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FUZ-NGB" sheetId="4" r:id="rId1"/>
    <sheet name="ZIM AUG" sheetId="1" r:id="rId2"/>
    <sheet name="GSL AUG" sheetId="2" r:id="rId3"/>
    <sheet name="截单时间" sheetId="3" r:id="rId4"/>
  </sheets>
  <definedNames>
    <definedName name="_xlnm.Print_Area" localSheetId="1">'ZIM AUG'!$A$1:$O$68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0" i="2" l="1"/>
  <c r="E151" i="2"/>
  <c r="E152" i="2"/>
  <c r="E153" i="2"/>
  <c r="E149" i="2"/>
  <c r="C151" i="2" l="1"/>
  <c r="C152" i="2" s="1"/>
  <c r="C153" i="2" s="1"/>
  <c r="C150" i="2"/>
  <c r="B151" i="2"/>
  <c r="B152" i="2" s="1"/>
  <c r="B153" i="2" s="1"/>
  <c r="B150" i="2"/>
  <c r="B80" i="2"/>
  <c r="C80" i="2" s="1"/>
  <c r="D80" i="2" s="1"/>
  <c r="G80" i="2" l="1"/>
  <c r="F80" i="2"/>
  <c r="E80" i="2"/>
  <c r="C140" i="2"/>
  <c r="D140" i="2" s="1"/>
  <c r="B39" i="1"/>
  <c r="C39" i="1" s="1"/>
  <c r="D39" i="1" s="1"/>
  <c r="E39" i="1" s="1"/>
  <c r="C38" i="1"/>
  <c r="D38" i="1" s="1"/>
  <c r="E38" i="1" s="1"/>
  <c r="B31" i="1"/>
  <c r="B32" i="1" s="1"/>
  <c r="C30" i="1"/>
  <c r="D30" i="1" s="1"/>
  <c r="E30" i="1" s="1"/>
  <c r="F30" i="1" s="1"/>
  <c r="G30" i="1" s="1"/>
  <c r="H30" i="1" s="1"/>
  <c r="B22" i="1"/>
  <c r="B23" i="1" s="1"/>
  <c r="B24" i="1" s="1"/>
  <c r="B25" i="1" s="1"/>
  <c r="C21" i="1"/>
  <c r="D21" i="1" s="1"/>
  <c r="B40" i="1" l="1"/>
  <c r="C32" i="1"/>
  <c r="D32" i="1" s="1"/>
  <c r="E32" i="1" s="1"/>
  <c r="F32" i="1" s="1"/>
  <c r="G32" i="1" s="1"/>
  <c r="H32" i="1" s="1"/>
  <c r="B33" i="1"/>
  <c r="C31" i="1"/>
  <c r="D31" i="1" s="1"/>
  <c r="E31" i="1" s="1"/>
  <c r="F31" i="1" s="1"/>
  <c r="G31" i="1" s="1"/>
  <c r="H31" i="1" s="1"/>
  <c r="D22" i="1"/>
  <c r="E21" i="1"/>
  <c r="F21" i="1" s="1"/>
  <c r="C22" i="1"/>
  <c r="C23" i="1" s="1"/>
  <c r="C24" i="1" s="1"/>
  <c r="C25" i="1" s="1"/>
  <c r="B41" i="1" l="1"/>
  <c r="C40" i="1"/>
  <c r="D40" i="1" s="1"/>
  <c r="E40" i="1" s="1"/>
  <c r="C33" i="1"/>
  <c r="D33" i="1" s="1"/>
  <c r="E33" i="1" s="1"/>
  <c r="F33" i="1" s="1"/>
  <c r="G33" i="1" s="1"/>
  <c r="H33" i="1" s="1"/>
  <c r="B34" i="1"/>
  <c r="C34" i="1" s="1"/>
  <c r="D34" i="1" s="1"/>
  <c r="E34" i="1" s="1"/>
  <c r="F34" i="1" s="1"/>
  <c r="G34" i="1" s="1"/>
  <c r="H34" i="1" s="1"/>
  <c r="D23" i="1"/>
  <c r="E22" i="1"/>
  <c r="F22" i="1" s="1"/>
  <c r="C41" i="1" l="1"/>
  <c r="D41" i="1" s="1"/>
  <c r="E41" i="1" s="1"/>
  <c r="B42" i="1"/>
  <c r="C42" i="1" s="1"/>
  <c r="D42" i="1" s="1"/>
  <c r="E42" i="1" s="1"/>
  <c r="E23" i="1"/>
  <c r="D24" i="1"/>
  <c r="D25" i="1" l="1"/>
  <c r="E25" i="1" s="1"/>
  <c r="F25" i="1" s="1"/>
  <c r="E24" i="1"/>
  <c r="F24" i="1" s="1"/>
  <c r="C59" i="2" l="1"/>
  <c r="C131" i="2"/>
  <c r="C30" i="3"/>
  <c r="B132" i="2"/>
  <c r="F140" i="2"/>
  <c r="E140" i="2"/>
  <c r="B141" i="2"/>
  <c r="C141" i="2" s="1"/>
  <c r="D141" i="2" s="1"/>
  <c r="F141" i="2" s="1"/>
  <c r="C103" i="2"/>
  <c r="D103" i="2"/>
  <c r="E103" i="2"/>
  <c r="F103" i="2"/>
  <c r="B77" i="2"/>
  <c r="C77" i="2" s="1"/>
  <c r="D77" i="2" s="1"/>
  <c r="C76" i="2"/>
  <c r="D76" i="2" s="1"/>
  <c r="E141" i="2" l="1"/>
  <c r="B133" i="2"/>
  <c r="C132" i="2"/>
  <c r="B78" i="2"/>
  <c r="B79" i="2" s="1"/>
  <c r="C79" i="2" s="1"/>
  <c r="D79" i="2" s="1"/>
  <c r="F76" i="2"/>
  <c r="E76" i="2"/>
  <c r="B142" i="2"/>
  <c r="C142" i="2" s="1"/>
  <c r="D142" i="2" s="1"/>
  <c r="F142" i="2" s="1"/>
  <c r="E142" i="2" l="1"/>
  <c r="B134" i="2"/>
  <c r="C133" i="2"/>
  <c r="G76" i="2"/>
  <c r="B143" i="2"/>
  <c r="C78" i="2"/>
  <c r="D78" i="2" s="1"/>
  <c r="B161" i="2"/>
  <c r="C161" i="2" s="1"/>
  <c r="B159" i="2"/>
  <c r="D158" i="2"/>
  <c r="H158" i="2" s="1"/>
  <c r="C158" i="2"/>
  <c r="G131" i="2"/>
  <c r="F131" i="2"/>
  <c r="E131" i="2"/>
  <c r="D131" i="2"/>
  <c r="B122" i="2"/>
  <c r="F121" i="2"/>
  <c r="E121" i="2"/>
  <c r="D121" i="2"/>
  <c r="C121" i="2"/>
  <c r="B113" i="2"/>
  <c r="F113" i="2" s="1"/>
  <c r="G112" i="2"/>
  <c r="F112" i="2"/>
  <c r="E112" i="2"/>
  <c r="D112" i="2"/>
  <c r="C112" i="2"/>
  <c r="B104" i="2"/>
  <c r="B95" i="2"/>
  <c r="B96" i="2" s="1"/>
  <c r="F94" i="2"/>
  <c r="E94" i="2"/>
  <c r="D94" i="2"/>
  <c r="C94" i="2"/>
  <c r="G94" i="2" s="1"/>
  <c r="B86" i="2"/>
  <c r="B87" i="2" s="1"/>
  <c r="D85" i="2"/>
  <c r="E85" i="2" s="1"/>
  <c r="F85" i="2" s="1"/>
  <c r="G85" i="2" s="1"/>
  <c r="C85" i="2"/>
  <c r="B69" i="2"/>
  <c r="B70" i="2" s="1"/>
  <c r="B71" i="2" s="1"/>
  <c r="B72" i="2" s="1"/>
  <c r="C68" i="2"/>
  <c r="B60" i="2"/>
  <c r="C60" i="2" s="1"/>
  <c r="D59" i="2"/>
  <c r="F59" i="2" s="1"/>
  <c r="G59" i="2" s="1"/>
  <c r="H59" i="2" s="1"/>
  <c r="B53" i="2"/>
  <c r="B51" i="2"/>
  <c r="C50" i="2"/>
  <c r="D50" i="2" s="1"/>
  <c r="F50" i="2" s="1"/>
  <c r="G50" i="2" s="1"/>
  <c r="H50" i="2" s="1"/>
  <c r="H51" i="2" s="1"/>
  <c r="B43" i="2"/>
  <c r="C43" i="2" s="1"/>
  <c r="C42" i="2"/>
  <c r="D42" i="2" s="1"/>
  <c r="E42" i="2" s="1"/>
  <c r="B34" i="2"/>
  <c r="B35" i="2" s="1"/>
  <c r="C33" i="2"/>
  <c r="D33" i="2" s="1"/>
  <c r="E33" i="2" s="1"/>
  <c r="B23" i="2"/>
  <c r="B25" i="2" s="1"/>
  <c r="B27" i="2" s="1"/>
  <c r="B28" i="2" s="1"/>
  <c r="C28" i="2" s="1"/>
  <c r="B21" i="2"/>
  <c r="B22" i="2" s="1"/>
  <c r="C22" i="2" s="1"/>
  <c r="B20" i="2"/>
  <c r="C20" i="2" s="1"/>
  <c r="C19" i="2"/>
  <c r="D19" i="2" s="1"/>
  <c r="D20" i="2" s="1"/>
  <c r="B6" i="2"/>
  <c r="C6" i="2" s="1"/>
  <c r="D6" i="2" s="1"/>
  <c r="D7" i="2" s="1"/>
  <c r="E7" i="2" s="1"/>
  <c r="F7" i="2" s="1"/>
  <c r="G7" i="2" s="1"/>
  <c r="H7" i="2" s="1"/>
  <c r="I7" i="2" s="1"/>
  <c r="J7" i="2" s="1"/>
  <c r="B5" i="2"/>
  <c r="C5" i="2" s="1"/>
  <c r="C4" i="2"/>
  <c r="D4" i="2" s="1"/>
  <c r="D5" i="2" s="1"/>
  <c r="E5" i="2" s="1"/>
  <c r="F5" i="2" s="1"/>
  <c r="G5" i="2" s="1"/>
  <c r="H5" i="2" s="1"/>
  <c r="I5" i="2" s="1"/>
  <c r="J5" i="2" s="1"/>
  <c r="C46" i="1"/>
  <c r="D46" i="1"/>
  <c r="E46" i="1" s="1"/>
  <c r="B65" i="1"/>
  <c r="B66" i="1" s="1"/>
  <c r="C64" i="1"/>
  <c r="D64" i="1" s="1"/>
  <c r="B56" i="1"/>
  <c r="B57" i="1" s="1"/>
  <c r="C55" i="1"/>
  <c r="D55" i="1" s="1"/>
  <c r="C143" i="2" l="1"/>
  <c r="D143" i="2" s="1"/>
  <c r="F143" i="2" s="1"/>
  <c r="B144" i="2"/>
  <c r="C144" i="2" s="1"/>
  <c r="D144" i="2" s="1"/>
  <c r="E143" i="2"/>
  <c r="K46" i="1"/>
  <c r="J46" i="1"/>
  <c r="G46" i="1"/>
  <c r="I46" i="1"/>
  <c r="C65" i="1"/>
  <c r="D65" i="1" s="1"/>
  <c r="H46" i="1"/>
  <c r="G77" i="2"/>
  <c r="F77" i="2"/>
  <c r="E77" i="2"/>
  <c r="B135" i="2"/>
  <c r="C135" i="2" s="1"/>
  <c r="C134" i="2"/>
  <c r="F122" i="2"/>
  <c r="B123" i="2"/>
  <c r="D122" i="2"/>
  <c r="E78" i="2"/>
  <c r="F78" i="2"/>
  <c r="E122" i="2"/>
  <c r="C86" i="2"/>
  <c r="E113" i="2"/>
  <c r="E50" i="2"/>
  <c r="E51" i="2" s="1"/>
  <c r="F51" i="2" s="1"/>
  <c r="G51" i="2" s="1"/>
  <c r="D43" i="2"/>
  <c r="F43" i="2" s="1"/>
  <c r="C113" i="2"/>
  <c r="B114" i="2"/>
  <c r="E158" i="2"/>
  <c r="D161" i="2"/>
  <c r="F161" i="2" s="1"/>
  <c r="G113" i="2"/>
  <c r="D113" i="2"/>
  <c r="C122" i="2"/>
  <c r="G158" i="2"/>
  <c r="B44" i="2"/>
  <c r="C44" i="2" s="1"/>
  <c r="C34" i="2"/>
  <c r="C21" i="2"/>
  <c r="D21" i="2" s="1"/>
  <c r="B24" i="2"/>
  <c r="C24" i="2" s="1"/>
  <c r="B26" i="2"/>
  <c r="C26" i="2" s="1"/>
  <c r="C27" i="2"/>
  <c r="D27" i="2" s="1"/>
  <c r="C23" i="2"/>
  <c r="D23" i="2" s="1"/>
  <c r="E20" i="2"/>
  <c r="G20" i="2"/>
  <c r="D22" i="2"/>
  <c r="H20" i="2"/>
  <c r="F20" i="2"/>
  <c r="B88" i="2"/>
  <c r="D87" i="2"/>
  <c r="E87" i="2" s="1"/>
  <c r="F87" i="2" s="1"/>
  <c r="G87" i="2" s="1"/>
  <c r="C87" i="2"/>
  <c r="E96" i="2"/>
  <c r="C96" i="2"/>
  <c r="G96" i="2" s="1"/>
  <c r="E133" i="2"/>
  <c r="G133" i="2"/>
  <c r="B7" i="2"/>
  <c r="F42" i="2"/>
  <c r="C53" i="2"/>
  <c r="D53" i="2" s="1"/>
  <c r="F53" i="2" s="1"/>
  <c r="G53" i="2" s="1"/>
  <c r="H53" i="2" s="1"/>
  <c r="B54" i="2"/>
  <c r="C54" i="2" s="1"/>
  <c r="D54" i="2" s="1"/>
  <c r="E59" i="2"/>
  <c r="D68" i="2"/>
  <c r="C69" i="2"/>
  <c r="C70" i="2" s="1"/>
  <c r="C71" i="2" s="1"/>
  <c r="C72" i="2" s="1"/>
  <c r="C95" i="2"/>
  <c r="G95" i="2" s="1"/>
  <c r="E95" i="2"/>
  <c r="D96" i="2"/>
  <c r="B105" i="2"/>
  <c r="C104" i="2"/>
  <c r="E104" i="2"/>
  <c r="G132" i="2"/>
  <c r="E132" i="2"/>
  <c r="D133" i="2"/>
  <c r="B160" i="2"/>
  <c r="C159" i="2"/>
  <c r="B8" i="2"/>
  <c r="B52" i="2"/>
  <c r="C52" i="2" s="1"/>
  <c r="D52" i="2" s="1"/>
  <c r="E52" i="2" s="1"/>
  <c r="C51" i="2"/>
  <c r="D51" i="2" s="1"/>
  <c r="D95" i="2"/>
  <c r="F96" i="2"/>
  <c r="D104" i="2"/>
  <c r="D132" i="2"/>
  <c r="F133" i="2"/>
  <c r="D159" i="2"/>
  <c r="C25" i="2"/>
  <c r="D25" i="2" s="1"/>
  <c r="F33" i="2"/>
  <c r="B36" i="2"/>
  <c r="C35" i="2"/>
  <c r="D35" i="2" s="1"/>
  <c r="D60" i="2"/>
  <c r="B61" i="2"/>
  <c r="C61" i="2" s="1"/>
  <c r="F95" i="2"/>
  <c r="B97" i="2"/>
  <c r="F104" i="2"/>
  <c r="F132" i="2"/>
  <c r="F158" i="2"/>
  <c r="B162" i="2"/>
  <c r="D86" i="2"/>
  <c r="E86" i="2" s="1"/>
  <c r="F86" i="2" s="1"/>
  <c r="G86" i="2" s="1"/>
  <c r="F46" i="1"/>
  <c r="B47" i="1"/>
  <c r="B48" i="1" s="1"/>
  <c r="C48" i="1" s="1"/>
  <c r="B58" i="1"/>
  <c r="B59" i="1" s="1"/>
  <c r="C57" i="1"/>
  <c r="D57" i="1" s="1"/>
  <c r="C66" i="1"/>
  <c r="D66" i="1" s="1"/>
  <c r="B67" i="1"/>
  <c r="G64" i="1"/>
  <c r="F64" i="1"/>
  <c r="I64" i="1"/>
  <c r="E64" i="1"/>
  <c r="H64" i="1"/>
  <c r="F55" i="1"/>
  <c r="E55" i="1"/>
  <c r="G65" i="1"/>
  <c r="F65" i="1"/>
  <c r="I65" i="1"/>
  <c r="E65" i="1"/>
  <c r="H65" i="1"/>
  <c r="C56" i="1"/>
  <c r="D56" i="1" s="1"/>
  <c r="F144" i="2" l="1"/>
  <c r="E144" i="2"/>
  <c r="G161" i="2"/>
  <c r="G78" i="2"/>
  <c r="F79" i="2"/>
  <c r="G79" i="2"/>
  <c r="E79" i="2"/>
  <c r="B124" i="2"/>
  <c r="D123" i="2"/>
  <c r="H161" i="2"/>
  <c r="E161" i="2"/>
  <c r="E43" i="2"/>
  <c r="B115" i="2"/>
  <c r="C114" i="2"/>
  <c r="G114" i="2"/>
  <c r="E114" i="2"/>
  <c r="D114" i="2"/>
  <c r="F114" i="2"/>
  <c r="C123" i="2"/>
  <c r="D44" i="2"/>
  <c r="E44" i="2" s="1"/>
  <c r="B45" i="2"/>
  <c r="D45" i="2" s="1"/>
  <c r="E123" i="2"/>
  <c r="D34" i="2"/>
  <c r="E34" i="2" s="1"/>
  <c r="C36" i="2"/>
  <c r="D36" i="2" s="1"/>
  <c r="B37" i="2"/>
  <c r="C37" i="2" s="1"/>
  <c r="D37" i="2" s="1"/>
  <c r="E60" i="2"/>
  <c r="F60" i="2"/>
  <c r="G60" i="2" s="1"/>
  <c r="H60" i="2" s="1"/>
  <c r="F52" i="2"/>
  <c r="G52" i="2" s="1"/>
  <c r="H52" i="2" s="1"/>
  <c r="E53" i="2"/>
  <c r="B10" i="2"/>
  <c r="C8" i="2"/>
  <c r="D8" i="2"/>
  <c r="B9" i="2"/>
  <c r="C7" i="2"/>
  <c r="B89" i="2"/>
  <c r="D88" i="2"/>
  <c r="E88" i="2" s="1"/>
  <c r="F88" i="2" s="1"/>
  <c r="G88" i="2" s="1"/>
  <c r="C88" i="2"/>
  <c r="G134" i="2"/>
  <c r="E134" i="2"/>
  <c r="F134" i="2"/>
  <c r="D134" i="2"/>
  <c r="E35" i="2"/>
  <c r="F35" i="2"/>
  <c r="F105" i="2"/>
  <c r="D105" i="2"/>
  <c r="B106" i="2"/>
  <c r="E105" i="2"/>
  <c r="C105" i="2"/>
  <c r="D162" i="2"/>
  <c r="C162" i="2"/>
  <c r="D61" i="2"/>
  <c r="B62" i="2"/>
  <c r="C62" i="2" s="1"/>
  <c r="E159" i="2"/>
  <c r="G159" i="2"/>
  <c r="F159" i="2"/>
  <c r="H159" i="2"/>
  <c r="F68" i="2"/>
  <c r="E68" i="2"/>
  <c r="E69" i="2" s="1"/>
  <c r="E70" i="2" s="1"/>
  <c r="E71" i="2" s="1"/>
  <c r="E72" i="2" s="1"/>
  <c r="D69" i="2"/>
  <c r="D70" i="2" s="1"/>
  <c r="D71" i="2" s="1"/>
  <c r="D72" i="2" s="1"/>
  <c r="G22" i="2"/>
  <c r="E22" i="2"/>
  <c r="F22" i="2"/>
  <c r="D24" i="2"/>
  <c r="H22" i="2"/>
  <c r="C97" i="2"/>
  <c r="G97" i="2" s="1"/>
  <c r="E97" i="2"/>
  <c r="B98" i="2"/>
  <c r="F97" i="2"/>
  <c r="D97" i="2"/>
  <c r="D160" i="2"/>
  <c r="C160" i="2"/>
  <c r="F54" i="2"/>
  <c r="G54" i="2" s="1"/>
  <c r="H54" i="2" s="1"/>
  <c r="E54" i="2"/>
  <c r="C47" i="1"/>
  <c r="D48" i="1"/>
  <c r="H48" i="1" s="1"/>
  <c r="B49" i="1"/>
  <c r="D47" i="1"/>
  <c r="E47" i="1" s="1"/>
  <c r="F48" i="1"/>
  <c r="I48" i="1"/>
  <c r="E57" i="1"/>
  <c r="F57" i="1"/>
  <c r="F56" i="1"/>
  <c r="E56" i="1"/>
  <c r="C67" i="1"/>
  <c r="D67" i="1" s="1"/>
  <c r="B68" i="1"/>
  <c r="C68" i="1" s="1"/>
  <c r="D68" i="1" s="1"/>
  <c r="G66" i="1"/>
  <c r="F66" i="1"/>
  <c r="I66" i="1"/>
  <c r="E66" i="1"/>
  <c r="H66" i="1"/>
  <c r="B50" i="1"/>
  <c r="D49" i="1"/>
  <c r="C49" i="1"/>
  <c r="C59" i="1"/>
  <c r="D59" i="1" s="1"/>
  <c r="C58" i="1"/>
  <c r="D58" i="1" s="1"/>
  <c r="F44" i="2" l="1"/>
  <c r="G47" i="1"/>
  <c r="B125" i="2"/>
  <c r="D125" i="2" s="1"/>
  <c r="D124" i="2"/>
  <c r="C45" i="2"/>
  <c r="F115" i="2"/>
  <c r="E115" i="2"/>
  <c r="B116" i="2"/>
  <c r="D115" i="2"/>
  <c r="C115" i="2"/>
  <c r="G115" i="2"/>
  <c r="E124" i="2"/>
  <c r="C124" i="2"/>
  <c r="F124" i="2"/>
  <c r="F34" i="2"/>
  <c r="F45" i="2"/>
  <c r="E45" i="2"/>
  <c r="B12" i="2"/>
  <c r="C10" i="2"/>
  <c r="D10" i="2" s="1"/>
  <c r="D11" i="2" s="1"/>
  <c r="E11" i="2" s="1"/>
  <c r="F11" i="2" s="1"/>
  <c r="G11" i="2" s="1"/>
  <c r="H11" i="2" s="1"/>
  <c r="I11" i="2" s="1"/>
  <c r="J11" i="2" s="1"/>
  <c r="G68" i="2"/>
  <c r="G69" i="2" s="1"/>
  <c r="G70" i="2" s="1"/>
  <c r="G71" i="2" s="1"/>
  <c r="G72" i="2" s="1"/>
  <c r="F69" i="2"/>
  <c r="F70" i="2" s="1"/>
  <c r="F71" i="2" s="1"/>
  <c r="F72" i="2" s="1"/>
  <c r="E135" i="2"/>
  <c r="G135" i="2"/>
  <c r="D135" i="2"/>
  <c r="F135" i="2"/>
  <c r="C9" i="2"/>
  <c r="B11" i="2"/>
  <c r="C11" i="2" s="1"/>
  <c r="E37" i="2"/>
  <c r="F37" i="2"/>
  <c r="F160" i="2"/>
  <c r="H160" i="2"/>
  <c r="G160" i="2"/>
  <c r="E160" i="2"/>
  <c r="B63" i="2"/>
  <c r="D62" i="2"/>
  <c r="D9" i="2"/>
  <c r="E9" i="2" s="1"/>
  <c r="F9" i="2" s="1"/>
  <c r="G9" i="2" s="1"/>
  <c r="H9" i="2" s="1"/>
  <c r="I9" i="2" s="1"/>
  <c r="J9" i="2" s="1"/>
  <c r="F36" i="2"/>
  <c r="E36" i="2"/>
  <c r="E106" i="2"/>
  <c r="B107" i="2"/>
  <c r="C106" i="2"/>
  <c r="D106" i="2"/>
  <c r="F106" i="2"/>
  <c r="H162" i="2"/>
  <c r="G162" i="2"/>
  <c r="F162" i="2"/>
  <c r="E162" i="2"/>
  <c r="E98" i="2"/>
  <c r="C98" i="2"/>
  <c r="G98" i="2" s="1"/>
  <c r="D98" i="2"/>
  <c r="F98" i="2"/>
  <c r="E24" i="2"/>
  <c r="G24" i="2"/>
  <c r="H24" i="2"/>
  <c r="D26" i="2"/>
  <c r="F24" i="2"/>
  <c r="F61" i="2"/>
  <c r="G61" i="2" s="1"/>
  <c r="H61" i="2" s="1"/>
  <c r="E61" i="2"/>
  <c r="D89" i="2"/>
  <c r="E89" i="2" s="1"/>
  <c r="F89" i="2" s="1"/>
  <c r="G89" i="2" s="1"/>
  <c r="C89" i="2"/>
  <c r="I47" i="1"/>
  <c r="K47" i="1"/>
  <c r="J47" i="1"/>
  <c r="H47" i="1"/>
  <c r="F47" i="1"/>
  <c r="K48" i="1"/>
  <c r="J48" i="1"/>
  <c r="E48" i="1"/>
  <c r="G48" i="1"/>
  <c r="G67" i="1"/>
  <c r="F67" i="1"/>
  <c r="I67" i="1"/>
  <c r="E67" i="1"/>
  <c r="H67" i="1"/>
  <c r="J49" i="1"/>
  <c r="F49" i="1"/>
  <c r="I49" i="1"/>
  <c r="E49" i="1"/>
  <c r="H49" i="1"/>
  <c r="K49" i="1"/>
  <c r="G49" i="1"/>
  <c r="F58" i="1"/>
  <c r="E58" i="1"/>
  <c r="D50" i="1"/>
  <c r="C50" i="1"/>
  <c r="F59" i="1"/>
  <c r="E59" i="1"/>
  <c r="G68" i="1"/>
  <c r="F68" i="1"/>
  <c r="I68" i="1"/>
  <c r="E68" i="1"/>
  <c r="H68" i="1"/>
  <c r="C63" i="2" l="1"/>
  <c r="D63" i="2" s="1"/>
  <c r="G116" i="2"/>
  <c r="E116" i="2"/>
  <c r="D116" i="2"/>
  <c r="C116" i="2"/>
  <c r="F116" i="2"/>
  <c r="D107" i="2"/>
  <c r="F107" i="2"/>
  <c r="E107" i="2"/>
  <c r="C107" i="2"/>
  <c r="G26" i="2"/>
  <c r="E26" i="2"/>
  <c r="H26" i="2"/>
  <c r="D28" i="2"/>
  <c r="F26" i="2"/>
  <c r="C12" i="2"/>
  <c r="D12" i="2" s="1"/>
  <c r="D13" i="2" s="1"/>
  <c r="E13" i="2" s="1"/>
  <c r="F13" i="2" s="1"/>
  <c r="G13" i="2" s="1"/>
  <c r="H13" i="2" s="1"/>
  <c r="I13" i="2" s="1"/>
  <c r="J13" i="2" s="1"/>
  <c r="B13" i="2"/>
  <c r="C13" i="2" s="1"/>
  <c r="E62" i="2"/>
  <c r="F62" i="2"/>
  <c r="G62" i="2" s="1"/>
  <c r="H62" i="2" s="1"/>
  <c r="F63" i="2"/>
  <c r="G63" i="2" s="1"/>
  <c r="H63" i="2" s="1"/>
  <c r="E63" i="2"/>
  <c r="H50" i="1"/>
  <c r="K50" i="1"/>
  <c r="G50" i="1"/>
  <c r="J50" i="1"/>
  <c r="F50" i="1"/>
  <c r="I50" i="1"/>
  <c r="E50" i="1"/>
  <c r="E28" i="2" l="1"/>
  <c r="G28" i="2"/>
  <c r="F28" i="2"/>
  <c r="H28" i="2"/>
</calcChain>
</file>

<file path=xl/sharedStrings.xml><?xml version="1.0" encoding="utf-8"?>
<sst xmlns="http://schemas.openxmlformats.org/spreadsheetml/2006/main" count="613" uniqueCount="393">
  <si>
    <t>Feeder VSL/VOY</t>
    <phoneticPr fontId="0" type="noConversion"/>
  </si>
  <si>
    <t>NINGBO SI CUT OFF AMS/ACI PORT14:00 &amp; NO AMS/ACI PORT WHOLE DAY</t>
  </si>
  <si>
    <t>NINGBO  CY CLOSING</t>
  </si>
  <si>
    <t>ETD NINGBO</t>
  </si>
  <si>
    <t xml:space="preserve">KINGSTON </t>
  </si>
  <si>
    <t>SAVANNAH</t>
    <phoneticPr fontId="0" type="noConversion"/>
  </si>
  <si>
    <t xml:space="preserve"> CHARLESTON</t>
  </si>
  <si>
    <t xml:space="preserve">JACKSONVILLE </t>
  </si>
  <si>
    <t xml:space="preserve">WILMINGTON </t>
  </si>
  <si>
    <t>TBN</t>
  </si>
  <si>
    <t>ZIM WILMINGTON V.3E(UQM 3E)</t>
  </si>
  <si>
    <r>
      <t>ZIM Big Apple (ZBA)</t>
    </r>
    <r>
      <rPr>
        <b/>
        <sz val="12"/>
        <color indexed="9"/>
        <rFont val="宋体"/>
        <family val="3"/>
        <charset val="134"/>
      </rPr>
      <t>外运船代，四期码头，一截三开</t>
    </r>
    <r>
      <rPr>
        <b/>
        <sz val="12"/>
        <color rgb="FFC00000"/>
        <rFont val="Tahoma"/>
        <family val="2"/>
      </rPr>
      <t>(近期船期波动大，截单时间以我司客服发的通知为准)</t>
    </r>
  </si>
  <si>
    <t>NINGBO SI CUT OFF AMS/ACI PORT18:00</t>
  </si>
  <si>
    <t>NEW YORK</t>
  </si>
  <si>
    <t>NORFOLK</t>
  </si>
  <si>
    <t>BALTIMORE</t>
  </si>
  <si>
    <r>
      <t xml:space="preserve">Zim Med Pacific (ZP9) </t>
    </r>
    <r>
      <rPr>
        <b/>
        <sz val="12"/>
        <color theme="0"/>
        <rFont val="宋体"/>
        <family val="3"/>
        <charset val="134"/>
      </rPr>
      <t>外运船代，三期码头，</t>
    </r>
    <r>
      <rPr>
        <b/>
        <sz val="12"/>
        <color theme="0"/>
        <rFont val="宋体"/>
        <family val="3"/>
        <charset val="134"/>
      </rPr>
      <t>四</t>
    </r>
    <r>
      <rPr>
        <b/>
        <sz val="12"/>
        <color theme="0"/>
        <rFont val="宋体"/>
        <family val="3"/>
        <charset val="134"/>
      </rPr>
      <t>截六开</t>
    </r>
    <r>
      <rPr>
        <b/>
        <sz val="12"/>
        <color rgb="FFC00000"/>
        <rFont val="Tahoma"/>
        <family val="2"/>
      </rPr>
      <t>(近期船期波动大，截单时间以我司客服发的通知为准)</t>
    </r>
  </si>
  <si>
    <t>Feeder VSL/VOY</t>
  </si>
  <si>
    <t xml:space="preserve">NINGBO SI CUT OFF 17:00 </t>
  </si>
  <si>
    <t>NINGBO CY CLOSING</t>
  </si>
  <si>
    <t>VANCOUVER</t>
  </si>
  <si>
    <t>SEATTLE</t>
  </si>
  <si>
    <t>BLANK</t>
  </si>
  <si>
    <r>
      <t xml:space="preserve">ZIM Us Gulf Central China (ZGC) 东南船代，五截天开，四期码头 </t>
    </r>
    <r>
      <rPr>
        <b/>
        <sz val="12"/>
        <color rgb="FFFF0000"/>
        <rFont val="Tahoma"/>
        <family val="2"/>
      </rPr>
      <t>(近期船期波动大，截单时间以我司客服发的通知为准)</t>
    </r>
  </si>
  <si>
    <t>NINGBO CY CLOSING 20:00</t>
  </si>
  <si>
    <t>HOUSTON</t>
  </si>
  <si>
    <t xml:space="preserve">New Orleans </t>
  </si>
  <si>
    <t>MOBILE</t>
  </si>
  <si>
    <t>MIAMI</t>
  </si>
  <si>
    <t>GSL TEGEA V.130E (EOF,128E)</t>
  </si>
  <si>
    <t>Zim Express 3 (ZX3) 兴港船代，三期码头，天截二开</t>
  </si>
  <si>
    <t xml:space="preserve">NINGBO SI CUT OFF 14:00 </t>
  </si>
  <si>
    <t>LOS ANGELES</t>
  </si>
  <si>
    <r>
      <t xml:space="preserve">Asia South America East Coast (ASE) </t>
    </r>
    <r>
      <rPr>
        <b/>
        <sz val="12"/>
        <color theme="0"/>
        <rFont val="宋体"/>
        <family val="3"/>
        <charset val="134"/>
      </rPr>
      <t>兴港船代，四</t>
    </r>
    <r>
      <rPr>
        <b/>
        <sz val="12"/>
        <color theme="0"/>
        <rFont val="宋体"/>
        <family val="3"/>
        <charset val="134"/>
      </rPr>
      <t>期码头</t>
    </r>
    <r>
      <rPr>
        <b/>
        <sz val="12"/>
        <color theme="0"/>
        <rFont val="宋体"/>
        <family val="3"/>
        <charset val="134"/>
      </rPr>
      <t>，六截七开</t>
    </r>
  </si>
  <si>
    <t>ITAGUAI</t>
  </si>
  <si>
    <t>SANTOS</t>
  </si>
  <si>
    <t>ITAPOA</t>
  </si>
  <si>
    <t>ITAJAI</t>
  </si>
  <si>
    <t>BUENOS AIRES</t>
  </si>
  <si>
    <t>MONTEVIDEO</t>
  </si>
  <si>
    <t>PARANAGUA</t>
  </si>
  <si>
    <t xml:space="preserve">MAERSK LAGUNA V.130W (LG1 10W)  </t>
  </si>
  <si>
    <t>Sirius (ZAS) 外运船代，北三集司，四截六开</t>
  </si>
  <si>
    <t>Feeder VSL/VOY</t>
    <phoneticPr fontId="2" type="noConversion"/>
  </si>
  <si>
    <t>NINGBO SI CUT OFF 17:00</t>
    <phoneticPr fontId="2" type="noConversion"/>
  </si>
  <si>
    <t>PORT SAID</t>
  </si>
  <si>
    <t>HAIFA</t>
  </si>
  <si>
    <t>Spica (ZMS) 外运船代，四期码头，六截一开(周五中午12：00之前截单)</t>
  </si>
  <si>
    <t>NINGBO SI CUT OFF 12:00</t>
    <phoneticPr fontId="2" type="noConversion"/>
  </si>
  <si>
    <t>YARIMCA</t>
  </si>
  <si>
    <t>AMBARLI</t>
  </si>
  <si>
    <t>TEKIRDAG</t>
    <phoneticPr fontId="2" type="noConversion"/>
  </si>
  <si>
    <t>PIRAEUS</t>
    <phoneticPr fontId="2" type="noConversion"/>
  </si>
  <si>
    <t>MSC ZOE V.FT130W (MZ0,7W)</t>
  </si>
  <si>
    <r>
      <t xml:space="preserve">FAR-EAST AFRICA EXPRESS LINE (FAX)  </t>
    </r>
    <r>
      <rPr>
        <b/>
        <sz val="12"/>
        <color theme="0"/>
        <rFont val="SimSun"/>
        <family val="3"/>
        <charset val="134"/>
      </rPr>
      <t>1截3开</t>
    </r>
    <r>
      <rPr>
        <b/>
        <sz val="12"/>
        <color theme="0"/>
        <rFont val="Tahoma"/>
        <family val="2"/>
      </rPr>
      <t xml:space="preserve">   </t>
    </r>
    <r>
      <rPr>
        <b/>
        <sz val="12"/>
        <color theme="0"/>
        <rFont val="SimSun"/>
        <family val="3"/>
        <charset val="134"/>
      </rPr>
      <t>兴港船代</t>
    </r>
    <r>
      <rPr>
        <b/>
        <sz val="12"/>
        <color theme="0"/>
        <rFont val="Tahoma"/>
        <family val="2"/>
      </rPr>
      <t xml:space="preserve">                                                                                                                                                                                      普通出口箱（除海铁）全部由陆路集卡直进甬舟码头</t>
    </r>
  </si>
  <si>
    <t>NINGBO SI CUT OFF 17:00</t>
  </si>
  <si>
    <t>PORT KELANG</t>
  </si>
  <si>
    <t>COLOMBO</t>
  </si>
  <si>
    <t>TEMA</t>
  </si>
  <si>
    <t>APAPA</t>
  </si>
  <si>
    <t>TINCAN</t>
  </si>
  <si>
    <t>ABIDIAN</t>
  </si>
  <si>
    <t> </t>
  </si>
  <si>
    <t>SEASPAN DUBAI V.019W(SD4 131W)</t>
  </si>
  <si>
    <t>FAR-EAST AFRICA EXPRESS II LINE (FA2)   3截5开   兴港船代                                                                                                                                                       普通出口箱（除海铁）全部由陆路集卡直进甬舟码头　</t>
  </si>
  <si>
    <t>NINGBO SI CUT OFF 12:00</t>
  </si>
  <si>
    <t>LOME</t>
  </si>
  <si>
    <t>COTONOU</t>
  </si>
  <si>
    <t>ONNE</t>
  </si>
  <si>
    <t xml:space="preserve">FAR EAST TO SOUTH AFRICA EXPRESS (SA1) 北三集司  五截天开  东南船代 </t>
  </si>
  <si>
    <t>Feeder VSL/VOY</t>
    <phoneticPr fontId="1" type="noConversion"/>
  </si>
  <si>
    <t>NINGBO SI CUT OFF AMS PORT17:00</t>
  </si>
  <si>
    <t>NINGBO CY CLOSING 12:00</t>
  </si>
  <si>
    <t xml:space="preserve">DURBAN </t>
  </si>
  <si>
    <t>CAPE TOWN(VIA SINGAPORE)</t>
  </si>
  <si>
    <t>China East Africa Express （CEA）四期码头 五截天开  东南船代</t>
  </si>
  <si>
    <t>Feeder VSL/VOY</t>
    <phoneticPr fontId="26" type="noConversion"/>
  </si>
  <si>
    <t>MOMBASA</t>
  </si>
  <si>
    <t>DAR ES SALAAM</t>
  </si>
  <si>
    <r>
      <t>CHINA INDIA EXPRESS IV （CI4）</t>
    </r>
    <r>
      <rPr>
        <b/>
        <sz val="12"/>
        <color theme="2"/>
        <rFont val="宋体"/>
        <family val="3"/>
        <charset val="134"/>
      </rPr>
      <t>远东码头</t>
    </r>
    <r>
      <rPr>
        <b/>
        <sz val="12"/>
        <color theme="2"/>
        <rFont val="Tahoma"/>
        <family val="2"/>
      </rPr>
      <t xml:space="preserve"> </t>
    </r>
    <r>
      <rPr>
        <b/>
        <sz val="12"/>
        <color theme="2"/>
        <rFont val="宋体"/>
        <family val="3"/>
        <charset val="134"/>
      </rPr>
      <t>五截天开</t>
    </r>
    <r>
      <rPr>
        <b/>
        <sz val="12"/>
        <color theme="2"/>
        <rFont val="Tahoma"/>
        <family val="2"/>
      </rPr>
      <t xml:space="preserve">  </t>
    </r>
    <r>
      <rPr>
        <b/>
        <sz val="12"/>
        <color theme="2"/>
        <rFont val="宋体"/>
        <family val="3"/>
        <charset val="134"/>
      </rPr>
      <t>兴港船代</t>
    </r>
  </si>
  <si>
    <t xml:space="preserve">NHAVA SHEVA </t>
  </si>
  <si>
    <t>MUNDRA</t>
  </si>
  <si>
    <t>MUHAMMAD BIN QASIM</t>
  </si>
  <si>
    <t>KARACHI(SAPT)</t>
  </si>
  <si>
    <r>
      <t xml:space="preserve">NEW CHINA-INDIA-EXPRESS (NIX) </t>
    </r>
    <r>
      <rPr>
        <b/>
        <sz val="12"/>
        <color theme="0"/>
        <rFont val="宋体"/>
        <family val="3"/>
        <charset val="134"/>
      </rPr>
      <t>北三集司</t>
    </r>
    <r>
      <rPr>
        <b/>
        <sz val="12"/>
        <color theme="0"/>
        <rFont val="Tahoma"/>
        <family val="2"/>
      </rPr>
      <t xml:space="preserve"> </t>
    </r>
    <r>
      <rPr>
        <b/>
        <sz val="12"/>
        <color theme="0"/>
        <rFont val="宋体"/>
        <family val="3"/>
        <charset val="134"/>
      </rPr>
      <t>六截一开</t>
    </r>
    <r>
      <rPr>
        <b/>
        <sz val="12"/>
        <color theme="0"/>
        <rFont val="Tahoma"/>
        <family val="2"/>
      </rPr>
      <t xml:space="preserve"> </t>
    </r>
    <r>
      <rPr>
        <b/>
        <sz val="12"/>
        <color theme="0"/>
        <rFont val="宋体"/>
        <family val="3"/>
        <charset val="134"/>
      </rPr>
      <t>兴港船代</t>
    </r>
  </si>
  <si>
    <t>NHAVA SHEVA</t>
  </si>
  <si>
    <t>HAZIRA</t>
  </si>
  <si>
    <r>
      <t xml:space="preserve">GOLD STAR_GULF_EXPRESS  (GGX) </t>
    </r>
    <r>
      <rPr>
        <b/>
        <sz val="12"/>
        <color theme="0"/>
        <rFont val="宋体"/>
        <family val="3"/>
        <charset val="134"/>
      </rPr>
      <t>二期码头</t>
    </r>
    <r>
      <rPr>
        <b/>
        <sz val="12"/>
        <color theme="0"/>
        <rFont val="Tahoma"/>
        <family val="2"/>
      </rPr>
      <t xml:space="preserve">  四</t>
    </r>
    <r>
      <rPr>
        <b/>
        <sz val="12"/>
        <color theme="0"/>
        <rFont val="宋体"/>
        <family val="3"/>
        <charset val="134"/>
      </rPr>
      <t>截六开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兴港船代</t>
    </r>
  </si>
  <si>
    <t>KHOR FAKKAN</t>
  </si>
  <si>
    <t>JEBEL ALI</t>
  </si>
  <si>
    <t>SOHAR</t>
  </si>
  <si>
    <r>
      <t xml:space="preserve">China Australia Express (CAX)  </t>
    </r>
    <r>
      <rPr>
        <b/>
        <sz val="12"/>
        <color rgb="FFFFFFFF"/>
        <rFont val="Microsoft YaHei UI"/>
        <family val="2"/>
      </rPr>
      <t>三期码头</t>
    </r>
    <r>
      <rPr>
        <b/>
        <sz val="12"/>
        <color rgb="FFFFFFFF"/>
        <rFont val="Tahoma"/>
        <family val="2"/>
      </rPr>
      <t xml:space="preserve"> 六</t>
    </r>
    <r>
      <rPr>
        <b/>
        <sz val="12"/>
        <color rgb="FFFFFFFF"/>
        <rFont val="Microsoft YaHei UI"/>
        <family val="2"/>
      </rPr>
      <t>截一开</t>
    </r>
    <r>
      <rPr>
        <b/>
        <sz val="12"/>
        <color rgb="FFFFFFFF"/>
        <rFont val="Tahoma"/>
        <family val="2"/>
      </rPr>
      <t xml:space="preserve">  </t>
    </r>
    <r>
      <rPr>
        <b/>
        <sz val="12"/>
        <color rgb="FFFFFFFF"/>
        <rFont val="Microsoft YaHei UI"/>
        <family val="2"/>
      </rPr>
      <t>外运船代</t>
    </r>
  </si>
  <si>
    <t>NINGBO SI CUT OFF 16:00</t>
  </si>
  <si>
    <t>SYDNEY</t>
  </si>
  <si>
    <t>MELBOURNE</t>
  </si>
  <si>
    <t>BRISBANE</t>
  </si>
  <si>
    <t>TO BE NAMED</t>
  </si>
  <si>
    <t>*BRIGHT导EDI/ESI用 BRIGHT, 进港预录报关用BRIGHT1</t>
  </si>
  <si>
    <r>
      <t xml:space="preserve">CHINA_INDONESIA_SERVICE (CTI) </t>
    </r>
    <r>
      <rPr>
        <b/>
        <sz val="12"/>
        <color theme="0"/>
        <rFont val="宋体"/>
        <family val="3"/>
        <charset val="134"/>
      </rPr>
      <t>三期码头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三截五开</t>
    </r>
    <r>
      <rPr>
        <b/>
        <sz val="12"/>
        <color theme="0"/>
        <rFont val="Tahoma"/>
        <family val="2"/>
      </rPr>
      <t xml:space="preserve">  </t>
    </r>
    <r>
      <rPr>
        <b/>
        <sz val="12"/>
        <color theme="0"/>
        <rFont val="宋体"/>
        <family val="3"/>
        <charset val="134"/>
      </rPr>
      <t>东南船代</t>
    </r>
  </si>
  <si>
    <t>NINGBO SI CUT OFF 17:30</t>
  </si>
  <si>
    <t>JAKARTA</t>
  </si>
  <si>
    <t xml:space="preserve">SURABAYA </t>
  </si>
  <si>
    <t>DAVAO</t>
  </si>
  <si>
    <r>
      <t xml:space="preserve"> China Indonesia Malaysia Service (CIS) 四</t>
    </r>
    <r>
      <rPr>
        <b/>
        <sz val="12"/>
        <color rgb="FFFFFFFF"/>
        <rFont val="Microsoft YaHei UI"/>
        <family val="2"/>
        <charset val="1"/>
      </rPr>
      <t>期码头</t>
    </r>
    <r>
      <rPr>
        <b/>
        <sz val="14"/>
        <color rgb="FFFFFFFF"/>
        <rFont val="Tahoma"/>
        <family val="2"/>
        <charset val="1"/>
      </rPr>
      <t xml:space="preserve"> 三</t>
    </r>
    <r>
      <rPr>
        <b/>
        <sz val="14"/>
        <color rgb="FFFFFFFF"/>
        <rFont val="DengXian"/>
        <family val="3"/>
        <charset val="134"/>
      </rPr>
      <t>截四开</t>
    </r>
    <r>
      <rPr>
        <b/>
        <sz val="14"/>
        <color rgb="FFFFFFFF"/>
        <rFont val="Tahoma"/>
        <family val="2"/>
        <charset val="1"/>
      </rPr>
      <t xml:space="preserve"> 兴港</t>
    </r>
    <r>
      <rPr>
        <b/>
        <sz val="12"/>
        <color rgb="FFFFFFFF"/>
        <rFont val="Microsoft YaHei UI"/>
        <family val="2"/>
        <charset val="1"/>
      </rPr>
      <t>船代</t>
    </r>
  </si>
  <si>
    <t>PORT KLANG (West Port)</t>
  </si>
  <si>
    <t>CHINA VIETNAM EXPRESS LINE (CVX) 三期码头 七截一开 兴港船代</t>
  </si>
  <si>
    <t>NINGBO SI CUT OFF</t>
  </si>
  <si>
    <t>HOCHIMINH CITY</t>
  </si>
  <si>
    <t>LAEM CHABANG</t>
  </si>
  <si>
    <t>PORTO V.11S (PT5,11S)</t>
  </si>
  <si>
    <r>
      <t xml:space="preserve">CHINA_VIETNAM_CAMBODIA SERVICE </t>
    </r>
    <r>
      <rPr>
        <b/>
        <sz val="12"/>
        <color rgb="FFFFFFFF"/>
        <rFont val="宋体"/>
        <family val="3"/>
        <charset val="134"/>
      </rPr>
      <t>（</t>
    </r>
    <r>
      <rPr>
        <b/>
        <sz val="12"/>
        <color rgb="FFFFFFFF"/>
        <rFont val="Tahoma"/>
        <family val="2"/>
      </rPr>
      <t>CVS升级)  </t>
    </r>
    <r>
      <rPr>
        <b/>
        <sz val="12"/>
        <color rgb="FFFF0000"/>
        <rFont val="Tahoma"/>
        <family val="2"/>
      </rPr>
      <t>大榭码头</t>
    </r>
    <r>
      <rPr>
        <b/>
        <sz val="12"/>
        <color rgb="FFFFFFFF"/>
        <rFont val="Tahoma"/>
        <family val="2"/>
      </rPr>
      <t xml:space="preserve">  五</t>
    </r>
    <r>
      <rPr>
        <b/>
        <sz val="12"/>
        <color rgb="FFFFFFFF"/>
        <rFont val="宋体"/>
        <family val="3"/>
        <charset val="134"/>
      </rPr>
      <t>截天开</t>
    </r>
    <r>
      <rPr>
        <b/>
        <sz val="12"/>
        <color rgb="FFFFFFFF"/>
        <rFont val="Tahoma"/>
        <family val="2"/>
      </rPr>
      <t xml:space="preserve">  东南</t>
    </r>
    <r>
      <rPr>
        <b/>
        <sz val="12"/>
        <color rgb="FFFFFFFF"/>
        <rFont val="宋体"/>
        <family val="3"/>
        <charset val="134"/>
      </rPr>
      <t>船代</t>
    </r>
  </si>
  <si>
    <t>NINGBO CY CLOSING 18:00</t>
  </si>
  <si>
    <t>SIHANOUKVILLE</t>
  </si>
  <si>
    <t>BANGKOK</t>
  </si>
  <si>
    <t>HO CHI MINH</t>
  </si>
  <si>
    <r>
      <t xml:space="preserve">China_Thailand Service  (CTV) </t>
    </r>
    <r>
      <rPr>
        <b/>
        <sz val="12"/>
        <color rgb="FFFFFFFF"/>
        <rFont val="Microsoft YaHei UI"/>
        <family val="2"/>
        <charset val="1"/>
      </rPr>
      <t>三期码头</t>
    </r>
    <r>
      <rPr>
        <b/>
        <sz val="14"/>
        <color rgb="FFFFFFFF"/>
        <rFont val="Tahoma"/>
        <family val="2"/>
        <charset val="1"/>
      </rPr>
      <t xml:space="preserve"> </t>
    </r>
    <r>
      <rPr>
        <b/>
        <sz val="14"/>
        <color rgb="FFFFFFFF"/>
        <rFont val="DengXian"/>
        <family val="3"/>
        <charset val="134"/>
      </rPr>
      <t>二截四开</t>
    </r>
    <r>
      <rPr>
        <b/>
        <sz val="14"/>
        <color rgb="FFFFFFFF"/>
        <rFont val="Tahoma"/>
        <family val="2"/>
        <charset val="1"/>
      </rPr>
      <t xml:space="preserve"> </t>
    </r>
    <r>
      <rPr>
        <b/>
        <sz val="12"/>
        <color rgb="FFFFFFFF"/>
        <rFont val="Microsoft YaHei UI"/>
        <family val="2"/>
        <charset val="1"/>
      </rPr>
      <t>外运船代</t>
    </r>
  </si>
  <si>
    <t>*G. BOX （G.和BOX之间有空格）</t>
  </si>
  <si>
    <r>
      <t>North China Malaysia Service</t>
    </r>
    <r>
      <rPr>
        <b/>
        <sz val="12"/>
        <color theme="0"/>
        <rFont val="宋体"/>
        <family val="3"/>
        <charset val="134"/>
      </rPr>
      <t>（</t>
    </r>
    <r>
      <rPr>
        <b/>
        <sz val="12"/>
        <color theme="0"/>
        <rFont val="Tahoma"/>
        <family val="2"/>
      </rPr>
      <t>CM2) 天截二开 北三集司   东南</t>
    </r>
    <r>
      <rPr>
        <b/>
        <sz val="12"/>
        <color theme="0"/>
        <rFont val="宋体"/>
        <family val="3"/>
        <charset val="134"/>
      </rPr>
      <t>船代</t>
    </r>
  </si>
  <si>
    <t>NINGBO SI CUT OFF 10:00</t>
  </si>
  <si>
    <t>SINGAPORE</t>
  </si>
  <si>
    <t>PORT KLEANG WEST</t>
  </si>
  <si>
    <t>PORT KELANG NORTH</t>
  </si>
  <si>
    <t>SITC SURABAYA V.2111S （SY1,7S)</t>
  </si>
  <si>
    <t>China Philippines Line (CPX) 大榭码头  七截一开  外运船代</t>
  </si>
  <si>
    <t xml:space="preserve">NINGBO SI CUT OFF </t>
  </si>
  <si>
    <t>MANILA NORTH PORT</t>
  </si>
  <si>
    <t>MANILA SOUTH PORT</t>
  </si>
  <si>
    <t>VLADIVOSTOK</t>
  </si>
  <si>
    <t>ASIATIC NEPTUNE V.65N (AN1,65N)</t>
  </si>
  <si>
    <t>China West India Express (CWX) 四期码头 ，一截三开，外运船代</t>
  </si>
  <si>
    <t>PORT KLANG(NORTH)</t>
  </si>
  <si>
    <t>KARACHI(PICT)</t>
  </si>
  <si>
    <t>OEL BADRINATH V.2106W(OB5,2W)</t>
  </si>
  <si>
    <t>航线</t>
  </si>
  <si>
    <t>码头</t>
  </si>
  <si>
    <t>船代</t>
  </si>
  <si>
    <t>船期</t>
  </si>
  <si>
    <r>
      <t>截单时间</t>
    </r>
    <r>
      <rPr>
        <sz val="11"/>
        <color rgb="FF000000"/>
        <rFont val="Calibri"/>
        <family val="2"/>
      </rPr>
      <t>revised</t>
    </r>
  </si>
  <si>
    <t>ZCP</t>
  </si>
  <si>
    <t>三期</t>
  </si>
  <si>
    <t>外运</t>
  </si>
  <si>
    <r>
      <t>7</t>
    </r>
    <r>
      <rPr>
        <sz val="11"/>
        <color rgb="FF000000"/>
        <rFont val="Microsoft YaHei"/>
        <family val="2"/>
      </rPr>
      <t>截</t>
    </r>
    <r>
      <rPr>
        <sz val="11"/>
        <color rgb="FF000000"/>
        <rFont val="Calibri"/>
        <family val="2"/>
      </rPr>
      <t>2</t>
    </r>
  </si>
  <si>
    <r>
      <t>截</t>
    </r>
    <r>
      <rPr>
        <sz val="11"/>
        <color rgb="FF000000"/>
        <rFont val="Calibri"/>
        <family val="2"/>
      </rPr>
      <t>AMS</t>
    </r>
    <r>
      <rPr>
        <sz val="11"/>
        <color rgb="FF000000"/>
        <rFont val="Microsoft YaHei"/>
        <family val="2"/>
      </rPr>
      <t>：周五下午</t>
    </r>
    <r>
      <rPr>
        <sz val="11"/>
        <color rgb="FF000000"/>
        <rFont val="Calibri"/>
        <family val="2"/>
      </rPr>
      <t>14:00</t>
    </r>
    <r>
      <rPr>
        <sz val="11"/>
        <color rgb="FF000000"/>
        <rFont val="Microsoft YaHei"/>
        <family val="2"/>
      </rPr>
      <t>，其他：周五全天</t>
    </r>
  </si>
  <si>
    <t>ZBA</t>
  </si>
  <si>
    <t>四期</t>
  </si>
  <si>
    <r>
      <t>1</t>
    </r>
    <r>
      <rPr>
        <sz val="11"/>
        <color rgb="FF000000"/>
        <rFont val="Microsoft YaHei"/>
        <family val="2"/>
      </rPr>
      <t>截</t>
    </r>
    <r>
      <rPr>
        <sz val="11"/>
        <color rgb="FF000000"/>
        <rFont val="Calibri"/>
        <family val="2"/>
      </rPr>
      <t>3</t>
    </r>
  </si>
  <si>
    <r>
      <t>截</t>
    </r>
    <r>
      <rPr>
        <sz val="11"/>
        <color rgb="FF000000"/>
        <rFont val="Calibri"/>
        <family val="2"/>
      </rPr>
      <t>AMS</t>
    </r>
    <r>
      <rPr>
        <sz val="11"/>
        <color rgb="FF000000"/>
        <rFont val="Microsoft YaHei"/>
        <family val="2"/>
      </rPr>
      <t>：周五下午</t>
    </r>
    <r>
      <rPr>
        <sz val="11"/>
        <color rgb="FF000000"/>
        <rFont val="Calibri"/>
        <family val="2"/>
      </rPr>
      <t>18:00</t>
    </r>
  </si>
  <si>
    <t>ZGC</t>
  </si>
  <si>
    <t>东南</t>
  </si>
  <si>
    <r>
      <t>5</t>
    </r>
    <r>
      <rPr>
        <sz val="11"/>
        <color rgb="FF000000"/>
        <rFont val="Microsoft YaHei"/>
        <family val="2"/>
      </rPr>
      <t>截</t>
    </r>
    <r>
      <rPr>
        <sz val="11"/>
        <color rgb="FF000000"/>
        <rFont val="Calibri"/>
        <family val="2"/>
      </rPr>
      <t>7</t>
    </r>
  </si>
  <si>
    <r>
      <t>周四下午</t>
    </r>
    <r>
      <rPr>
        <sz val="11"/>
        <color rgb="FF000000"/>
        <rFont val="Calibri"/>
        <family val="2"/>
      </rPr>
      <t>17:00</t>
    </r>
  </si>
  <si>
    <t>ZP9</t>
  </si>
  <si>
    <r>
      <t>4</t>
    </r>
    <r>
      <rPr>
        <sz val="11"/>
        <color rgb="FF000000"/>
        <rFont val="Microsoft YaHei"/>
        <family val="2"/>
      </rPr>
      <t>截</t>
    </r>
    <r>
      <rPr>
        <sz val="11"/>
        <color rgb="FF000000"/>
        <rFont val="Calibri"/>
        <family val="2"/>
      </rPr>
      <t>6</t>
    </r>
  </si>
  <si>
    <r>
      <t>周三中午</t>
    </r>
    <r>
      <rPr>
        <sz val="11"/>
        <color rgb="FF000000"/>
        <rFont val="Calibri"/>
        <family val="2"/>
      </rPr>
      <t>12:00</t>
    </r>
  </si>
  <si>
    <t>ZX3</t>
  </si>
  <si>
    <t>兴港</t>
  </si>
  <si>
    <t>截AMS:周六下午14：00</t>
  </si>
  <si>
    <t>ZAS</t>
  </si>
  <si>
    <t>北三集司</t>
  </si>
  <si>
    <r>
      <t>截</t>
    </r>
    <r>
      <rPr>
        <sz val="11"/>
        <color rgb="FF000000"/>
        <rFont val="Calibri"/>
        <family val="2"/>
      </rPr>
      <t>ENS</t>
    </r>
    <r>
      <rPr>
        <sz val="11"/>
        <color rgb="FF000000"/>
        <rFont val="Microsoft YaHei"/>
        <family val="2"/>
      </rPr>
      <t>：周四中午</t>
    </r>
    <r>
      <rPr>
        <sz val="11"/>
        <color rgb="FF000000"/>
        <rFont val="Calibri"/>
        <family val="2"/>
      </rPr>
      <t>12:00</t>
    </r>
    <r>
      <rPr>
        <sz val="11"/>
        <color rgb="FF000000"/>
        <rFont val="Microsoft YaHei"/>
        <family val="2"/>
      </rPr>
      <t>，其他：周四下午</t>
    </r>
    <r>
      <rPr>
        <sz val="11"/>
        <color rgb="FF000000"/>
        <rFont val="Calibri"/>
        <family val="2"/>
      </rPr>
      <t>17:00</t>
    </r>
  </si>
  <si>
    <t>ZMS</t>
  </si>
  <si>
    <r>
      <t>6</t>
    </r>
    <r>
      <rPr>
        <sz val="11"/>
        <color rgb="FF000000"/>
        <rFont val="Microsoft YaHei"/>
        <family val="2"/>
      </rPr>
      <t>截</t>
    </r>
    <r>
      <rPr>
        <sz val="11"/>
        <color rgb="FF000000"/>
        <rFont val="Calibri"/>
        <family val="2"/>
      </rPr>
      <t>1</t>
    </r>
  </si>
  <si>
    <r>
      <t>周五中午</t>
    </r>
    <r>
      <rPr>
        <sz val="11"/>
        <color rgb="FF000000"/>
        <rFont val="Calibri"/>
        <family val="2"/>
      </rPr>
      <t>12:00</t>
    </r>
  </si>
  <si>
    <t>ASE</t>
  </si>
  <si>
    <r>
      <t>6</t>
    </r>
    <r>
      <rPr>
        <sz val="11"/>
        <color rgb="FF000000"/>
        <rFont val="Microsoft YaHei"/>
        <family val="2"/>
      </rPr>
      <t>截</t>
    </r>
    <r>
      <rPr>
        <sz val="11"/>
        <color rgb="FF000000"/>
        <rFont val="Calibri"/>
        <family val="2"/>
      </rPr>
      <t>7</t>
    </r>
  </si>
  <si>
    <r>
      <t>周五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Microsoft YaHei"/>
        <family val="2"/>
      </rPr>
      <t>下午</t>
    </r>
    <r>
      <rPr>
        <sz val="11"/>
        <color rgb="FF000000"/>
        <rFont val="Calibri"/>
        <family val="2"/>
      </rPr>
      <t xml:space="preserve">17:00  </t>
    </r>
  </si>
  <si>
    <t>GGX</t>
  </si>
  <si>
    <t>二期</t>
  </si>
  <si>
    <r>
      <t>周四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Microsoft YaHei"/>
        <family val="2"/>
      </rPr>
      <t>下午</t>
    </r>
    <r>
      <rPr>
        <sz val="11"/>
        <color rgb="FF000000"/>
        <rFont val="Calibri"/>
        <family val="2"/>
      </rPr>
      <t>17:00</t>
    </r>
  </si>
  <si>
    <t>CAX</t>
  </si>
  <si>
    <r>
      <t>6</t>
    </r>
    <r>
      <rPr>
        <sz val="11"/>
        <color rgb="FF000000"/>
        <rFont val="DengXian"/>
        <family val="3"/>
        <charset val="134"/>
      </rPr>
      <t>截</t>
    </r>
    <r>
      <rPr>
        <sz val="11"/>
        <color rgb="FF000000"/>
        <rFont val="Calibri"/>
        <family val="2"/>
      </rPr>
      <t>1</t>
    </r>
  </si>
  <si>
    <r>
      <t>周五下午</t>
    </r>
    <r>
      <rPr>
        <sz val="11"/>
        <color rgb="FF000000"/>
        <rFont val="Calibri"/>
        <family val="2"/>
      </rPr>
      <t>16:00</t>
    </r>
  </si>
  <si>
    <t>CTI</t>
  </si>
  <si>
    <r>
      <t>3</t>
    </r>
    <r>
      <rPr>
        <sz val="11"/>
        <color rgb="FF000000"/>
        <rFont val="Microsoft YaHei"/>
        <family val="2"/>
      </rPr>
      <t>截</t>
    </r>
    <r>
      <rPr>
        <sz val="11"/>
        <color rgb="FF000000"/>
        <rFont val="Calibri"/>
        <family val="2"/>
      </rPr>
      <t>5</t>
    </r>
  </si>
  <si>
    <r>
      <t>周三下午</t>
    </r>
    <r>
      <rPr>
        <sz val="11"/>
        <color rgb="FF000000"/>
        <rFont val="Calibri"/>
        <family val="2"/>
      </rPr>
      <t>17:00</t>
    </r>
  </si>
  <si>
    <t>CIS</t>
  </si>
  <si>
    <r>
      <t>3</t>
    </r>
    <r>
      <rPr>
        <sz val="11"/>
        <color rgb="FF000000"/>
        <rFont val="Microsoft YaHei"/>
        <family val="2"/>
      </rPr>
      <t>截</t>
    </r>
    <r>
      <rPr>
        <sz val="11"/>
        <color rgb="FF000000"/>
        <rFont val="Calibri"/>
        <family val="2"/>
      </rPr>
      <t>4</t>
    </r>
  </si>
  <si>
    <t>周三下午17:00</t>
  </si>
  <si>
    <t>CVX</t>
  </si>
  <si>
    <r>
      <t>7</t>
    </r>
    <r>
      <rPr>
        <sz val="11"/>
        <color rgb="FF000000"/>
        <rFont val="Microsoft YaHei"/>
        <family val="2"/>
      </rPr>
      <t>截</t>
    </r>
    <r>
      <rPr>
        <sz val="11"/>
        <color rgb="FF000000"/>
        <rFont val="Calibri"/>
        <family val="2"/>
      </rPr>
      <t>1</t>
    </r>
  </si>
  <si>
    <t>CTV</t>
  </si>
  <si>
    <r>
      <t>2</t>
    </r>
    <r>
      <rPr>
        <sz val="11"/>
        <color rgb="FF000000"/>
        <rFont val="DengXian"/>
        <family val="3"/>
        <charset val="134"/>
      </rPr>
      <t>截</t>
    </r>
    <r>
      <rPr>
        <sz val="11"/>
        <color rgb="FF000000"/>
        <rFont val="Calibri"/>
        <family val="2"/>
      </rPr>
      <t>4</t>
    </r>
  </si>
  <si>
    <t>周二下午17:00</t>
  </si>
  <si>
    <t>CVS</t>
  </si>
  <si>
    <t>大榭</t>
  </si>
  <si>
    <t>CM2</t>
  </si>
  <si>
    <r>
      <t>7</t>
    </r>
    <r>
      <rPr>
        <sz val="11"/>
        <color rgb="FF000000"/>
        <rFont val="DengXian"/>
        <family val="3"/>
        <charset val="134"/>
      </rPr>
      <t>截</t>
    </r>
    <r>
      <rPr>
        <sz val="11"/>
        <color rgb="FF000000"/>
        <rFont val="Calibri"/>
        <family val="2"/>
      </rPr>
      <t>2</t>
    </r>
  </si>
  <si>
    <t>周一上午10:00</t>
  </si>
  <si>
    <t>CPX</t>
  </si>
  <si>
    <t>周五下午17:00 </t>
  </si>
  <si>
    <t>CI4</t>
  </si>
  <si>
    <r>
      <t>远东</t>
    </r>
    <r>
      <rPr>
        <sz val="11"/>
        <color rgb="FF000000"/>
        <rFont val="Calibri"/>
        <family val="2"/>
      </rPr>
      <t>/</t>
    </r>
    <r>
      <rPr>
        <sz val="11"/>
        <color rgb="FF000000"/>
        <rFont val="Microsoft YaHei"/>
        <family val="2"/>
      </rPr>
      <t>北三集司</t>
    </r>
  </si>
  <si>
    <r>
      <t>周五下午</t>
    </r>
    <r>
      <rPr>
        <sz val="11"/>
        <color rgb="FF000000"/>
        <rFont val="Calibri"/>
        <family val="2"/>
      </rPr>
      <t>17:00 </t>
    </r>
  </si>
  <si>
    <t>NIX</t>
  </si>
  <si>
    <t>SA1</t>
  </si>
  <si>
    <t>FAX</t>
  </si>
  <si>
    <t>甬舟</t>
  </si>
  <si>
    <r>
      <t>周一下午</t>
    </r>
    <r>
      <rPr>
        <sz val="11"/>
        <color rgb="FF000000"/>
        <rFont val="Calibri"/>
        <family val="2"/>
      </rPr>
      <t xml:space="preserve">17:00  </t>
    </r>
  </si>
  <si>
    <t>FA2</t>
  </si>
  <si>
    <r>
      <t>周三下午</t>
    </r>
    <r>
      <rPr>
        <sz val="11"/>
        <color rgb="FF000000"/>
        <rFont val="Calibri"/>
        <family val="2"/>
      </rPr>
      <t xml:space="preserve">12:00  </t>
    </r>
  </si>
  <si>
    <t>CEA</t>
  </si>
  <si>
    <t>CWX</t>
  </si>
  <si>
    <t>RUS</t>
  </si>
  <si>
    <t>CMA CGM RACINE V.0FF3NW (RM4,6W)</t>
  </si>
  <si>
    <t>MAERSK LINS V.131N (YE4,11N)</t>
  </si>
  <si>
    <t>TIANJIN V.40E (JTJ 40E)</t>
  </si>
  <si>
    <t>ZIM ANTWERP V.61E(ZAW 61E)</t>
  </si>
  <si>
    <t>ADONIS V.20E (UZY 20E)</t>
  </si>
  <si>
    <t>GUTHORM MAERSK V.132E (GT3,14E)</t>
  </si>
  <si>
    <t>MAERSK YUKON V.133E (MY5,10E)</t>
  </si>
  <si>
    <t>ZIM NINGBO V.71N (ZNB 71N)</t>
  </si>
  <si>
    <t>ZIM SAN DIEGO V.55N (ZDE 55N)</t>
  </si>
  <si>
    <t>MAERSK ERIE V.131E (JNU,50E)</t>
  </si>
  <si>
    <t>NORTHERN MONUMENT V.132E(UVY 9E)</t>
  </si>
  <si>
    <t>MAERSK KALAMATA  V.133E (XDM 20E)</t>
  </si>
  <si>
    <t>MSC AQUARIUS   V. FR134E (NQI,9E)</t>
  </si>
  <si>
    <t>MAERSK LIRQUEN V.131W  (LI4 12W)</t>
  </si>
  <si>
    <t>MAERSK LABREA V.132W (JA4,8W)</t>
  </si>
  <si>
    <t>ATACAMA V.133W (VVQ,12W)</t>
  </si>
  <si>
    <t>MAERSK HORSBURGH  V.130W  (MH9,8W)</t>
  </si>
  <si>
    <t>MAERSK HAMBURG  V.131W (MH4,12W)</t>
  </si>
  <si>
    <t>MAERSK HAVANA  V.132W (VHX,12W)</t>
  </si>
  <si>
    <t>MAERSK HALIFAX V.133W (MH7,8W)</t>
  </si>
  <si>
    <t>MSC GENOVA  V.QX134W (VJV,10W)</t>
  </si>
  <si>
    <t>MSC MAYA  V.FT131W  (AY3,8W)</t>
  </si>
  <si>
    <t>MSC OLIVER V.FT132W(MO9,5W)</t>
  </si>
  <si>
    <t>MSC ANNA V.FT133W (MN9,6W)</t>
  </si>
  <si>
    <t>MSC TINA  V.FT134W (TC3,14W)</t>
  </si>
  <si>
    <t>Zim Container Service Pacific (ZCP )外运船代，三期码头，七截二开(近期船期波动大，截单时间以我司客服发的通知为准)</t>
  </si>
  <si>
    <t>NORTHERN JASPER V.22E(VJR 22E)</t>
  </si>
  <si>
    <t>ZIM KINGSTON V.8E(ZKN 8E)</t>
  </si>
  <si>
    <t>NAVIOS CHRYSALISV.10E(VBR 10E )</t>
  </si>
  <si>
    <t>ZIM VIRGINIA V.110E(ZVG 110E)</t>
  </si>
  <si>
    <t>NAVIOS VERDE V.11E(OV4 11E)</t>
  </si>
  <si>
    <t>GIALOVA V.1E (FK3 1E)</t>
  </si>
  <si>
    <t>YONGZHOU W2125N（支线）</t>
  </si>
  <si>
    <t>YONGZHOU W2126N（支线）</t>
  </si>
  <si>
    <t>YONGZHOU W2127N（支线）</t>
  </si>
  <si>
    <t>YONGZHOU W2128N（支线）</t>
  </si>
  <si>
    <t>YONGZHOU W2129N（支线）</t>
  </si>
  <si>
    <t>YONGZHOU C2133N（支线）</t>
  </si>
  <si>
    <t>YONGZHOU C2134N（支线）</t>
  </si>
  <si>
    <t>YONGZHOU C2135N（支线）</t>
  </si>
  <si>
    <t>YONGZHOU C2136N（支线）</t>
  </si>
  <si>
    <t>YONGZHOU C2137N（支线）</t>
  </si>
  <si>
    <t>KOTA LAYANG V.003W (KY6 133W)</t>
  </si>
  <si>
    <t>COSCO WELLINGTON V.076W (WGQ,99W)</t>
  </si>
  <si>
    <t>HARPY HUNTER  V.133W (HP4 133W)</t>
  </si>
  <si>
    <t>NAVIOS DESTINY  V.070W (ND3 134W)</t>
  </si>
  <si>
    <t>NAVIOS DEVOTION  V.307W (NO5 131W)</t>
  </si>
  <si>
    <t>STAMATIS B  V.134W (TM5 134W)</t>
  </si>
  <si>
    <t>COSCO KAWASAKI  V.070W (KJC 135W)</t>
  </si>
  <si>
    <t>COSCO SURABAYA  V.101W (CS1 40W)</t>
  </si>
  <si>
    <t>ZIM SHANGHAI  V.119W (GA3 119W)</t>
  </si>
  <si>
    <t>EVER UNITED  V.184W (EED 27W)</t>
  </si>
  <si>
    <t>BOMAR HAMBURG  V.130W(BH1 130W)</t>
  </si>
  <si>
    <t>DELOS WAVE V.131W (UGJ 131W)</t>
  </si>
  <si>
    <t>ATHENA V.132W (AT1 132W)</t>
  </si>
  <si>
    <t>NORTHERN VALENCE  V.133W(XBL 133W)</t>
  </si>
  <si>
    <r>
      <t>GUNHILDE MAERSK V.</t>
    </r>
    <r>
      <rPr>
        <sz val="12"/>
        <color rgb="FFFF0000"/>
        <rFont val="Tahoma"/>
        <family val="2"/>
      </rPr>
      <t>130E</t>
    </r>
    <r>
      <rPr>
        <sz val="12"/>
        <color theme="4" tint="-0.499984740745262"/>
        <rFont val="Tahoma"/>
        <family val="2"/>
      </rPr>
      <t xml:space="preserve"> (GU3, 11E)</t>
    </r>
  </si>
  <si>
    <t>SEADREAM V.4N (UE6 4N)</t>
  </si>
  <si>
    <t>6截1</t>
  </si>
  <si>
    <r>
      <t>周五下午</t>
    </r>
    <r>
      <rPr>
        <sz val="11"/>
        <color rgb="FF000000"/>
        <rFont val="Calibri"/>
        <family val="2"/>
      </rPr>
      <t>17:00</t>
    </r>
  </si>
  <si>
    <t xml:space="preserve">COSCO HOUSTON V.083S (OH4,16S)  </t>
  </si>
  <si>
    <t>BOMAR ROSSI V.18S(BR4,18S)</t>
  </si>
  <si>
    <t>YM ETERNITY V.099S(YE3,27S)</t>
  </si>
  <si>
    <t>HYUNDAI VOYAGER v.0112S(VHD,90S)</t>
  </si>
  <si>
    <t xml:space="preserve">COSCO HOUSTON V.084S (OH4,17S)  </t>
  </si>
  <si>
    <t>OOCL SAVANNAH V.407S (OV2,7S)</t>
  </si>
  <si>
    <t>OOCL BELGIUM V.557S (OB3,7S)</t>
  </si>
  <si>
    <t>YM CERTAINTY V.013S (YA4,11S)</t>
  </si>
  <si>
    <t>PORTO V.12S (PT5,12S)</t>
  </si>
  <si>
    <t>TS LAEMCHABANG V.21019S (NL3,3S)</t>
  </si>
  <si>
    <t>NORDOCELOT V.0BP3XS1NC (UEO,39S)</t>
  </si>
  <si>
    <t>TS LAEMCHABANG V.21020S (NL3,4S)</t>
  </si>
  <si>
    <t>GREEN SEA V.27S(GE4,27S)</t>
  </si>
  <si>
    <t>GREEN SEA V.26S(GE4,26S)</t>
  </si>
  <si>
    <t>BALNK</t>
  </si>
  <si>
    <t>INCRES V.2132S (IC4,23S)</t>
  </si>
  <si>
    <t>GREEN POLE V.21S (GP4,21S)</t>
  </si>
  <si>
    <t>INCRES V.2135S (IC4,24S)</t>
  </si>
  <si>
    <t>KMTC HOCHIMINH V.2108S(KO2,7S)</t>
  </si>
  <si>
    <t>SONGA ANTOFAGASTA V.5S (SG6,5S)</t>
  </si>
  <si>
    <t>VIRA BHUM V.2108S (VBM,676S)</t>
  </si>
  <si>
    <t>SITC SURABAYA V.2112S （SY1,8S)</t>
  </si>
  <si>
    <t>GREEN EARTH V.27S (GH4,27S)</t>
  </si>
  <si>
    <t>HANSA AUGSBURG V.21015S (GHQ,807S)</t>
  </si>
  <si>
    <t>GREEN EARTH V.28S (GH4,28S)</t>
  </si>
  <si>
    <t>HANSA AUGSBURG V.21016S (GHQ,808S)</t>
  </si>
  <si>
    <t>GREEN EARTH V.29S (GH4,29S)</t>
  </si>
  <si>
    <t>ASIATIC MOON  V.48N (IFV,48N)</t>
  </si>
  <si>
    <t>ASIATIC MOON  V.49N (IFV,49N)</t>
  </si>
  <si>
    <t>ASIATIC NEPTUNE V.66N (AN1,66N)</t>
  </si>
  <si>
    <t>ASIATIC MOON  V.50N (IFV,50N)</t>
  </si>
  <si>
    <t>TS SINGAPORE V.21006W (RO2,928W)</t>
  </si>
  <si>
    <t>NEW JERSEY TRADER V.12S(NJ1,12S)</t>
  </si>
  <si>
    <t>GSL AFRICA V. 916S (LZH,916S)</t>
  </si>
  <si>
    <t>EVER UNICORN V.147W (EWE,17W)</t>
  </si>
  <si>
    <t>AKINADA BRIDGE V.31W (BNA,31W)</t>
  </si>
  <si>
    <t>X-PRESS ODYSSEY  V.21005W(ZWF,931W)</t>
  </si>
  <si>
    <t>KMTC DUBAI  v.2105W(KM8,15W)</t>
  </si>
  <si>
    <t>TESSA V.02135W  (VTZ,462W)</t>
  </si>
  <si>
    <t>EMIRATES WASL  V.02130W   (EWL,31W)</t>
  </si>
  <si>
    <t>EMIRATES WAFA  V.02131W (EM5,21W)</t>
  </si>
  <si>
    <t>GFS GALAXY  V.02132W (CI3,17W)</t>
  </si>
  <si>
    <t>EMIRATES DANA  V.02133W  (ED4,28W)</t>
  </si>
  <si>
    <t>KOBE V.02134W (KB4,8W)</t>
  </si>
  <si>
    <t>BOTANY V. 5S (BO7,5S)</t>
  </si>
  <si>
    <t>AS CAROLINA  V.8S (CA4,8S)</t>
  </si>
  <si>
    <t>BAI CHAY BRIDGE V.095S (DGW,175S)</t>
  </si>
  <si>
    <t>ZARNATA EXPRESS  V.14S (TX4,14S)</t>
  </si>
  <si>
    <t>BAI CHAY BRIDGE V.097S (DGW,176S)</t>
  </si>
  <si>
    <t>BUXMELODY  V.162S (BWX,51S)</t>
  </si>
  <si>
    <t>BUXMELODY  V.163S (BWX,52S)</t>
  </si>
  <si>
    <t>G. BOX  V.2134S (GB4,7S)</t>
  </si>
  <si>
    <t>CALIFORNIA TRADER V.21003W(CZ2,19W)</t>
  </si>
  <si>
    <t>Russia Star Service(RUS)  五截七开 甬舟码头 兴港船代     普通出口箱（除海铁）全部由陆路集卡直进甬舟码</t>
  </si>
  <si>
    <t>5截7</t>
  </si>
  <si>
    <t>船东及代理</t>
  </si>
  <si>
    <t>船名</t>
  </si>
  <si>
    <t>航次</t>
  </si>
  <si>
    <t>VSL CODE</t>
  </si>
  <si>
    <t>ETD</t>
  </si>
  <si>
    <t>福州码头</t>
  </si>
  <si>
    <t>操作时间</t>
  </si>
  <si>
    <t>福州-宁波
船代：中外运福州</t>
  </si>
  <si>
    <t>XINOU15</t>
  </si>
  <si>
    <t>/周一</t>
  </si>
  <si>
    <t>海盈</t>
  </si>
  <si>
    <t>截关时间：
周五18:00  
截进重时间：
周五12:00
截VGM时间：周五18：00</t>
  </si>
  <si>
    <t>21530N</t>
  </si>
  <si>
    <t>OX2/80N</t>
  </si>
  <si>
    <t>2021-08-02</t>
  </si>
  <si>
    <t>YONGXIN101</t>
  </si>
  <si>
    <t>/周六</t>
  </si>
  <si>
    <t>江阴</t>
  </si>
  <si>
    <t>截关时间：
周五12:00  
截进重时间：
周四24:00
截VGM时间：周四18：00</t>
  </si>
  <si>
    <t>XINYONGCHANG17</t>
  </si>
  <si>
    <t>/周三</t>
  </si>
  <si>
    <t>截关时间：
周二12:00  
截进重时间：周一24:00
截VGM时间：周一18：00</t>
  </si>
  <si>
    <t>XINOU17</t>
  </si>
  <si>
    <t>/周四</t>
  </si>
  <si>
    <t>马尾青州</t>
  </si>
  <si>
    <t>截关时间：
周三12:00  
截进重时间：
周二24:00
截VGM时间：周二18：00</t>
  </si>
  <si>
    <t>订舱注意事项：</t>
  </si>
  <si>
    <t>1.二程船期表详见工作表2/3，福州至宁波中转由于码头操作时间需要，烦请至少预留4-5天，ZMS/ZAS周末班由于跨周末原因，中转时间+7天，谢谢。</t>
  </si>
  <si>
    <t>2.二程船期表可在ZIM 网站下载，网址：https://www.zimchina.com/za-cn/global-network/asia-oceania/china/china-schedules</t>
  </si>
  <si>
    <t>3. 订舱时，烦请提供完整订舱客户及合约号。</t>
  </si>
  <si>
    <t>4. VGM需同时在嘉航订舱时一并提供。如嘉航无法提交，请在ZIM网站上提交并发送，网址： https://www.zimchina.com/za-cn/tools/solas-vgm。</t>
  </si>
  <si>
    <t>5. VGM注意事项：货物排载及提单均未在嘉航网站提交，烦请在船代网站提交VGM的同时，在ZIM网站提交VGM: https://www.zimchina.com/za-cn/tools/solas-vgm， 谢谢。</t>
  </si>
  <si>
    <t xml:space="preserve">6.接宁波码头通知，根据交通部关于VGM的规定，从6月份开始凡托运人提供的验证重量与实际重量的误差超过5%或1吨的将会受到海事部门1000元以上3万元以下罚款。
</t>
  </si>
  <si>
    <t xml:space="preserve">因此6月份开始不符合规定的箱子宁波码头将一律做退关处理，烦请在提交VGM的时候请保证VGM数据的准确性，谢谢。
</t>
  </si>
  <si>
    <t>21531N</t>
  </si>
  <si>
    <t>OX2/84N</t>
  </si>
  <si>
    <t>2021-08-09</t>
  </si>
  <si>
    <t>21532N</t>
  </si>
  <si>
    <t>OX2/88N</t>
  </si>
  <si>
    <t>2021-08-16</t>
  </si>
  <si>
    <t>21533N</t>
  </si>
  <si>
    <t>OX2/92N</t>
  </si>
  <si>
    <t>2021-08-23</t>
  </si>
  <si>
    <t>21534N</t>
  </si>
  <si>
    <t>OX2/96N</t>
  </si>
  <si>
    <t>2021-08-30</t>
  </si>
  <si>
    <t>QB8/850N</t>
  </si>
  <si>
    <t>2021-08-07</t>
  </si>
  <si>
    <t>QB8/854N</t>
  </si>
  <si>
    <t>2021-08-14</t>
  </si>
  <si>
    <t>QB8/858N</t>
  </si>
  <si>
    <t>2021-08-21</t>
  </si>
  <si>
    <t>QB8/862N</t>
  </si>
  <si>
    <t>2021-08-28</t>
  </si>
  <si>
    <t>OG3/271N</t>
  </si>
  <si>
    <t>2021-08-04</t>
  </si>
  <si>
    <t>OG3/275N</t>
  </si>
  <si>
    <t>2021-08-11</t>
  </si>
  <si>
    <t>OG3/279N</t>
  </si>
  <si>
    <t>2021-08-18</t>
  </si>
  <si>
    <t>OG3/283N</t>
  </si>
  <si>
    <t>2021-08-25</t>
  </si>
  <si>
    <t>21535N</t>
  </si>
  <si>
    <t>OG3/287N</t>
  </si>
  <si>
    <t>2021-09-01</t>
  </si>
  <si>
    <t>OUX/99N</t>
  </si>
  <si>
    <t>2021-08-05</t>
  </si>
  <si>
    <t>OUX/103N</t>
  </si>
  <si>
    <t>2021-08-12</t>
  </si>
  <si>
    <t>OUX/107N</t>
  </si>
  <si>
    <t>2021-08-19</t>
  </si>
  <si>
    <t>OUX/111N</t>
  </si>
  <si>
    <t>2021-08-26</t>
  </si>
  <si>
    <t>OUX/115N</t>
  </si>
  <si>
    <t>2021-09-02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</si>
</sst>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"/>
    <numFmt numFmtId="177" formatCode="[$-409]d\-mmm;@"/>
    <numFmt numFmtId="178" formatCode="0000"/>
  </numFmts>
  <fonts count="81">
    <font>
      <sz val="11"/>
      <color theme="1"/>
      <name val="等线"/>
      <family val="2"/>
      <scheme val="minor"/>
    </font>
    <font>
      <b/>
      <sz val="9"/>
      <color indexed="9"/>
      <name val="Tahoma"/>
      <family val="2"/>
    </font>
    <font>
      <b/>
      <sz val="12"/>
      <color indexed="9"/>
      <name val="Tahoma"/>
      <family val="2"/>
    </font>
    <font>
      <b/>
      <sz val="12"/>
      <color rgb="FF212B60"/>
      <name val="Tahoma"/>
      <family val="2"/>
    </font>
    <font>
      <sz val="12"/>
      <color rgb="FF002060"/>
      <name val="Tahoma"/>
      <family val="2"/>
    </font>
    <font>
      <sz val="9"/>
      <color rgb="FF212B60"/>
      <name val="等线 Light"/>
      <family val="2"/>
      <scheme val="major"/>
    </font>
    <font>
      <sz val="12"/>
      <color rgb="FF212B60"/>
      <name val="Tahoma"/>
      <family val="2"/>
    </font>
    <font>
      <b/>
      <sz val="12"/>
      <color theme="0"/>
      <name val="Tahoma"/>
      <family val="2"/>
    </font>
    <font>
      <b/>
      <sz val="12"/>
      <color indexed="9"/>
      <name val="宋体"/>
      <family val="3"/>
      <charset val="134"/>
    </font>
    <font>
      <b/>
      <sz val="12"/>
      <color theme="0"/>
      <name val="等线"/>
      <family val="2"/>
      <scheme val="minor"/>
    </font>
    <font>
      <b/>
      <sz val="12"/>
      <color rgb="FFFF0000"/>
      <name val="Tahoma"/>
      <family val="2"/>
    </font>
    <font>
      <b/>
      <sz val="12"/>
      <color rgb="FFFF0000"/>
      <name val="等线"/>
      <family val="2"/>
      <scheme val="minor"/>
    </font>
    <font>
      <sz val="12"/>
      <color theme="4" tint="-0.499984740745262"/>
      <name val="Tahoma"/>
      <family val="2"/>
    </font>
    <font>
      <sz val="11"/>
      <color rgb="FFFF0000"/>
      <name val="Calibri"/>
      <family val="2"/>
    </font>
    <font>
      <sz val="12"/>
      <color rgb="FFFF0000"/>
      <name val="Times New Roman"/>
      <family val="1"/>
    </font>
    <font>
      <sz val="12"/>
      <color rgb="FFFF0000"/>
      <name val="Tahoma"/>
      <family val="2"/>
    </font>
    <font>
      <sz val="12"/>
      <color rgb="FFFF0000"/>
      <name val="等线 Light"/>
      <family val="2"/>
      <scheme val="major"/>
    </font>
    <font>
      <b/>
      <sz val="12"/>
      <color theme="0"/>
      <name val="宋体"/>
      <family val="3"/>
      <charset val="134"/>
    </font>
    <font>
      <b/>
      <sz val="12"/>
      <color rgb="FFC00000"/>
      <name val="Tahoma"/>
      <family val="2"/>
    </font>
    <font>
      <sz val="12"/>
      <name val="等线"/>
      <family val="2"/>
      <scheme val="minor"/>
    </font>
    <font>
      <sz val="12"/>
      <name val="Tahoma"/>
      <family val="2"/>
    </font>
    <font>
      <sz val="12"/>
      <color theme="8" tint="-0.499984740745262"/>
      <name val="Tahoma"/>
      <family val="2"/>
    </font>
    <font>
      <sz val="9"/>
      <color rgb="FF212B60"/>
      <name val="Tahoma"/>
      <family val="2"/>
    </font>
    <font>
      <b/>
      <sz val="12"/>
      <color theme="0"/>
      <name val="SimSun"/>
      <family val="3"/>
      <charset val="134"/>
    </font>
    <font>
      <b/>
      <sz val="12"/>
      <name val="Tahoma"/>
      <family val="2"/>
    </font>
    <font>
      <b/>
      <sz val="12"/>
      <color rgb="FF002060"/>
      <name val="Tahoma"/>
      <family val="2"/>
    </font>
    <font>
      <sz val="10"/>
      <color rgb="FF000000"/>
      <name val="Times New Roman"/>
      <family val="1"/>
    </font>
    <font>
      <sz val="12"/>
      <color rgb="FF212B60"/>
      <name val="Microsoft YaHei UI"/>
      <family val="2"/>
    </font>
    <font>
      <b/>
      <sz val="11"/>
      <color rgb="FFFFFFFF"/>
      <name val="&amp;quot"/>
    </font>
    <font>
      <b/>
      <sz val="12"/>
      <color rgb="FFFFFFFF"/>
      <name val="Tahoma"/>
      <family val="2"/>
      <charset val="1"/>
    </font>
    <font>
      <b/>
      <sz val="12"/>
      <color theme="2"/>
      <name val="Tahoma"/>
      <family val="2"/>
    </font>
    <font>
      <b/>
      <sz val="12"/>
      <color theme="2"/>
      <name val="宋体"/>
      <family val="3"/>
      <charset val="134"/>
    </font>
    <font>
      <b/>
      <sz val="11"/>
      <color rgb="FF2C3C73"/>
      <name val="Arial"/>
      <family val="2"/>
    </font>
    <font>
      <b/>
      <sz val="12"/>
      <color rgb="FFFFFFFF"/>
      <name val="Tahoma"/>
      <family val="2"/>
    </font>
    <font>
      <b/>
      <sz val="12"/>
      <color rgb="FFFFFFFF"/>
      <name val="Microsoft YaHei U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2"/>
      <color rgb="FFFF0000"/>
      <name val="Tahoma"/>
      <family val="2"/>
      <charset val="1"/>
    </font>
    <font>
      <b/>
      <sz val="16"/>
      <color rgb="FF212B60"/>
      <name val="Calibri"/>
      <family val="2"/>
    </font>
    <font>
      <sz val="12"/>
      <color rgb="FF002060"/>
      <name val="Arial"/>
      <family val="2"/>
    </font>
    <font>
      <b/>
      <sz val="12"/>
      <color rgb="FFFFFFFF"/>
      <name val="Microsoft YaHei UI"/>
      <family val="2"/>
      <charset val="1"/>
    </font>
    <font>
      <b/>
      <sz val="14"/>
      <color rgb="FFFFFFFF"/>
      <name val="Tahoma"/>
      <family val="2"/>
      <charset val="1"/>
    </font>
    <font>
      <b/>
      <sz val="14"/>
      <color rgb="FFFFFFFF"/>
      <name val="DengXian"/>
      <family val="3"/>
      <charset val="134"/>
    </font>
    <font>
      <sz val="12"/>
      <color rgb="FF002060"/>
      <name val="Calibri"/>
      <family val="2"/>
    </font>
    <font>
      <sz val="12"/>
      <color rgb="FF002060"/>
      <name val="DengXian"/>
      <family val="3"/>
      <charset val="134"/>
    </font>
    <font>
      <sz val="12"/>
      <name val="Times New Roman"/>
      <family val="1"/>
    </font>
    <font>
      <sz val="10"/>
      <color rgb="FF212B60"/>
      <name val="Times New Roman"/>
      <family val="1"/>
      <charset val="1"/>
    </font>
    <font>
      <sz val="12"/>
      <color rgb="FF002060"/>
      <name val="Tahoma"/>
      <family val="2"/>
      <charset val="1"/>
    </font>
    <font>
      <b/>
      <sz val="12"/>
      <color rgb="FFFFFFFF"/>
      <name val="宋体"/>
      <family val="3"/>
      <charset val="134"/>
    </font>
    <font>
      <b/>
      <sz val="12"/>
      <color rgb="FF203764"/>
      <name val="Tahoma"/>
      <family val="2"/>
    </font>
    <font>
      <sz val="12"/>
      <color rgb="FF203764"/>
      <name val="Tahoma"/>
      <family val="2"/>
    </font>
    <font>
      <sz val="12"/>
      <color rgb="FF203764"/>
      <name val="Calibri"/>
      <family val="2"/>
      <charset val="1"/>
    </font>
    <font>
      <sz val="12"/>
      <color rgb="FF203764"/>
      <name val="DengXian"/>
      <family val="3"/>
      <charset val="134"/>
    </font>
    <font>
      <b/>
      <sz val="14"/>
      <color rgb="FF212B60"/>
      <name val="DengXian"/>
      <family val="3"/>
      <charset val="134"/>
    </font>
    <font>
      <b/>
      <sz val="12"/>
      <color theme="8" tint="-0.499984740745262"/>
      <name val="Tahoma"/>
      <family val="2"/>
    </font>
    <font>
      <sz val="12"/>
      <color theme="8" tint="-0.499984740745262"/>
      <name val="Arial"/>
      <family val="2"/>
    </font>
    <font>
      <sz val="12"/>
      <color theme="8" tint="-0.499984740745262"/>
      <name val="Calibri"/>
      <family val="2"/>
    </font>
    <font>
      <b/>
      <sz val="12"/>
      <color theme="0"/>
      <name val="Tahoma"/>
      <family val="2"/>
      <charset val="1"/>
    </font>
    <font>
      <sz val="11"/>
      <color rgb="FF000000"/>
      <name val="Calibri"/>
      <family val="2"/>
    </font>
    <font>
      <sz val="11"/>
      <color rgb="FF000000"/>
      <name val="Microsoft YaHei"/>
      <family val="2"/>
    </font>
    <font>
      <sz val="11"/>
      <color rgb="FF000000"/>
      <name val="DengXian"/>
      <family val="3"/>
      <charset val="134"/>
    </font>
    <font>
      <sz val="12"/>
      <color theme="4" tint="-0.499984740745262"/>
      <name val="Tahoma"/>
      <family val="2"/>
    </font>
    <font>
      <sz val="12"/>
      <color rgb="FF212B60"/>
      <name val="Tahoma"/>
      <family val="2"/>
    </font>
    <font>
      <sz val="12"/>
      <color rgb="FFFF0000"/>
      <name val="Tahoma"/>
      <family val="2"/>
    </font>
    <font>
      <sz val="12"/>
      <color theme="8" tint="-0.499984740745262"/>
      <name val="Tahoma"/>
      <family val="2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Tahoma"/>
      <family val="2"/>
    </font>
    <font>
      <sz val="10"/>
      <name val="等线"/>
      <family val="2"/>
      <scheme val="minor"/>
    </font>
    <font>
      <sz val="9"/>
      <color rgb="FF212B60"/>
      <name val="宋体"/>
      <family val="3"/>
      <charset val="134"/>
    </font>
    <font>
      <sz val="10"/>
      <name val="Arial"/>
      <family val="2"/>
    </font>
    <font>
      <sz val="10"/>
      <name val="Tahoma"/>
      <family val="2"/>
    </font>
    <font>
      <sz val="11"/>
      <color theme="0"/>
      <name val="等线"/>
      <family val="2"/>
      <scheme val="minor"/>
    </font>
    <font>
      <sz val="11"/>
      <color rgb="FF212B60"/>
      <name val="宋体"/>
      <family val="3"/>
      <charset val="134"/>
    </font>
    <font>
      <sz val="11"/>
      <color rgb="FF002060"/>
      <name val="Tahoma"/>
      <family val="2"/>
    </font>
    <font>
      <sz val="9"/>
      <color rgb="FF002060"/>
      <name val="Tahoma"/>
      <family val="2"/>
    </font>
    <font>
      <sz val="11"/>
      <color rgb="FF212B60"/>
      <name val="Tahoma"/>
      <family val="2"/>
    </font>
    <font>
      <sz val="11"/>
      <color rgb="FFFF0000"/>
      <name val="Tahoma"/>
      <family val="2"/>
    </font>
    <font>
      <sz val="10"/>
      <name val="等线"/>
      <charset val="134"/>
      <scheme val="minor"/>
    </font>
    <font>
      <sz val="10"/>
      <name val="Tahoma"/>
      <family val="2"/>
      <charset val="134"/>
    </font>
  </fonts>
  <fills count="12">
    <fill>
      <patternFill patternType="none"/>
    </fill>
    <fill>
      <patternFill patternType="gray125"/>
    </fill>
    <fill>
      <patternFill patternType="solid">
        <fgColor rgb="FF212B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12B6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</fills>
  <borders count="128">
    <border>
      <left/>
      <right/>
      <top/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rgb="FF212B60"/>
      </left>
      <right/>
      <top style="medium">
        <color rgb="FF212B60"/>
      </top>
      <bottom style="thin">
        <color rgb="FF212B60"/>
      </bottom>
      <diagonal/>
    </border>
    <border>
      <left/>
      <right/>
      <top style="medium">
        <color rgb="FF212B60"/>
      </top>
      <bottom style="thin">
        <color rgb="FF212B60"/>
      </bottom>
      <diagonal/>
    </border>
    <border>
      <left style="medium">
        <color rgb="FF212B60"/>
      </left>
      <right style="thin">
        <color rgb="FF212B60"/>
      </right>
      <top style="thin">
        <color rgb="FF212B60"/>
      </top>
      <bottom/>
      <diagonal/>
    </border>
    <border>
      <left style="thin">
        <color rgb="FF212B60"/>
      </left>
      <right style="thin">
        <color rgb="FF212B60"/>
      </right>
      <top style="thin">
        <color rgb="FF212B6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212B60"/>
      </right>
      <top style="medium">
        <color indexed="64"/>
      </top>
      <bottom style="thin">
        <color rgb="FF212B6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212B60"/>
      </right>
      <top/>
      <bottom style="thin">
        <color rgb="FF212B60"/>
      </bottom>
      <diagonal/>
    </border>
    <border>
      <left style="thin">
        <color rgb="FF212B60"/>
      </left>
      <right style="thin">
        <color rgb="FF212B60"/>
      </right>
      <top/>
      <bottom style="thin">
        <color rgb="FF212B6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212B60"/>
      </left>
      <right style="thin">
        <color rgb="FF212B60"/>
      </right>
      <top/>
      <bottom style="medium">
        <color indexed="64"/>
      </bottom>
      <diagonal/>
    </border>
    <border>
      <left style="medium">
        <color rgb="FF212B60"/>
      </left>
      <right/>
      <top style="medium">
        <color rgb="FF212B60"/>
      </top>
      <bottom style="medium">
        <color rgb="FF212B60"/>
      </bottom>
      <diagonal/>
    </border>
    <border>
      <left/>
      <right/>
      <top style="medium">
        <color rgb="FF212B60"/>
      </top>
      <bottom style="medium">
        <color rgb="FF212B60"/>
      </bottom>
      <diagonal/>
    </border>
    <border>
      <left style="medium">
        <color rgb="FF212B60"/>
      </left>
      <right style="thin">
        <color rgb="FF212B60"/>
      </right>
      <top style="medium">
        <color rgb="FF212B60"/>
      </top>
      <bottom/>
      <diagonal/>
    </border>
    <border>
      <left/>
      <right style="medium">
        <color rgb="FF212B60"/>
      </right>
      <top/>
      <bottom/>
      <diagonal/>
    </border>
    <border>
      <left/>
      <right style="medium">
        <color rgb="FF212B60"/>
      </right>
      <top style="medium">
        <color rgb="FF212B6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12B60"/>
      </left>
      <right/>
      <top style="medium">
        <color rgb="FF212B60"/>
      </top>
      <bottom/>
      <diagonal/>
    </border>
    <border>
      <left/>
      <right/>
      <top style="medium">
        <color rgb="FF212B6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rgb="FF212B6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212B60"/>
      </left>
      <right style="medium">
        <color rgb="FF212B60"/>
      </right>
      <top style="medium">
        <color rgb="FF212B60"/>
      </top>
      <bottom style="medium">
        <color rgb="FF212B60"/>
      </bottom>
      <diagonal/>
    </border>
    <border>
      <left style="medium">
        <color rgb="FF212B60"/>
      </left>
      <right style="medium">
        <color rgb="FF212B60"/>
      </right>
      <top style="medium">
        <color rgb="FF212B60"/>
      </top>
      <bottom/>
      <diagonal/>
    </border>
    <border>
      <left/>
      <right style="medium">
        <color rgb="FF212B60"/>
      </right>
      <top style="medium">
        <color rgb="FF212B6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212B60"/>
      </left>
      <right/>
      <top/>
      <bottom style="thin">
        <color rgb="FF212B60"/>
      </bottom>
      <diagonal/>
    </border>
    <border>
      <left/>
      <right/>
      <top/>
      <bottom style="thin">
        <color rgb="FF212B60"/>
      </bottom>
      <diagonal/>
    </border>
    <border>
      <left/>
      <right style="thin">
        <color indexed="64"/>
      </right>
      <top/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medium">
        <color theme="3" tint="-0.499984740745262"/>
      </bottom>
      <diagonal/>
    </border>
    <border>
      <left style="thin">
        <color rgb="FF212B60"/>
      </left>
      <right style="thin">
        <color indexed="64"/>
      </right>
      <top style="thin">
        <color rgb="FF212B60"/>
      </top>
      <bottom style="medium">
        <color theme="3" tint="-0.499984740745262"/>
      </bottom>
      <diagonal/>
    </border>
    <border>
      <left style="thin">
        <color rgb="FF212B60"/>
      </left>
      <right style="thin">
        <color indexed="64"/>
      </right>
      <top/>
      <bottom style="thin">
        <color rgb="FF212B60"/>
      </bottom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medium">
        <color indexed="64"/>
      </bottom>
      <diagonal/>
    </border>
    <border>
      <left style="thin">
        <color rgb="FF212B60"/>
      </left>
      <right style="thin">
        <color indexed="64"/>
      </right>
      <top style="thin">
        <color rgb="FF212B60"/>
      </top>
      <bottom style="medium">
        <color indexed="64"/>
      </bottom>
      <diagonal/>
    </border>
    <border>
      <left style="medium">
        <color rgb="FF212B60"/>
      </left>
      <right/>
      <top/>
      <bottom/>
      <diagonal/>
    </border>
    <border>
      <left/>
      <right style="thin">
        <color rgb="FF212B60"/>
      </right>
      <top style="thin">
        <color rgb="FF212B60"/>
      </top>
      <bottom style="thin">
        <color rgb="FF212B60"/>
      </bottom>
      <diagonal/>
    </border>
    <border>
      <left/>
      <right style="thin">
        <color rgb="FF212B60"/>
      </right>
      <top style="thin">
        <color rgb="FF212B60"/>
      </top>
      <bottom style="medium">
        <color indexed="64"/>
      </bottom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medium">
        <color rgb="FF212B60"/>
      </bottom>
      <diagonal/>
    </border>
    <border>
      <left/>
      <right style="thin">
        <color rgb="FF212B60"/>
      </right>
      <top style="thin">
        <color rgb="FF212B60"/>
      </top>
      <bottom style="medium">
        <color rgb="FF212B60"/>
      </bottom>
      <diagonal/>
    </border>
    <border>
      <left style="medium">
        <color rgb="FF212B60"/>
      </left>
      <right style="medium">
        <color rgb="FF212B60"/>
      </right>
      <top style="medium">
        <color rgb="FF212B6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212B6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212B60"/>
      </left>
      <right style="medium">
        <color rgb="FF212B60"/>
      </right>
      <top/>
      <bottom style="thin">
        <color rgb="FF212B60"/>
      </bottom>
      <diagonal/>
    </border>
    <border>
      <left style="thin">
        <color rgb="FF212B60"/>
      </left>
      <right style="medium">
        <color rgb="FF212B60"/>
      </right>
      <top style="thin">
        <color rgb="FF212B6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rgb="FF212B60"/>
      </left>
      <right/>
      <top style="medium">
        <color rgb="FF212B60"/>
      </top>
      <bottom style="thin">
        <color auto="1"/>
      </bottom>
      <diagonal/>
    </border>
    <border>
      <left style="medium">
        <color rgb="FF212B60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rgb="FF212B60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rgb="FF212B60"/>
      </right>
      <top/>
      <bottom style="thin">
        <color auto="1"/>
      </bottom>
      <diagonal/>
    </border>
    <border>
      <left style="thin">
        <color auto="1"/>
      </left>
      <right style="medium">
        <color rgb="FF212B60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rgb="FF212B60"/>
      </bottom>
      <diagonal/>
    </border>
    <border>
      <left style="thin">
        <color rgb="FF212B60"/>
      </left>
      <right style="thin">
        <color rgb="FF212B60"/>
      </right>
      <top/>
      <bottom style="medium">
        <color rgb="FF212B60"/>
      </bottom>
      <diagonal/>
    </border>
    <border>
      <left style="thin">
        <color rgb="FF212B60"/>
      </left>
      <right/>
      <top/>
      <bottom style="medium">
        <color rgb="FF212B60"/>
      </bottom>
      <diagonal/>
    </border>
    <border>
      <left style="thin">
        <color rgb="FF212B60"/>
      </left>
      <right style="medium">
        <color rgb="FF212B60"/>
      </right>
      <top style="thin">
        <color rgb="FF212B60"/>
      </top>
      <bottom style="medium">
        <color rgb="FF212B6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212B60"/>
      </left>
      <right style="thin">
        <color rgb="FF212B60"/>
      </right>
      <top style="medium">
        <color rgb="FF000000"/>
      </top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212B60"/>
      </left>
      <right/>
      <top/>
      <bottom style="thin">
        <color rgb="FF212B6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212B60"/>
      </left>
      <right style="thin">
        <color rgb="FF212B60"/>
      </right>
      <top style="thin">
        <color rgb="FF212B60"/>
      </top>
      <bottom style="thin">
        <color rgb="FF212B60"/>
      </bottom>
      <diagonal/>
    </border>
    <border>
      <left style="thin">
        <color rgb="FF212B60"/>
      </left>
      <right style="medium">
        <color rgb="FF212B60"/>
      </right>
      <top style="thin">
        <color rgb="FF212B60"/>
      </top>
      <bottom style="thin">
        <color rgb="FF212B60"/>
      </bottom>
      <diagonal/>
    </border>
    <border>
      <left style="medium">
        <color rgb="FF212B60"/>
      </left>
      <right style="thin">
        <color rgb="FF212B60"/>
      </right>
      <top style="thin">
        <color rgb="FF212B60"/>
      </top>
      <bottom style="medium">
        <color rgb="FF212B6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thin">
        <color rgb="FF212B6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212B60"/>
      </right>
      <top/>
      <bottom style="medium">
        <color indexed="64"/>
      </bottom>
      <diagonal/>
    </border>
    <border>
      <left style="medium">
        <color rgb="FF212B60"/>
      </left>
      <right style="thin">
        <color rgb="FF212B60"/>
      </right>
      <top style="thin">
        <color rgb="FF212B60"/>
      </top>
      <bottom style="thin">
        <color indexed="64"/>
      </bottom>
      <diagonal/>
    </border>
    <border>
      <left style="thin">
        <color rgb="FF212B60"/>
      </left>
      <right style="thin">
        <color rgb="FF212B60"/>
      </right>
      <top style="thin">
        <color rgb="FF212B6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 style="medium">
        <color rgb="FF212B60"/>
      </top>
      <bottom style="medium">
        <color rgb="FF212B60"/>
      </bottom>
      <diagonal/>
    </border>
    <border>
      <left style="medium">
        <color indexed="64"/>
      </left>
      <right style="medium">
        <color indexed="64"/>
      </right>
      <top style="medium">
        <color rgb="FF212B6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212B60"/>
      </right>
      <top style="medium">
        <color indexed="64"/>
      </top>
      <bottom/>
      <diagonal/>
    </border>
    <border>
      <left style="medium">
        <color rgb="FF212B60"/>
      </left>
      <right style="medium">
        <color rgb="FF212B6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76" fontId="1" fillId="2" borderId="1">
      <alignment vertical="center"/>
    </xf>
    <xf numFmtId="177" fontId="5" fillId="0" borderId="1" applyAlignment="0">
      <alignment horizontal="center" vertical="center" wrapText="1"/>
    </xf>
    <xf numFmtId="177" fontId="22" fillId="0" borderId="0"/>
  </cellStyleXfs>
  <cellXfs count="460">
    <xf numFmtId="0" fontId="0" fillId="0" borderId="0" xfId="0"/>
    <xf numFmtId="0" fontId="3" fillId="3" borderId="4" xfId="0" applyFont="1" applyFill="1" applyBorder="1" applyAlignment="1" applyProtection="1">
      <alignment horizontal="left" vertical="center" wrapText="1"/>
      <protection hidden="1"/>
    </xf>
    <xf numFmtId="0" fontId="3" fillId="3" borderId="5" xfId="0" applyFont="1" applyFill="1" applyBorder="1" applyAlignment="1" applyProtection="1">
      <alignment horizontal="center" vertical="center" wrapText="1"/>
      <protection hidden="1"/>
    </xf>
    <xf numFmtId="0" fontId="4" fillId="4" borderId="6" xfId="0" applyFont="1" applyFill="1" applyBorder="1"/>
    <xf numFmtId="177" fontId="6" fillId="0" borderId="0" xfId="2" applyFont="1" applyBorder="1" applyAlignment="1"/>
    <xf numFmtId="177" fontId="6" fillId="0" borderId="0" xfId="2" quotePrefix="1" applyFont="1" applyBorder="1" applyAlignment="1">
      <alignment horizontal="center" vertical="center"/>
    </xf>
    <xf numFmtId="177" fontId="6" fillId="0" borderId="0" xfId="2" applyFont="1" applyBorder="1" applyAlignment="1">
      <alignment horizontal="center"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/>
    <xf numFmtId="0" fontId="9" fillId="0" borderId="0" xfId="0" applyFont="1"/>
    <xf numFmtId="0" fontId="10" fillId="4" borderId="0" xfId="0" applyFont="1" applyFill="1"/>
    <xf numFmtId="0" fontId="11" fillId="4" borderId="0" xfId="0" applyFont="1" applyFill="1"/>
    <xf numFmtId="0" fontId="13" fillId="4" borderId="0" xfId="0" applyFont="1" applyFill="1"/>
    <xf numFmtId="0" fontId="14" fillId="4" borderId="0" xfId="0" applyFont="1" applyFill="1"/>
    <xf numFmtId="177" fontId="15" fillId="4" borderId="0" xfId="2" quotePrefix="1" applyFont="1" applyFill="1" applyBorder="1" applyAlignment="1">
      <alignment horizontal="center" vertical="center"/>
    </xf>
    <xf numFmtId="177" fontId="16" fillId="4" borderId="0" xfId="2" quotePrefix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left" vertical="center"/>
    </xf>
    <xf numFmtId="0" fontId="19" fillId="0" borderId="0" xfId="0" applyFont="1"/>
    <xf numFmtId="0" fontId="3" fillId="3" borderId="15" xfId="0" applyFont="1" applyFill="1" applyBorder="1" applyAlignment="1" applyProtection="1">
      <alignment horizontal="left" vertical="center" wrapText="1"/>
      <protection hidden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7" fillId="0" borderId="0" xfId="0" applyFont="1"/>
    <xf numFmtId="0" fontId="6" fillId="0" borderId="0" xfId="0" applyFont="1"/>
    <xf numFmtId="0" fontId="17" fillId="4" borderId="0" xfId="0" applyFont="1" applyFill="1"/>
    <xf numFmtId="0" fontId="6" fillId="4" borderId="0" xfId="0" applyFont="1" applyFill="1"/>
    <xf numFmtId="0" fontId="15" fillId="4" borderId="0" xfId="0" applyFont="1" applyFill="1"/>
    <xf numFmtId="177" fontId="6" fillId="4" borderId="0" xfId="2" quotePrefix="1" applyFont="1" applyFill="1" applyBorder="1" applyAlignment="1">
      <alignment horizontal="center"/>
    </xf>
    <xf numFmtId="49" fontId="20" fillId="0" borderId="0" xfId="0" applyNumberFormat="1" applyFont="1" applyAlignment="1">
      <alignment horizontal="center"/>
    </xf>
    <xf numFmtId="177" fontId="6" fillId="0" borderId="0" xfId="2" quotePrefix="1" applyFont="1" applyBorder="1" applyAlignment="1">
      <alignment horizontal="center"/>
    </xf>
    <xf numFmtId="0" fontId="3" fillId="0" borderId="0" xfId="0" applyFont="1"/>
    <xf numFmtId="0" fontId="3" fillId="3" borderId="22" xfId="0" applyFont="1" applyFill="1" applyBorder="1" applyAlignment="1" applyProtection="1">
      <alignment horizontal="left" vertical="center" wrapText="1"/>
      <protection hidden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4" borderId="0" xfId="0" applyFont="1" applyFill="1"/>
    <xf numFmtId="0" fontId="7" fillId="2" borderId="25" xfId="0" applyFont="1" applyFill="1" applyBorder="1" applyAlignment="1">
      <alignment horizontal="left" vertical="center"/>
    </xf>
    <xf numFmtId="0" fontId="18" fillId="2" borderId="25" xfId="0" applyFont="1" applyFill="1" applyBorder="1" applyAlignment="1">
      <alignment horizontal="left" vertical="center"/>
    </xf>
    <xf numFmtId="0" fontId="3" fillId="3" borderId="25" xfId="0" applyFont="1" applyFill="1" applyBorder="1" applyAlignment="1" applyProtection="1">
      <alignment horizontal="left" vertical="center" wrapText="1"/>
      <protection hidden="1"/>
    </xf>
    <xf numFmtId="0" fontId="3" fillId="5" borderId="25" xfId="0" applyFont="1" applyFill="1" applyBorder="1" applyAlignment="1">
      <alignment horizontal="center" vertical="center" wrapText="1"/>
    </xf>
    <xf numFmtId="177" fontId="6" fillId="4" borderId="19" xfId="2" applyFont="1" applyFill="1" applyBorder="1" applyAlignment="1">
      <alignment horizontal="center" vertical="center"/>
    </xf>
    <xf numFmtId="0" fontId="4" fillId="4" borderId="8" xfId="0" applyFont="1" applyFill="1" applyBorder="1" applyAlignment="1">
      <alignment wrapText="1"/>
    </xf>
    <xf numFmtId="177" fontId="21" fillId="0" borderId="25" xfId="2" applyFont="1" applyBorder="1" applyAlignment="1">
      <alignment horizontal="center" vertical="center"/>
    </xf>
    <xf numFmtId="177" fontId="21" fillId="4" borderId="7" xfId="2" quotePrefix="1" applyFont="1" applyFill="1" applyBorder="1" applyAlignment="1">
      <alignment horizontal="center" vertical="center"/>
    </xf>
    <xf numFmtId="177" fontId="21" fillId="0" borderId="18" xfId="2" quotePrefix="1" applyFont="1" applyBorder="1" applyAlignment="1">
      <alignment horizontal="center" vertical="center"/>
    </xf>
    <xf numFmtId="177" fontId="21" fillId="4" borderId="19" xfId="2" quotePrefix="1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177" fontId="4" fillId="4" borderId="19" xfId="2" quotePrefix="1" applyFont="1" applyFill="1" applyBorder="1" applyAlignment="1">
      <alignment horizontal="center" vertical="center"/>
    </xf>
    <xf numFmtId="177" fontId="4" fillId="0" borderId="18" xfId="2" quotePrefix="1" applyFont="1" applyBorder="1" applyAlignment="1">
      <alignment horizontal="center" vertical="center"/>
    </xf>
    <xf numFmtId="177" fontId="4" fillId="4" borderId="34" xfId="2" quotePrefix="1" applyFont="1" applyFill="1" applyBorder="1" applyAlignment="1">
      <alignment horizontal="center" vertical="center"/>
    </xf>
    <xf numFmtId="177" fontId="21" fillId="0" borderId="29" xfId="2" quotePrefix="1" applyFont="1" applyBorder="1" applyAlignment="1">
      <alignment horizontal="center" vertical="center"/>
    </xf>
    <xf numFmtId="177" fontId="21" fillId="0" borderId="30" xfId="2" quotePrefix="1" applyFont="1" applyBorder="1" applyAlignment="1">
      <alignment horizontal="center" vertical="center"/>
    </xf>
    <xf numFmtId="177" fontId="21" fillId="0" borderId="36" xfId="2" quotePrefix="1" applyFont="1" applyBorder="1" applyAlignment="1">
      <alignment horizontal="center" vertical="center"/>
    </xf>
    <xf numFmtId="177" fontId="4" fillId="0" borderId="36" xfId="2" quotePrefix="1" applyFont="1" applyBorder="1" applyAlignment="1">
      <alignment horizontal="center" vertical="center"/>
    </xf>
    <xf numFmtId="0" fontId="4" fillId="4" borderId="37" xfId="0" applyFont="1" applyFill="1" applyBorder="1"/>
    <xf numFmtId="177" fontId="4" fillId="0" borderId="38" xfId="2" quotePrefix="1" applyFont="1" applyBorder="1" applyAlignment="1">
      <alignment horizontal="center" vertical="center"/>
    </xf>
    <xf numFmtId="177" fontId="4" fillId="0" borderId="39" xfId="2" quotePrefix="1" applyFont="1" applyBorder="1" applyAlignment="1">
      <alignment horizontal="center" vertical="center"/>
    </xf>
    <xf numFmtId="0" fontId="12" fillId="4" borderId="31" xfId="0" applyFont="1" applyFill="1" applyBorder="1"/>
    <xf numFmtId="177" fontId="6" fillId="4" borderId="34" xfId="2" applyFont="1" applyFill="1" applyBorder="1" applyAlignment="1">
      <alignment horizontal="center" vertical="center"/>
    </xf>
    <xf numFmtId="177" fontId="3" fillId="3" borderId="4" xfId="3" applyFont="1" applyFill="1" applyBorder="1" applyAlignment="1" applyProtection="1">
      <alignment horizontal="left" vertical="center" wrapText="1"/>
      <protection hidden="1"/>
    </xf>
    <xf numFmtId="177" fontId="3" fillId="3" borderId="43" xfId="3" applyFont="1" applyFill="1" applyBorder="1" applyAlignment="1" applyProtection="1">
      <alignment horizontal="center" vertical="center" wrapText="1"/>
      <protection hidden="1"/>
    </xf>
    <xf numFmtId="177" fontId="3" fillId="3" borderId="44" xfId="3" applyFont="1" applyFill="1" applyBorder="1" applyAlignment="1" applyProtection="1">
      <alignment horizontal="center" vertical="center" wrapText="1"/>
      <protection hidden="1"/>
    </xf>
    <xf numFmtId="177" fontId="6" fillId="0" borderId="10" xfId="2" quotePrefix="1" applyFont="1" applyBorder="1" applyAlignment="1">
      <alignment horizontal="center" vertical="center"/>
    </xf>
    <xf numFmtId="177" fontId="6" fillId="0" borderId="45" xfId="2" quotePrefix="1" applyFont="1" applyBorder="1" applyAlignment="1">
      <alignment horizontal="center" vertical="center"/>
    </xf>
    <xf numFmtId="177" fontId="6" fillId="0" borderId="46" xfId="2" quotePrefix="1" applyFont="1" applyBorder="1" applyAlignment="1">
      <alignment horizontal="center" vertical="center"/>
    </xf>
    <xf numFmtId="177" fontId="6" fillId="0" borderId="47" xfId="2" quotePrefix="1" applyFont="1" applyBorder="1" applyAlignment="1">
      <alignment horizontal="center" vertical="center"/>
    </xf>
    <xf numFmtId="177" fontId="4" fillId="0" borderId="48" xfId="2" applyFont="1" applyBorder="1" applyAlignment="1">
      <alignment vertical="center" wrapText="1"/>
    </xf>
    <xf numFmtId="176" fontId="7" fillId="2" borderId="2" xfId="1" applyFont="1" applyBorder="1" applyAlignment="1">
      <alignment horizontal="left" vertical="center"/>
    </xf>
    <xf numFmtId="0" fontId="3" fillId="3" borderId="43" xfId="0" applyFont="1" applyFill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/>
    <xf numFmtId="177" fontId="6" fillId="0" borderId="9" xfId="2" quotePrefix="1" applyFont="1" applyBorder="1" applyAlignment="1">
      <alignment horizontal="center" vertical="center"/>
    </xf>
    <xf numFmtId="177" fontId="6" fillId="0" borderId="1" xfId="2" quotePrefix="1" applyFont="1" applyAlignment="1">
      <alignment horizontal="center" vertical="center"/>
    </xf>
    <xf numFmtId="177" fontId="6" fillId="0" borderId="1" xfId="2" applyFont="1" applyAlignment="1">
      <alignment horizontal="center" vertical="center"/>
    </xf>
    <xf numFmtId="177" fontId="6" fillId="0" borderId="49" xfId="2" quotePrefix="1" applyFont="1" applyBorder="1" applyAlignment="1">
      <alignment horizontal="center" vertical="center"/>
    </xf>
    <xf numFmtId="0" fontId="4" fillId="0" borderId="37" xfId="0" applyFont="1" applyBorder="1"/>
    <xf numFmtId="177" fontId="6" fillId="0" borderId="50" xfId="2" applyFont="1" applyBorder="1" applyAlignment="1">
      <alignment horizontal="center" vertical="center"/>
    </xf>
    <xf numFmtId="177" fontId="6" fillId="0" borderId="51" xfId="2" quotePrefix="1" applyFont="1" applyBorder="1" applyAlignment="1">
      <alignment horizontal="center" vertical="center"/>
    </xf>
    <xf numFmtId="177" fontId="6" fillId="0" borderId="51" xfId="2" applyFont="1" applyBorder="1" applyAlignment="1">
      <alignment horizontal="center" vertical="center"/>
    </xf>
    <xf numFmtId="177" fontId="6" fillId="0" borderId="46" xfId="2" applyFont="1" applyBorder="1" applyAlignment="1">
      <alignment horizontal="center" vertical="center"/>
    </xf>
    <xf numFmtId="0" fontId="4" fillId="0" borderId="8" xfId="0" applyFont="1" applyBorder="1"/>
    <xf numFmtId="177" fontId="6" fillId="0" borderId="52" xfId="2" quotePrefix="1" applyFont="1" applyBorder="1" applyAlignment="1">
      <alignment horizontal="center" vertical="center"/>
    </xf>
    <xf numFmtId="177" fontId="4" fillId="0" borderId="0" xfId="2" applyFont="1" applyBorder="1" applyAlignment="1">
      <alignment wrapText="1"/>
    </xf>
    <xf numFmtId="0" fontId="3" fillId="8" borderId="26" xfId="0" applyFont="1" applyFill="1" applyBorder="1" applyAlignment="1">
      <alignment wrapText="1"/>
    </xf>
    <xf numFmtId="0" fontId="24" fillId="8" borderId="53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6" fillId="0" borderId="18" xfId="0" applyFont="1" applyBorder="1"/>
    <xf numFmtId="0" fontId="26" fillId="0" borderId="18" xfId="0" applyFont="1" applyBorder="1"/>
    <xf numFmtId="0" fontId="27" fillId="0" borderId="0" xfId="0" applyFont="1"/>
    <xf numFmtId="0" fontId="26" fillId="0" borderId="0" xfId="0" applyFont="1"/>
    <xf numFmtId="0" fontId="28" fillId="0" borderId="0" xfId="0" applyFont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left" vertical="center" wrapText="1"/>
      <protection hidden="1"/>
    </xf>
    <xf numFmtId="0" fontId="3" fillId="3" borderId="46" xfId="0" applyFont="1" applyFill="1" applyBorder="1" applyAlignment="1" applyProtection="1">
      <alignment horizontal="center" vertical="center" wrapText="1"/>
      <protection hidden="1"/>
    </xf>
    <xf numFmtId="0" fontId="3" fillId="5" borderId="57" xfId="0" applyFont="1" applyFill="1" applyBorder="1" applyAlignment="1">
      <alignment horizontal="center" vertical="center" wrapText="1"/>
    </xf>
    <xf numFmtId="177" fontId="4" fillId="0" borderId="49" xfId="2" quotePrefix="1" applyFont="1" applyBorder="1" applyAlignment="1">
      <alignment horizontal="center" vertical="center"/>
    </xf>
    <xf numFmtId="177" fontId="4" fillId="0" borderId="1" xfId="2" quotePrefix="1" applyFont="1" applyAlignment="1">
      <alignment horizontal="center" vertical="center"/>
    </xf>
    <xf numFmtId="0" fontId="15" fillId="0" borderId="0" xfId="0" applyFont="1"/>
    <xf numFmtId="0" fontId="6" fillId="0" borderId="58" xfId="0" applyFont="1" applyBorder="1" applyAlignment="1">
      <alignment horizontal="center" vertical="center"/>
    </xf>
    <xf numFmtId="177" fontId="4" fillId="0" borderId="50" xfId="2" quotePrefix="1" applyFont="1" applyBorder="1" applyAlignment="1">
      <alignment horizontal="center" vertical="center"/>
    </xf>
    <xf numFmtId="177" fontId="4" fillId="0" borderId="46" xfId="2" quotePrefix="1" applyFont="1" applyBorder="1" applyAlignment="1">
      <alignment horizontal="center" vertical="center"/>
    </xf>
    <xf numFmtId="177" fontId="15" fillId="0" borderId="0" xfId="2" quotePrefix="1" applyFont="1" applyBorder="1" applyAlignment="1">
      <alignment horizontal="center" vertical="center"/>
    </xf>
    <xf numFmtId="0" fontId="3" fillId="3" borderId="43" xfId="0" applyFont="1" applyFill="1" applyBorder="1" applyAlignment="1" applyProtection="1">
      <alignment horizontal="center" vertical="center"/>
      <protection hidden="1"/>
    </xf>
    <xf numFmtId="0" fontId="3" fillId="3" borderId="44" xfId="0" applyFont="1" applyFill="1" applyBorder="1" applyAlignment="1" applyProtection="1">
      <alignment horizontal="center" vertical="center" wrapText="1"/>
      <protection hidden="1"/>
    </xf>
    <xf numFmtId="177" fontId="6" fillId="0" borderId="10" xfId="2" applyFont="1" applyBorder="1" applyAlignment="1">
      <alignment horizontal="center" vertical="center"/>
    </xf>
    <xf numFmtId="177" fontId="6" fillId="0" borderId="59" xfId="2" quotePrefix="1" applyFont="1" applyBorder="1" applyAlignment="1">
      <alignment horizontal="center"/>
    </xf>
    <xf numFmtId="177" fontId="6" fillId="0" borderId="50" xfId="2" quotePrefix="1" applyFont="1" applyBorder="1" applyAlignment="1">
      <alignment horizontal="center" vertical="center"/>
    </xf>
    <xf numFmtId="177" fontId="6" fillId="0" borderId="12" xfId="2" quotePrefix="1" applyFont="1" applyBorder="1" applyAlignment="1">
      <alignment horizontal="center" vertical="center"/>
    </xf>
    <xf numFmtId="177" fontId="6" fillId="0" borderId="12" xfId="2" applyFont="1" applyBorder="1" applyAlignment="1">
      <alignment horizontal="center" vertical="center"/>
    </xf>
    <xf numFmtId="177" fontId="6" fillId="0" borderId="60" xfId="2" quotePrefix="1" applyFont="1" applyBorder="1" applyAlignment="1">
      <alignment horizontal="center" vertical="center"/>
    </xf>
    <xf numFmtId="0" fontId="4" fillId="0" borderId="0" xfId="0" applyFont="1"/>
    <xf numFmtId="0" fontId="3" fillId="3" borderId="56" xfId="0" applyFont="1" applyFill="1" applyBorder="1" applyAlignment="1" applyProtection="1">
      <alignment horizontal="center" vertical="center" wrapText="1"/>
      <protection hidden="1"/>
    </xf>
    <xf numFmtId="0" fontId="3" fillId="3" borderId="34" xfId="0" applyFont="1" applyFill="1" applyBorder="1" applyAlignment="1" applyProtection="1">
      <alignment horizontal="center" vertical="center" wrapText="1"/>
      <protection hidden="1"/>
    </xf>
    <xf numFmtId="0" fontId="3" fillId="3" borderId="34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wrapText="1"/>
    </xf>
    <xf numFmtId="0" fontId="3" fillId="3" borderId="65" xfId="0" applyFont="1" applyFill="1" applyBorder="1" applyAlignment="1" applyProtection="1">
      <alignment vertical="center" wrapText="1"/>
      <protection hidden="1"/>
    </xf>
    <xf numFmtId="0" fontId="3" fillId="0" borderId="34" xfId="0" applyFont="1" applyBorder="1" applyAlignment="1">
      <alignment horizontal="center" vertical="center" wrapText="1"/>
    </xf>
    <xf numFmtId="0" fontId="3" fillId="3" borderId="35" xfId="0" applyFont="1" applyFill="1" applyBorder="1" applyAlignment="1" applyProtection="1">
      <alignment horizontal="center" vertical="center" wrapText="1"/>
      <protection hidden="1"/>
    </xf>
    <xf numFmtId="177" fontId="6" fillId="0" borderId="61" xfId="2" quotePrefix="1" applyFont="1" applyBorder="1" applyAlignment="1">
      <alignment vertical="center"/>
    </xf>
    <xf numFmtId="177" fontId="6" fillId="0" borderId="18" xfId="2" quotePrefix="1" applyFont="1" applyBorder="1" applyAlignment="1">
      <alignment vertical="center"/>
    </xf>
    <xf numFmtId="177" fontId="6" fillId="0" borderId="18" xfId="2" applyFont="1" applyBorder="1" applyAlignment="1">
      <alignment vertical="center"/>
    </xf>
    <xf numFmtId="177" fontId="6" fillId="0" borderId="18" xfId="2" quotePrefix="1" applyFont="1" applyBorder="1" applyAlignment="1"/>
    <xf numFmtId="177" fontId="6" fillId="0" borderId="55" xfId="2" quotePrefix="1" applyFont="1" applyBorder="1" applyAlignment="1">
      <alignment vertical="center"/>
    </xf>
    <xf numFmtId="177" fontId="6" fillId="0" borderId="19" xfId="2" quotePrefix="1" applyFont="1" applyBorder="1" applyAlignment="1">
      <alignment vertical="center"/>
    </xf>
    <xf numFmtId="177" fontId="6" fillId="0" borderId="19" xfId="2" applyFont="1" applyBorder="1" applyAlignment="1">
      <alignment vertical="center"/>
    </xf>
    <xf numFmtId="177" fontId="6" fillId="0" borderId="19" xfId="2" quotePrefix="1" applyFont="1" applyBorder="1" applyAlignment="1"/>
    <xf numFmtId="177" fontId="6" fillId="0" borderId="56" xfId="2" quotePrefix="1" applyFont="1" applyBorder="1" applyAlignment="1">
      <alignment vertical="center"/>
    </xf>
    <xf numFmtId="177" fontId="6" fillId="0" borderId="34" xfId="2" quotePrefix="1" applyFont="1" applyBorder="1" applyAlignment="1">
      <alignment vertical="center"/>
    </xf>
    <xf numFmtId="177" fontId="6" fillId="0" borderId="34" xfId="2" applyFont="1" applyBorder="1" applyAlignment="1">
      <alignment vertical="center"/>
    </xf>
    <xf numFmtId="177" fontId="6" fillId="0" borderId="34" xfId="2" quotePrefix="1" applyFont="1" applyBorder="1" applyAlignment="1"/>
    <xf numFmtId="0" fontId="32" fillId="0" borderId="0" xfId="0" applyFont="1"/>
    <xf numFmtId="177" fontId="6" fillId="0" borderId="0" xfId="2" quotePrefix="1" applyFont="1" applyBorder="1" applyAlignment="1">
      <alignment vertical="center"/>
    </xf>
    <xf numFmtId="177" fontId="6" fillId="0" borderId="0" xfId="2" applyFont="1" applyBorder="1" applyAlignment="1">
      <alignment vertical="center"/>
    </xf>
    <xf numFmtId="177" fontId="6" fillId="0" borderId="0" xfId="2" quotePrefix="1" applyFont="1" applyBorder="1" applyAlignment="1"/>
    <xf numFmtId="0" fontId="6" fillId="0" borderId="0" xfId="0" applyFont="1" applyAlignment="1">
      <alignment vertical="center" wrapText="1"/>
    </xf>
    <xf numFmtId="0" fontId="3" fillId="3" borderId="67" xfId="0" applyFont="1" applyFill="1" applyBorder="1" applyAlignment="1" applyProtection="1">
      <alignment horizontal="left" vertical="center" wrapText="1"/>
      <protection hidden="1"/>
    </xf>
    <xf numFmtId="0" fontId="3" fillId="3" borderId="68" xfId="0" applyFont="1" applyFill="1" applyBorder="1" applyAlignment="1" applyProtection="1">
      <alignment horizontal="center" vertical="center" wrapText="1"/>
      <protection hidden="1"/>
    </xf>
    <xf numFmtId="177" fontId="6" fillId="0" borderId="54" xfId="2" quotePrefix="1" applyFont="1" applyBorder="1" applyAlignment="1">
      <alignment horizontal="center" vertical="center"/>
    </xf>
    <xf numFmtId="177" fontId="6" fillId="0" borderId="18" xfId="2" applyFont="1" applyBorder="1" applyAlignment="1">
      <alignment horizontal="center" vertical="center"/>
    </xf>
    <xf numFmtId="177" fontId="6" fillId="0" borderId="18" xfId="2" quotePrefix="1" applyFont="1" applyBorder="1" applyAlignment="1">
      <alignment horizontal="center"/>
    </xf>
    <xf numFmtId="177" fontId="6" fillId="0" borderId="55" xfId="2" quotePrefix="1" applyFont="1" applyBorder="1" applyAlignment="1">
      <alignment horizontal="center" vertical="center"/>
    </xf>
    <xf numFmtId="177" fontId="6" fillId="0" borderId="19" xfId="2" applyFont="1" applyBorder="1" applyAlignment="1">
      <alignment horizontal="center" vertical="center"/>
    </xf>
    <xf numFmtId="177" fontId="6" fillId="0" borderId="19" xfId="2" quotePrefix="1" applyFont="1" applyBorder="1" applyAlignment="1">
      <alignment horizontal="center"/>
    </xf>
    <xf numFmtId="0" fontId="3" fillId="3" borderId="26" xfId="0" applyFont="1" applyFill="1" applyBorder="1" applyAlignment="1" applyProtection="1">
      <alignment horizontal="left" vertical="center" wrapText="1"/>
      <protection hidden="1"/>
    </xf>
    <xf numFmtId="0" fontId="3" fillId="3" borderId="53" xfId="0" applyFont="1" applyFill="1" applyBorder="1" applyAlignment="1" applyProtection="1">
      <alignment horizontal="center" vertical="center" wrapText="1"/>
      <protection hidden="1"/>
    </xf>
    <xf numFmtId="177" fontId="6" fillId="0" borderId="19" xfId="2" quotePrefix="1" applyFont="1" applyBorder="1" applyAlignment="1">
      <alignment horizontal="center" vertical="center"/>
    </xf>
    <xf numFmtId="177" fontId="4" fillId="0" borderId="56" xfId="2" quotePrefix="1" applyFont="1" applyBorder="1" applyAlignment="1">
      <alignment horizontal="center" vertical="center"/>
    </xf>
    <xf numFmtId="177" fontId="4" fillId="0" borderId="34" xfId="2" quotePrefix="1" applyFont="1" applyBorder="1" applyAlignment="1">
      <alignment horizontal="center" vertical="center"/>
    </xf>
    <xf numFmtId="177" fontId="4" fillId="0" borderId="0" xfId="2" quotePrefix="1" applyFont="1" applyBorder="1" applyAlignment="1">
      <alignment horizontal="center" vertical="center"/>
    </xf>
    <xf numFmtId="0" fontId="36" fillId="0" borderId="0" xfId="0" applyFont="1"/>
    <xf numFmtId="176" fontId="7" fillId="9" borderId="75" xfId="1" applyFont="1" applyFill="1" applyBorder="1">
      <alignment vertical="center"/>
    </xf>
    <xf numFmtId="176" fontId="7" fillId="9" borderId="18" xfId="1" applyFont="1" applyFill="1" applyBorder="1">
      <alignment vertical="center"/>
    </xf>
    <xf numFmtId="176" fontId="2" fillId="9" borderId="18" xfId="1" applyFont="1" applyFill="1" applyBorder="1">
      <alignment vertical="center"/>
    </xf>
    <xf numFmtId="176" fontId="2" fillId="9" borderId="36" xfId="1" applyFont="1" applyFill="1" applyBorder="1">
      <alignment vertical="center"/>
    </xf>
    <xf numFmtId="0" fontId="3" fillId="3" borderId="31" xfId="0" applyFont="1" applyFill="1" applyBorder="1" applyAlignment="1" applyProtection="1">
      <alignment horizontal="left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8" fillId="0" borderId="3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/>
    </xf>
    <xf numFmtId="177" fontId="6" fillId="0" borderId="34" xfId="2" quotePrefix="1" applyFont="1" applyBorder="1" applyAlignment="1">
      <alignment horizontal="center" vertical="center"/>
    </xf>
    <xf numFmtId="177" fontId="6" fillId="0" borderId="34" xfId="2" applyFont="1" applyBorder="1" applyAlignment="1">
      <alignment horizontal="center" vertical="center"/>
    </xf>
    <xf numFmtId="177" fontId="6" fillId="0" borderId="34" xfId="2" quotePrefix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39" fillId="0" borderId="0" xfId="0" applyFont="1"/>
    <xf numFmtId="0" fontId="6" fillId="0" borderId="0" xfId="0" applyFont="1" applyAlignment="1">
      <alignment horizontal="center"/>
    </xf>
    <xf numFmtId="0" fontId="3" fillId="8" borderId="77" xfId="0" applyFont="1" applyFill="1" applyBorder="1" applyAlignment="1">
      <alignment horizontal="left" vertical="center" wrapText="1"/>
    </xf>
    <xf numFmtId="0" fontId="3" fillId="8" borderId="77" xfId="0" applyFont="1" applyFill="1" applyBorder="1" applyAlignment="1">
      <alignment horizontal="center" vertical="center" wrapText="1"/>
    </xf>
    <xf numFmtId="0" fontId="45" fillId="4" borderId="0" xfId="0" applyFont="1" applyFill="1"/>
    <xf numFmtId="0" fontId="46" fillId="0" borderId="0" xfId="0" quotePrefix="1" applyFont="1" applyAlignment="1">
      <alignment wrapText="1"/>
    </xf>
    <xf numFmtId="177" fontId="6" fillId="0" borderId="0" xfId="2" quotePrefix="1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 wrapText="1"/>
      <protection hidden="1"/>
    </xf>
    <xf numFmtId="177" fontId="4" fillId="0" borderId="0" xfId="2" applyFont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 wrapText="1"/>
    </xf>
    <xf numFmtId="0" fontId="3" fillId="8" borderId="46" xfId="0" applyFont="1" applyFill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49" fillId="8" borderId="77" xfId="0" applyFont="1" applyFill="1" applyBorder="1" applyAlignment="1">
      <alignment horizontal="left" vertical="center" wrapText="1"/>
    </xf>
    <xf numFmtId="0" fontId="50" fillId="0" borderId="63" xfId="0" applyFont="1" applyBorder="1" applyAlignment="1">
      <alignment wrapText="1"/>
    </xf>
    <xf numFmtId="0" fontId="37" fillId="4" borderId="0" xfId="0" applyFont="1" applyFill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3" fillId="0" borderId="0" xfId="0" applyFont="1" applyAlignment="1">
      <alignment wrapText="1"/>
    </xf>
    <xf numFmtId="0" fontId="0" fillId="0" borderId="0" xfId="0" applyAlignment="1">
      <alignment wrapText="1"/>
    </xf>
    <xf numFmtId="177" fontId="6" fillId="0" borderId="54" xfId="0" applyNumberFormat="1" applyFont="1" applyBorder="1"/>
    <xf numFmtId="177" fontId="6" fillId="0" borderId="18" xfId="0" applyNumberFormat="1" applyFont="1" applyBorder="1"/>
    <xf numFmtId="177" fontId="6" fillId="0" borderId="55" xfId="0" applyNumberFormat="1" applyFont="1" applyBorder="1"/>
    <xf numFmtId="177" fontId="6" fillId="0" borderId="19" xfId="0" applyNumberFormat="1" applyFont="1" applyBorder="1"/>
    <xf numFmtId="177" fontId="6" fillId="0" borderId="56" xfId="0" applyNumberFormat="1" applyFont="1" applyBorder="1"/>
    <xf numFmtId="177" fontId="6" fillId="0" borderId="34" xfId="0" applyNumberFormat="1" applyFont="1" applyBorder="1"/>
    <xf numFmtId="0" fontId="4" fillId="0" borderId="89" xfId="0" applyFont="1" applyBorder="1"/>
    <xf numFmtId="0" fontId="4" fillId="0" borderId="19" xfId="0" applyFont="1" applyBorder="1"/>
    <xf numFmtId="0" fontId="21" fillId="4" borderId="37" xfId="0" applyFont="1" applyFill="1" applyBorder="1"/>
    <xf numFmtId="177" fontId="21" fillId="0" borderId="61" xfId="2" applyNumberFormat="1" applyFont="1" applyBorder="1" applyAlignment="1">
      <alignment horizontal="center" vertical="center"/>
    </xf>
    <xf numFmtId="177" fontId="21" fillId="0" borderId="18" xfId="2" applyNumberFormat="1" applyFont="1" applyBorder="1" applyAlignment="1">
      <alignment horizontal="center" vertical="center"/>
    </xf>
    <xf numFmtId="177" fontId="21" fillId="0" borderId="62" xfId="0" applyNumberFormat="1" applyFont="1" applyBorder="1" applyAlignment="1">
      <alignment horizontal="center" vertical="center"/>
    </xf>
    <xf numFmtId="177" fontId="21" fillId="0" borderId="63" xfId="0" applyNumberFormat="1" applyFont="1" applyBorder="1" applyAlignment="1">
      <alignment horizontal="center" vertical="center"/>
    </xf>
    <xf numFmtId="0" fontId="4" fillId="4" borderId="19" xfId="0" applyFont="1" applyFill="1" applyBorder="1"/>
    <xf numFmtId="0" fontId="55" fillId="4" borderId="31" xfId="0" applyFont="1" applyFill="1" applyBorder="1"/>
    <xf numFmtId="177" fontId="43" fillId="0" borderId="18" xfId="0" applyNumberFormat="1" applyFont="1" applyBorder="1" applyAlignment="1">
      <alignment wrapText="1"/>
    </xf>
    <xf numFmtId="177" fontId="44" fillId="0" borderId="19" xfId="0" applyNumberFormat="1" applyFont="1" applyBorder="1" applyAlignment="1">
      <alignment wrapText="1"/>
    </xf>
    <xf numFmtId="177" fontId="43" fillId="0" borderId="19" xfId="0" applyNumberFormat="1" applyFont="1" applyBorder="1" applyAlignment="1">
      <alignment wrapText="1"/>
    </xf>
    <xf numFmtId="177" fontId="44" fillId="0" borderId="34" xfId="0" applyNumberFormat="1" applyFont="1" applyBorder="1" applyAlignment="1">
      <alignment wrapText="1"/>
    </xf>
    <xf numFmtId="177" fontId="43" fillId="0" borderId="34" xfId="0" applyNumberFormat="1" applyFont="1" applyBorder="1" applyAlignment="1">
      <alignment wrapText="1"/>
    </xf>
    <xf numFmtId="177" fontId="47" fillId="0" borderId="63" xfId="0" applyNumberFormat="1" applyFont="1" applyBorder="1" applyAlignment="1">
      <alignment horizontal="center" vertical="center" wrapText="1"/>
    </xf>
    <xf numFmtId="177" fontId="4" fillId="0" borderId="63" xfId="2" quotePrefix="1" applyNumberFormat="1" applyFont="1" applyBorder="1" applyAlignment="1">
      <alignment horizontal="center" vertical="center"/>
    </xf>
    <xf numFmtId="177" fontId="4" fillId="0" borderId="63" xfId="0" applyNumberFormat="1" applyFont="1" applyBorder="1" applyAlignment="1" applyProtection="1">
      <alignment horizontal="center" vertical="center" wrapText="1"/>
      <protection hidden="1"/>
    </xf>
    <xf numFmtId="177" fontId="4" fillId="0" borderId="63" xfId="2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/>
    </xf>
    <xf numFmtId="177" fontId="6" fillId="0" borderId="49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/>
    </xf>
    <xf numFmtId="177" fontId="6" fillId="0" borderId="50" xfId="0" applyNumberFormat="1" applyFont="1" applyBorder="1" applyAlignment="1">
      <alignment horizontal="center" vertical="center"/>
    </xf>
    <xf numFmtId="177" fontId="6" fillId="0" borderId="46" xfId="0" applyNumberFormat="1" applyFont="1" applyBorder="1" applyAlignment="1">
      <alignment horizontal="center" vertical="center"/>
    </xf>
    <xf numFmtId="177" fontId="6" fillId="0" borderId="46" xfId="0" applyNumberFormat="1" applyFont="1" applyBorder="1" applyAlignment="1">
      <alignment horizontal="center"/>
    </xf>
    <xf numFmtId="177" fontId="51" fillId="0" borderId="63" xfId="0" applyNumberFormat="1" applyFont="1" applyBorder="1" applyAlignment="1">
      <alignment horizontal="left" wrapText="1"/>
    </xf>
    <xf numFmtId="177" fontId="52" fillId="0" borderId="63" xfId="0" applyNumberFormat="1" applyFont="1" applyBorder="1" applyAlignment="1">
      <alignment horizontal="left" wrapText="1"/>
    </xf>
    <xf numFmtId="0" fontId="15" fillId="6" borderId="0" xfId="0" applyFont="1" applyFill="1"/>
    <xf numFmtId="0" fontId="15" fillId="0" borderId="0" xfId="0" applyFont="1" applyAlignment="1">
      <alignment horizontal="center"/>
    </xf>
    <xf numFmtId="177" fontId="21" fillId="0" borderId="63" xfId="0" applyNumberFormat="1" applyFont="1" applyBorder="1" applyAlignment="1">
      <alignment vertical="center"/>
    </xf>
    <xf numFmtId="177" fontId="56" fillId="0" borderId="63" xfId="0" applyNumberFormat="1" applyFont="1" applyBorder="1" applyAlignment="1">
      <alignment vertical="center" wrapText="1"/>
    </xf>
    <xf numFmtId="0" fontId="4" fillId="4" borderId="0" xfId="0" applyFont="1" applyFill="1"/>
    <xf numFmtId="177" fontId="4" fillId="4" borderId="19" xfId="2" quotePrefix="1" applyNumberFormat="1" applyFont="1" applyFill="1" applyBorder="1" applyAlignment="1">
      <alignment vertical="center"/>
    </xf>
    <xf numFmtId="177" fontId="4" fillId="4" borderId="19" xfId="2" applyNumberFormat="1" applyFont="1" applyFill="1" applyBorder="1" applyAlignment="1">
      <alignment vertical="center"/>
    </xf>
    <xf numFmtId="177" fontId="4" fillId="4" borderId="19" xfId="2" applyNumberFormat="1" applyFont="1" applyFill="1" applyBorder="1" applyAlignment="1"/>
    <xf numFmtId="177" fontId="4" fillId="4" borderId="19" xfId="0" applyNumberFormat="1" applyFont="1" applyFill="1" applyBorder="1" applyAlignment="1">
      <alignment vertical="center" wrapText="1"/>
    </xf>
    <xf numFmtId="177" fontId="4" fillId="4" borderId="19" xfId="0" applyNumberFormat="1" applyFont="1" applyFill="1" applyBorder="1"/>
    <xf numFmtId="0" fontId="25" fillId="3" borderId="65" xfId="0" applyFont="1" applyFill="1" applyBorder="1" applyAlignment="1" applyProtection="1">
      <alignment vertical="center" wrapText="1"/>
      <protection hidden="1"/>
    </xf>
    <xf numFmtId="0" fontId="25" fillId="3" borderId="22" xfId="0" applyFont="1" applyFill="1" applyBorder="1" applyAlignment="1" applyProtection="1">
      <alignment horizontal="center" vertical="center" wrapText="1"/>
      <protection hidden="1"/>
    </xf>
    <xf numFmtId="0" fontId="25" fillId="0" borderId="22" xfId="0" applyFont="1" applyBorder="1" applyAlignment="1">
      <alignment horizontal="center" vertical="center" wrapText="1"/>
    </xf>
    <xf numFmtId="0" fontId="21" fillId="5" borderId="63" xfId="0" applyFont="1" applyFill="1" applyBorder="1" applyAlignment="1">
      <alignment vertical="center" wrapText="1"/>
    </xf>
    <xf numFmtId="177" fontId="21" fillId="5" borderId="63" xfId="0" applyNumberFormat="1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vertical="center"/>
    </xf>
    <xf numFmtId="0" fontId="55" fillId="4" borderId="83" xfId="0" applyFont="1" applyFill="1" applyBorder="1"/>
    <xf numFmtId="0" fontId="21" fillId="4" borderId="83" xfId="0" applyFont="1" applyFill="1" applyBorder="1" applyAlignment="1">
      <alignment wrapText="1"/>
    </xf>
    <xf numFmtId="0" fontId="55" fillId="4" borderId="83" xfId="0" applyFont="1" applyFill="1" applyBorder="1" applyAlignment="1">
      <alignment vertical="center"/>
    </xf>
    <xf numFmtId="0" fontId="55" fillId="0" borderId="85" xfId="0" applyFont="1" applyBorder="1"/>
    <xf numFmtId="0" fontId="54" fillId="8" borderId="83" xfId="0" applyFont="1" applyFill="1" applyBorder="1" applyAlignment="1">
      <alignment horizontal="left" vertical="center" wrapText="1"/>
    </xf>
    <xf numFmtId="0" fontId="54" fillId="8" borderId="1" xfId="0" applyFont="1" applyFill="1" applyBorder="1" applyAlignment="1">
      <alignment horizontal="center" vertical="center" wrapText="1"/>
    </xf>
    <xf numFmtId="0" fontId="54" fillId="0" borderId="84" xfId="0" applyFont="1" applyBorder="1" applyAlignment="1">
      <alignment horizontal="center" vertical="center" wrapText="1"/>
    </xf>
    <xf numFmtId="177" fontId="21" fillId="0" borderId="1" xfId="0" applyNumberFormat="1" applyFont="1" applyBorder="1" applyAlignment="1">
      <alignment horizontal="center" vertical="center"/>
    </xf>
    <xf numFmtId="177" fontId="21" fillId="0" borderId="1" xfId="0" applyNumberFormat="1" applyFont="1" applyBorder="1" applyAlignment="1">
      <alignment horizontal="center"/>
    </xf>
    <xf numFmtId="177" fontId="21" fillId="0" borderId="84" xfId="0" applyNumberFormat="1" applyFont="1" applyBorder="1" applyAlignment="1">
      <alignment horizontal="center"/>
    </xf>
    <xf numFmtId="177" fontId="21" fillId="0" borderId="51" xfId="0" applyNumberFormat="1" applyFont="1" applyBorder="1" applyAlignment="1">
      <alignment horizontal="center" vertical="center"/>
    </xf>
    <xf numFmtId="177" fontId="21" fillId="0" borderId="51" xfId="0" applyNumberFormat="1" applyFont="1" applyBorder="1" applyAlignment="1">
      <alignment horizontal="center"/>
    </xf>
    <xf numFmtId="177" fontId="21" fillId="0" borderId="74" xfId="0" applyNumberFormat="1" applyFont="1" applyBorder="1" applyAlignment="1">
      <alignment horizontal="center"/>
    </xf>
    <xf numFmtId="177" fontId="6" fillId="0" borderId="18" xfId="0" applyNumberFormat="1" applyFont="1" applyBorder="1" applyAlignment="1">
      <alignment vertical="center" wrapText="1"/>
    </xf>
    <xf numFmtId="177" fontId="6" fillId="0" borderId="36" xfId="0" applyNumberFormat="1" applyFont="1" applyBorder="1"/>
    <xf numFmtId="177" fontId="6" fillId="0" borderId="19" xfId="2" applyNumberFormat="1" applyFont="1" applyBorder="1" applyAlignment="1">
      <alignment vertical="center"/>
    </xf>
    <xf numFmtId="177" fontId="6" fillId="0" borderId="32" xfId="2" quotePrefix="1" applyNumberFormat="1" applyFont="1" applyBorder="1" applyAlignment="1">
      <alignment vertical="center"/>
    </xf>
    <xf numFmtId="177" fontId="6" fillId="0" borderId="32" xfId="2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 wrapText="1"/>
    </xf>
    <xf numFmtId="177" fontId="6" fillId="0" borderId="32" xfId="0" applyNumberFormat="1" applyFont="1" applyBorder="1"/>
    <xf numFmtId="177" fontId="6" fillId="0" borderId="34" xfId="0" applyNumberFormat="1" applyFont="1" applyBorder="1" applyAlignment="1">
      <alignment vertical="center" wrapText="1"/>
    </xf>
    <xf numFmtId="177" fontId="6" fillId="0" borderId="35" xfId="0" applyNumberFormat="1" applyFont="1" applyBorder="1"/>
    <xf numFmtId="177" fontId="6" fillId="0" borderId="18" xfId="0" applyNumberFormat="1" applyFont="1" applyBorder="1" applyAlignment="1">
      <alignment horizontal="center"/>
    </xf>
    <xf numFmtId="0" fontId="59" fillId="0" borderId="24" xfId="0" applyFont="1" applyBorder="1" applyAlignment="1">
      <alignment vertical="center"/>
    </xf>
    <xf numFmtId="0" fontId="59" fillId="0" borderId="90" xfId="0" applyFont="1" applyBorder="1" applyAlignment="1">
      <alignment vertical="center"/>
    </xf>
    <xf numFmtId="0" fontId="58" fillId="0" borderId="11" xfId="0" applyFont="1" applyBorder="1" applyAlignment="1">
      <alignment vertical="center"/>
    </xf>
    <xf numFmtId="0" fontId="59" fillId="0" borderId="58" xfId="0" applyFont="1" applyBorder="1" applyAlignment="1">
      <alignment vertical="center"/>
    </xf>
    <xf numFmtId="0" fontId="59" fillId="6" borderId="58" xfId="0" applyFont="1" applyFill="1" applyBorder="1" applyAlignment="1">
      <alignment vertical="center"/>
    </xf>
    <xf numFmtId="0" fontId="58" fillId="0" borderId="24" xfId="0" applyFont="1" applyFill="1" applyBorder="1" applyAlignment="1">
      <alignment vertical="center"/>
    </xf>
    <xf numFmtId="0" fontId="54" fillId="5" borderId="63" xfId="0" applyFont="1" applyFill="1" applyBorder="1" applyAlignment="1">
      <alignment horizontal="center" vertical="center" wrapText="1"/>
    </xf>
    <xf numFmtId="0" fontId="21" fillId="0" borderId="55" xfId="0" applyFont="1" applyBorder="1"/>
    <xf numFmtId="16" fontId="21" fillId="5" borderId="92" xfId="0" applyNumberFormat="1" applyFont="1" applyFill="1" applyBorder="1" applyAlignment="1">
      <alignment horizontal="center" vertical="center" wrapText="1"/>
    </xf>
    <xf numFmtId="16" fontId="21" fillId="5" borderId="93" xfId="0" applyNumberFormat="1" applyFont="1" applyFill="1" applyBorder="1" applyAlignment="1">
      <alignment horizontal="center" vertical="center" wrapText="1"/>
    </xf>
    <xf numFmtId="177" fontId="21" fillId="5" borderId="62" xfId="0" applyNumberFormat="1" applyFont="1" applyFill="1" applyBorder="1" applyAlignment="1">
      <alignment horizontal="center" vertical="center" wrapText="1"/>
    </xf>
    <xf numFmtId="0" fontId="54" fillId="5" borderId="79" xfId="0" applyFont="1" applyFill="1" applyBorder="1" applyAlignment="1">
      <alignment vertical="center" wrapText="1"/>
    </xf>
    <xf numFmtId="176" fontId="2" fillId="2" borderId="3" xfId="1" applyFont="1" applyBorder="1" applyAlignment="1">
      <alignment horizontal="left" vertical="center"/>
    </xf>
    <xf numFmtId="177" fontId="21" fillId="4" borderId="29" xfId="2" applyFont="1" applyFill="1" applyBorder="1" applyAlignment="1">
      <alignment horizontal="center" vertical="center"/>
    </xf>
    <xf numFmtId="177" fontId="21" fillId="4" borderId="19" xfId="2" applyFont="1" applyFill="1" applyBorder="1" applyAlignment="1">
      <alignment horizontal="center" vertical="center"/>
    </xf>
    <xf numFmtId="177" fontId="21" fillId="4" borderId="29" xfId="2" quotePrefix="1" applyFont="1" applyFill="1" applyBorder="1" applyAlignment="1">
      <alignment horizontal="center" vertical="center"/>
    </xf>
    <xf numFmtId="177" fontId="21" fillId="4" borderId="30" xfId="2" quotePrefix="1" applyFont="1" applyFill="1" applyBorder="1" applyAlignment="1">
      <alignment horizontal="center" vertical="center"/>
    </xf>
    <xf numFmtId="0" fontId="21" fillId="4" borderId="31" xfId="0" applyFont="1" applyFill="1" applyBorder="1"/>
    <xf numFmtId="177" fontId="21" fillId="4" borderId="32" xfId="2" quotePrefix="1" applyFont="1" applyFill="1" applyBorder="1" applyAlignment="1">
      <alignment horizontal="center" vertical="center"/>
    </xf>
    <xf numFmtId="0" fontId="21" fillId="4" borderId="65" xfId="0" applyFont="1" applyFill="1" applyBorder="1"/>
    <xf numFmtId="177" fontId="21" fillId="4" borderId="22" xfId="2" quotePrefix="1" applyFont="1" applyFill="1" applyBorder="1" applyAlignment="1">
      <alignment horizontal="center" vertical="center"/>
    </xf>
    <xf numFmtId="177" fontId="21" fillId="4" borderId="91" xfId="2" quotePrefix="1" applyFont="1" applyFill="1" applyBorder="1" applyAlignment="1">
      <alignment horizontal="center" vertical="center"/>
    </xf>
    <xf numFmtId="0" fontId="21" fillId="4" borderId="33" xfId="0" applyFont="1" applyFill="1" applyBorder="1"/>
    <xf numFmtId="177" fontId="21" fillId="4" borderId="35" xfId="2" quotePrefix="1" applyFont="1" applyFill="1" applyBorder="1" applyAlignment="1">
      <alignment horizontal="center" vertical="center"/>
    </xf>
    <xf numFmtId="0" fontId="4" fillId="4" borderId="8" xfId="0" applyFont="1" applyFill="1" applyBorder="1"/>
    <xf numFmtId="0" fontId="21" fillId="4" borderId="0" xfId="0" applyFont="1" applyFill="1"/>
    <xf numFmtId="177" fontId="3" fillId="3" borderId="5" xfId="3" applyFont="1" applyFill="1" applyBorder="1" applyAlignment="1" applyProtection="1">
      <alignment horizontal="center" vertical="center" wrapText="1"/>
      <protection hidden="1"/>
    </xf>
    <xf numFmtId="177" fontId="6" fillId="0" borderId="94" xfId="2" quotePrefix="1" applyFont="1" applyBorder="1" applyAlignment="1">
      <alignment horizontal="left" vertical="center"/>
    </xf>
    <xf numFmtId="177" fontId="6" fillId="0" borderId="95" xfId="2" quotePrefix="1" applyFont="1" applyBorder="1" applyAlignment="1">
      <alignment horizontal="center" vertical="center"/>
    </xf>
    <xf numFmtId="177" fontId="6" fillId="0" borderId="96" xfId="2" quotePrefix="1" applyFont="1" applyBorder="1" applyAlignment="1">
      <alignment horizontal="left" vertical="center"/>
    </xf>
    <xf numFmtId="177" fontId="6" fillId="0" borderId="58" xfId="2" quotePrefix="1" applyFont="1" applyBorder="1" applyAlignment="1">
      <alignment horizontal="center" vertical="center"/>
    </xf>
    <xf numFmtId="177" fontId="6" fillId="0" borderId="31" xfId="2" quotePrefix="1" applyFont="1" applyBorder="1" applyAlignment="1">
      <alignment horizontal="left" vertical="center"/>
    </xf>
    <xf numFmtId="177" fontId="6" fillId="0" borderId="32" xfId="2" quotePrefix="1" applyFont="1" applyBorder="1" applyAlignment="1">
      <alignment horizontal="center" vertical="center"/>
    </xf>
    <xf numFmtId="177" fontId="21" fillId="0" borderId="31" xfId="2" quotePrefix="1" applyFont="1" applyBorder="1" applyAlignment="1">
      <alignment horizontal="left" vertical="center"/>
    </xf>
    <xf numFmtId="0" fontId="3" fillId="3" borderId="97" xfId="0" applyFont="1" applyFill="1" applyBorder="1" applyAlignment="1" applyProtection="1">
      <alignment horizontal="left" vertical="center" wrapText="1"/>
      <protection hidden="1"/>
    </xf>
    <xf numFmtId="0" fontId="3" fillId="3" borderId="98" xfId="0" applyFont="1" applyFill="1" applyBorder="1" applyAlignment="1" applyProtection="1">
      <alignment horizontal="center" vertical="center" wrapText="1"/>
      <protection hidden="1"/>
    </xf>
    <xf numFmtId="177" fontId="21" fillId="4" borderId="34" xfId="2" quotePrefix="1" applyFont="1" applyFill="1" applyBorder="1" applyAlignment="1">
      <alignment horizontal="center" vertical="center"/>
    </xf>
    <xf numFmtId="177" fontId="21" fillId="4" borderId="34" xfId="2" applyFont="1" applyFill="1" applyBorder="1" applyAlignment="1">
      <alignment horizontal="center" vertical="center"/>
    </xf>
    <xf numFmtId="0" fontId="20" fillId="0" borderId="25" xfId="0" applyFont="1" applyBorder="1"/>
    <xf numFmtId="0" fontId="15" fillId="0" borderId="25" xfId="0" applyFont="1" applyBorder="1"/>
    <xf numFmtId="0" fontId="15" fillId="4" borderId="25" xfId="0" applyFont="1" applyFill="1" applyBorder="1"/>
    <xf numFmtId="0" fontId="3" fillId="5" borderId="13" xfId="0" applyFont="1" applyFill="1" applyBorder="1" applyAlignment="1">
      <alignment horizontal="center" vertical="center" wrapText="1"/>
    </xf>
    <xf numFmtId="177" fontId="21" fillId="0" borderId="13" xfId="2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 wrapText="1"/>
    </xf>
    <xf numFmtId="177" fontId="21" fillId="0" borderId="0" xfId="2" applyFont="1" applyBorder="1" applyAlignment="1">
      <alignment horizontal="center" vertical="center"/>
    </xf>
    <xf numFmtId="0" fontId="18" fillId="4" borderId="0" xfId="0" applyFont="1" applyFill="1" applyBorder="1" applyAlignment="1">
      <alignment horizontal="left" vertical="center"/>
    </xf>
    <xf numFmtId="0" fontId="18" fillId="2" borderId="99" xfId="0" applyFont="1" applyFill="1" applyBorder="1" applyAlignment="1">
      <alignment horizontal="left" vertical="center"/>
    </xf>
    <xf numFmtId="0" fontId="3" fillId="5" borderId="100" xfId="0" applyFont="1" applyFill="1" applyBorder="1" applyAlignment="1">
      <alignment horizontal="center" vertical="center" wrapText="1"/>
    </xf>
    <xf numFmtId="177" fontId="21" fillId="0" borderId="100" xfId="2" applyFont="1" applyBorder="1" applyAlignment="1">
      <alignment horizontal="center" vertical="center"/>
    </xf>
    <xf numFmtId="177" fontId="21" fillId="0" borderId="101" xfId="2" applyFont="1" applyBorder="1" applyAlignment="1">
      <alignment horizontal="center" vertical="center"/>
    </xf>
    <xf numFmtId="0" fontId="4" fillId="0" borderId="102" xfId="0" applyFont="1" applyBorder="1"/>
    <xf numFmtId="0" fontId="6" fillId="0" borderId="8" xfId="0" applyFont="1" applyBorder="1"/>
    <xf numFmtId="0" fontId="3" fillId="3" borderId="31" xfId="0" applyFont="1" applyFill="1" applyBorder="1" applyAlignment="1" applyProtection="1">
      <alignment vertical="center"/>
      <protection hidden="1"/>
    </xf>
    <xf numFmtId="0" fontId="3" fillId="3" borderId="35" xfId="0" applyFont="1" applyFill="1" applyBorder="1" applyAlignment="1" applyProtection="1">
      <alignment horizontal="center" vertical="center"/>
      <protection hidden="1"/>
    </xf>
    <xf numFmtId="0" fontId="21" fillId="0" borderId="31" xfId="0" applyFont="1" applyBorder="1"/>
    <xf numFmtId="177" fontId="21" fillId="0" borderId="36" xfId="2" applyNumberFormat="1" applyFont="1" applyBorder="1" applyAlignment="1">
      <alignment horizontal="center"/>
    </xf>
    <xf numFmtId="0" fontId="21" fillId="0" borderId="33" xfId="0" applyFont="1" applyBorder="1"/>
    <xf numFmtId="177" fontId="21" fillId="0" borderId="106" xfId="0" applyNumberFormat="1" applyFont="1" applyBorder="1" applyAlignment="1">
      <alignment horizontal="center" vertical="center"/>
    </xf>
    <xf numFmtId="177" fontId="21" fillId="0" borderId="107" xfId="0" applyNumberFormat="1" applyFont="1" applyBorder="1" applyAlignment="1">
      <alignment horizontal="center" vertical="center"/>
    </xf>
    <xf numFmtId="177" fontId="21" fillId="0" borderId="38" xfId="2" applyNumberFormat="1" applyFont="1" applyBorder="1" applyAlignment="1">
      <alignment horizontal="center" vertical="center"/>
    </xf>
    <xf numFmtId="177" fontId="21" fillId="0" borderId="39" xfId="2" applyNumberFormat="1" applyFont="1" applyBorder="1" applyAlignment="1">
      <alignment horizontal="center"/>
    </xf>
    <xf numFmtId="0" fontId="61" fillId="6" borderId="75" xfId="0" applyFont="1" applyFill="1" applyBorder="1"/>
    <xf numFmtId="177" fontId="62" fillId="4" borderId="18" xfId="2" applyFont="1" applyFill="1" applyBorder="1" applyAlignment="1">
      <alignment horizontal="center" vertical="center"/>
    </xf>
    <xf numFmtId="0" fontId="61" fillId="6" borderId="33" xfId="0" applyFont="1" applyFill="1" applyBorder="1" applyAlignment="1">
      <alignment wrapText="1"/>
    </xf>
    <xf numFmtId="0" fontId="61" fillId="6" borderId="31" xfId="0" applyFont="1" applyFill="1" applyBorder="1"/>
    <xf numFmtId="177" fontId="63" fillId="6" borderId="19" xfId="2" quotePrefix="1" applyFont="1" applyFill="1" applyBorder="1" applyAlignment="1">
      <alignment horizontal="center" vertical="center"/>
    </xf>
    <xf numFmtId="177" fontId="15" fillId="6" borderId="19" xfId="2" applyFont="1" applyFill="1" applyBorder="1" applyAlignment="1">
      <alignment horizontal="center" vertical="center"/>
    </xf>
    <xf numFmtId="177" fontId="62" fillId="4" borderId="34" xfId="2" applyFont="1" applyFill="1" applyBorder="1" applyAlignment="1">
      <alignment horizontal="center" vertical="center"/>
    </xf>
    <xf numFmtId="0" fontId="64" fillId="6" borderId="28" xfId="0" applyFont="1" applyFill="1" applyBorder="1"/>
    <xf numFmtId="177" fontId="6" fillId="4" borderId="54" xfId="2" quotePrefix="1" applyFont="1" applyFill="1" applyBorder="1" applyAlignment="1">
      <alignment horizontal="center" vertical="center"/>
    </xf>
    <xf numFmtId="177" fontId="6" fillId="4" borderId="18" xfId="2" applyFont="1" applyFill="1" applyBorder="1" applyAlignment="1">
      <alignment horizontal="center" vertical="center"/>
    </xf>
    <xf numFmtId="177" fontId="6" fillId="4" borderId="18" xfId="2" quotePrefix="1" applyFont="1" applyFill="1" applyBorder="1" applyAlignment="1">
      <alignment horizontal="center"/>
    </xf>
    <xf numFmtId="177" fontId="6" fillId="4" borderId="69" xfId="2" quotePrefix="1" applyFont="1" applyFill="1" applyBorder="1" applyAlignment="1">
      <alignment horizontal="center"/>
    </xf>
    <xf numFmtId="177" fontId="6" fillId="4" borderId="55" xfId="2" quotePrefix="1" applyFont="1" applyFill="1" applyBorder="1" applyAlignment="1">
      <alignment horizontal="center" vertical="center"/>
    </xf>
    <xf numFmtId="177" fontId="6" fillId="4" borderId="19" xfId="2" quotePrefix="1" applyFont="1" applyFill="1" applyBorder="1" applyAlignment="1">
      <alignment horizontal="center"/>
    </xf>
    <xf numFmtId="177" fontId="6" fillId="4" borderId="70" xfId="2" quotePrefix="1" applyFont="1" applyFill="1" applyBorder="1" applyAlignment="1">
      <alignment horizontal="center"/>
    </xf>
    <xf numFmtId="0" fontId="21" fillId="4" borderId="19" xfId="0" applyFont="1" applyFill="1" applyBorder="1"/>
    <xf numFmtId="177" fontId="6" fillId="4" borderId="71" xfId="2" quotePrefix="1" applyFont="1" applyFill="1" applyBorder="1" applyAlignment="1">
      <alignment horizontal="center" vertical="center"/>
    </xf>
    <xf numFmtId="177" fontId="6" fillId="4" borderId="72" xfId="2" applyFont="1" applyFill="1" applyBorder="1" applyAlignment="1">
      <alignment horizontal="center" vertical="center"/>
    </xf>
    <xf numFmtId="177" fontId="6" fillId="4" borderId="73" xfId="2" applyFont="1" applyFill="1" applyBorder="1" applyAlignment="1">
      <alignment horizontal="center" vertical="center"/>
    </xf>
    <xf numFmtId="177" fontId="6" fillId="4" borderId="51" xfId="2" applyFont="1" applyFill="1" applyBorder="1" applyAlignment="1">
      <alignment horizontal="center" vertical="center"/>
    </xf>
    <xf numFmtId="177" fontId="6" fillId="4" borderId="74" xfId="2" quotePrefix="1" applyFont="1" applyFill="1" applyBorder="1" applyAlignment="1">
      <alignment horizontal="center"/>
    </xf>
    <xf numFmtId="0" fontId="21" fillId="4" borderId="8" xfId="0" applyFont="1" applyFill="1" applyBorder="1"/>
    <xf numFmtId="0" fontId="6" fillId="0" borderId="6" xfId="0" applyFont="1" applyBorder="1"/>
    <xf numFmtId="0" fontId="6" fillId="0" borderId="37" xfId="0" applyFont="1" applyBorder="1"/>
    <xf numFmtId="0" fontId="4" fillId="4" borderId="28" xfId="0" applyFont="1" applyFill="1" applyBorder="1" applyAlignment="1">
      <alignment wrapText="1"/>
    </xf>
    <xf numFmtId="177" fontId="43" fillId="0" borderId="29" xfId="0" applyNumberFormat="1" applyFont="1" applyBorder="1" applyAlignment="1">
      <alignment wrapText="1"/>
    </xf>
    <xf numFmtId="177" fontId="43" fillId="0" borderId="30" xfId="0" applyNumberFormat="1" applyFont="1" applyBorder="1" applyAlignment="1">
      <alignment wrapText="1"/>
    </xf>
    <xf numFmtId="0" fontId="4" fillId="4" borderId="65" xfId="0" applyFont="1" applyFill="1" applyBorder="1" applyAlignment="1">
      <alignment wrapText="1"/>
    </xf>
    <xf numFmtId="177" fontId="43" fillId="0" borderId="36" xfId="0" applyNumberFormat="1" applyFont="1" applyBorder="1" applyAlignment="1">
      <alignment wrapText="1"/>
    </xf>
    <xf numFmtId="0" fontId="4" fillId="4" borderId="31" xfId="0" applyFont="1" applyFill="1" applyBorder="1" applyAlignment="1">
      <alignment wrapText="1"/>
    </xf>
    <xf numFmtId="0" fontId="4" fillId="4" borderId="33" xfId="0" applyFont="1" applyFill="1" applyBorder="1" applyAlignment="1">
      <alignment wrapText="1"/>
    </xf>
    <xf numFmtId="177" fontId="43" fillId="0" borderId="38" xfId="0" applyNumberFormat="1" applyFont="1" applyBorder="1" applyAlignment="1">
      <alignment wrapText="1"/>
    </xf>
    <xf numFmtId="177" fontId="43" fillId="0" borderId="39" xfId="0" applyNumberFormat="1" applyFont="1" applyBorder="1" applyAlignment="1">
      <alignment wrapText="1"/>
    </xf>
    <xf numFmtId="0" fontId="3" fillId="3" borderId="108" xfId="0" applyFont="1" applyFill="1" applyBorder="1" applyAlignment="1" applyProtection="1">
      <alignment horizontal="left" vertical="center" wrapText="1"/>
      <protection hidden="1"/>
    </xf>
    <xf numFmtId="0" fontId="3" fillId="3" borderId="109" xfId="0" applyFont="1" applyFill="1" applyBorder="1" applyAlignment="1" applyProtection="1">
      <alignment horizontal="center" vertical="center" wrapText="1"/>
      <protection hidden="1"/>
    </xf>
    <xf numFmtId="0" fontId="3" fillId="3" borderId="110" xfId="0" applyFont="1" applyFill="1" applyBorder="1" applyAlignment="1" applyProtection="1">
      <alignment horizontal="center" vertical="center" wrapText="1"/>
      <protection hidden="1"/>
    </xf>
    <xf numFmtId="0" fontId="3" fillId="3" borderId="105" xfId="0" applyFont="1" applyFill="1" applyBorder="1" applyAlignment="1" applyProtection="1">
      <alignment horizontal="center" vertical="center" wrapText="1"/>
      <protection hidden="1"/>
    </xf>
    <xf numFmtId="0" fontId="39" fillId="0" borderId="111" xfId="0" applyFont="1" applyBorder="1"/>
    <xf numFmtId="177" fontId="47" fillId="0" borderId="112" xfId="0" applyNumberFormat="1" applyFont="1" applyBorder="1" applyAlignment="1">
      <alignment horizontal="center" vertical="center" wrapText="1"/>
    </xf>
    <xf numFmtId="177" fontId="4" fillId="0" borderId="112" xfId="0" applyNumberFormat="1" applyFont="1" applyBorder="1" applyAlignment="1" applyProtection="1">
      <alignment horizontal="center" vertical="center" wrapText="1"/>
      <protection hidden="1"/>
    </xf>
    <xf numFmtId="0" fontId="39" fillId="0" borderId="113" xfId="0" applyFont="1" applyBorder="1"/>
    <xf numFmtId="177" fontId="4" fillId="0" borderId="107" xfId="2" quotePrefix="1" applyNumberFormat="1" applyFont="1" applyBorder="1" applyAlignment="1">
      <alignment horizontal="center" vertical="center"/>
    </xf>
    <xf numFmtId="177" fontId="4" fillId="0" borderId="107" xfId="0" applyNumberFormat="1" applyFont="1" applyBorder="1" applyAlignment="1" applyProtection="1">
      <alignment horizontal="center" vertical="center" wrapText="1"/>
      <protection hidden="1"/>
    </xf>
    <xf numFmtId="177" fontId="4" fillId="0" borderId="107" xfId="2" applyNumberFormat="1" applyFont="1" applyBorder="1" applyAlignment="1">
      <alignment horizontal="center" vertical="center"/>
    </xf>
    <xf numFmtId="177" fontId="4" fillId="0" borderId="114" xfId="0" applyNumberFormat="1" applyFont="1" applyBorder="1" applyAlignment="1" applyProtection="1">
      <alignment horizontal="center" vertical="center" wrapText="1"/>
      <protection hidden="1"/>
    </xf>
    <xf numFmtId="0" fontId="21" fillId="4" borderId="6" xfId="0" applyFont="1" applyFill="1" applyBorder="1" applyAlignment="1">
      <alignment wrapText="1"/>
    </xf>
    <xf numFmtId="0" fontId="55" fillId="4" borderId="8" xfId="0" applyFont="1" applyFill="1" applyBorder="1" applyAlignment="1">
      <alignment wrapText="1"/>
    </xf>
    <xf numFmtId="0" fontId="21" fillId="4" borderId="8" xfId="0" applyFont="1" applyFill="1" applyBorder="1" applyAlignment="1">
      <alignment wrapText="1"/>
    </xf>
    <xf numFmtId="0" fontId="55" fillId="4" borderId="37" xfId="0" applyFont="1" applyFill="1" applyBorder="1" applyAlignment="1">
      <alignment wrapText="1"/>
    </xf>
    <xf numFmtId="0" fontId="54" fillId="8" borderId="115" xfId="0" applyFont="1" applyFill="1" applyBorder="1" applyAlignment="1">
      <alignment horizontal="left" vertical="center" wrapText="1"/>
    </xf>
    <xf numFmtId="0" fontId="54" fillId="8" borderId="110" xfId="0" applyFont="1" applyFill="1" applyBorder="1" applyAlignment="1">
      <alignment horizontal="center" vertical="center" wrapText="1"/>
    </xf>
    <xf numFmtId="0" fontId="54" fillId="8" borderId="105" xfId="0" applyFont="1" applyFill="1" applyBorder="1" applyAlignment="1">
      <alignment horizontal="center" vertical="center" wrapText="1"/>
    </xf>
    <xf numFmtId="0" fontId="21" fillId="0" borderId="116" xfId="0" applyFont="1" applyBorder="1"/>
    <xf numFmtId="177" fontId="21" fillId="0" borderId="112" xfId="0" applyNumberFormat="1" applyFont="1" applyBorder="1" applyAlignment="1">
      <alignment vertical="center"/>
    </xf>
    <xf numFmtId="0" fontId="21" fillId="0" borderId="117" xfId="0" applyFont="1" applyBorder="1"/>
    <xf numFmtId="177" fontId="21" fillId="0" borderId="107" xfId="0" applyNumberFormat="1" applyFont="1" applyBorder="1" applyAlignment="1">
      <alignment vertical="center"/>
    </xf>
    <xf numFmtId="177" fontId="56" fillId="0" borderId="107" xfId="0" applyNumberFormat="1" applyFont="1" applyBorder="1" applyAlignment="1">
      <alignment vertical="center" wrapText="1"/>
    </xf>
    <xf numFmtId="177" fontId="21" fillId="0" borderId="114" xfId="0" applyNumberFormat="1" applyFont="1" applyBorder="1" applyAlignment="1">
      <alignment vertical="center"/>
    </xf>
    <xf numFmtId="0" fontId="54" fillId="5" borderId="79" xfId="0" applyFont="1" applyFill="1" applyBorder="1" applyAlignment="1">
      <alignment vertical="center"/>
    </xf>
    <xf numFmtId="0" fontId="54" fillId="5" borderId="79" xfId="0" applyFont="1" applyFill="1" applyBorder="1" applyAlignment="1">
      <alignment horizontal="center" vertical="center" wrapText="1"/>
    </xf>
    <xf numFmtId="0" fontId="35" fillId="6" borderId="118" xfId="0" applyFont="1" applyFill="1" applyBorder="1" applyAlignment="1"/>
    <xf numFmtId="0" fontId="36" fillId="5" borderId="118" xfId="0" applyFont="1" applyFill="1" applyBorder="1" applyAlignment="1"/>
    <xf numFmtId="0" fontId="36" fillId="5" borderId="119" xfId="0" applyFont="1" applyFill="1" applyBorder="1" applyAlignment="1"/>
    <xf numFmtId="0" fontId="36" fillId="5" borderId="120" xfId="0" applyFont="1" applyFill="1" applyBorder="1" applyAlignment="1"/>
    <xf numFmtId="177" fontId="21" fillId="0" borderId="19" xfId="0" applyNumberFormat="1" applyFont="1" applyBorder="1" applyAlignment="1">
      <alignment horizontal="center" wrapText="1"/>
    </xf>
    <xf numFmtId="177" fontId="21" fillId="0" borderId="19" xfId="2" applyFont="1" applyBorder="1" applyAlignment="1">
      <alignment horizontal="center" vertical="center"/>
    </xf>
    <xf numFmtId="177" fontId="21" fillId="0" borderId="19" xfId="2" quotePrefix="1" applyFont="1" applyBorder="1" applyAlignment="1">
      <alignment horizontal="center" vertical="center"/>
    </xf>
    <xf numFmtId="0" fontId="21" fillId="0" borderId="28" xfId="0" applyFont="1" applyBorder="1" applyAlignment="1">
      <alignment wrapText="1"/>
    </xf>
    <xf numFmtId="177" fontId="21" fillId="0" borderId="29" xfId="0" applyNumberFormat="1" applyFont="1" applyBorder="1" applyAlignment="1">
      <alignment horizontal="center" wrapText="1"/>
    </xf>
    <xf numFmtId="177" fontId="21" fillId="0" borderId="29" xfId="2" applyFont="1" applyBorder="1" applyAlignment="1">
      <alignment horizontal="center" vertical="center"/>
    </xf>
    <xf numFmtId="177" fontId="21" fillId="0" borderId="30" xfId="0" applyNumberFormat="1" applyFont="1" applyBorder="1" applyAlignment="1">
      <alignment horizontal="center" wrapText="1"/>
    </xf>
    <xf numFmtId="177" fontId="21" fillId="0" borderId="32" xfId="0" applyNumberFormat="1" applyFont="1" applyBorder="1" applyAlignment="1">
      <alignment horizontal="center" wrapText="1"/>
    </xf>
    <xf numFmtId="0" fontId="21" fillId="0" borderId="31" xfId="0" applyFont="1" applyBorder="1" applyAlignment="1">
      <alignment wrapText="1"/>
    </xf>
    <xf numFmtId="16" fontId="21" fillId="5" borderId="121" xfId="0" applyNumberFormat="1" applyFont="1" applyFill="1" applyBorder="1" applyAlignment="1">
      <alignment horizontal="center" vertical="center" wrapText="1"/>
    </xf>
    <xf numFmtId="177" fontId="21" fillId="5" borderId="82" xfId="0" applyNumberFormat="1" applyFont="1" applyFill="1" applyBorder="1" applyAlignment="1">
      <alignment horizontal="center" vertical="center" wrapText="1"/>
    </xf>
    <xf numFmtId="16" fontId="21" fillId="5" borderId="19" xfId="0" applyNumberFormat="1" applyFont="1" applyFill="1" applyBorder="1" applyAlignment="1">
      <alignment horizontal="center" vertical="center" wrapText="1"/>
    </xf>
    <xf numFmtId="0" fontId="60" fillId="0" borderId="58" xfId="0" applyFont="1" applyBorder="1" applyAlignment="1">
      <alignment vertical="center"/>
    </xf>
    <xf numFmtId="176" fontId="2" fillId="2" borderId="2" xfId="1" applyFont="1" applyBorder="1" applyAlignment="1">
      <alignment horizontal="left" vertical="center"/>
    </xf>
    <xf numFmtId="176" fontId="2" fillId="2" borderId="3" xfId="1" applyFont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176" fontId="7" fillId="2" borderId="40" xfId="1" applyFont="1" applyBorder="1" applyAlignment="1">
      <alignment horizontal="left" vertical="center"/>
    </xf>
    <xf numFmtId="176" fontId="7" fillId="2" borderId="41" xfId="1" applyFont="1" applyBorder="1" applyAlignment="1">
      <alignment horizontal="left" vertical="center"/>
    </xf>
    <xf numFmtId="176" fontId="7" fillId="2" borderId="42" xfId="1" applyFont="1" applyBorder="1" applyAlignment="1">
      <alignment horizontal="left" vertical="center"/>
    </xf>
    <xf numFmtId="176" fontId="7" fillId="2" borderId="64" xfId="1" applyFont="1" applyBorder="1" applyAlignment="1">
      <alignment horizontal="left" vertical="center"/>
    </xf>
    <xf numFmtId="176" fontId="7" fillId="2" borderId="87" xfId="1" applyFont="1" applyBorder="1" applyAlignment="1">
      <alignment horizontal="left" vertical="center"/>
    </xf>
    <xf numFmtId="176" fontId="7" fillId="2" borderId="88" xfId="1" applyFont="1" applyBorder="1" applyAlignment="1">
      <alignment horizontal="left" vertical="center"/>
    </xf>
    <xf numFmtId="0" fontId="37" fillId="6" borderId="82" xfId="0" applyFont="1" applyFill="1" applyBorder="1" applyAlignment="1">
      <alignment horizontal="left"/>
    </xf>
    <xf numFmtId="0" fontId="7" fillId="7" borderId="2" xfId="0" applyFont="1" applyFill="1" applyBorder="1" applyAlignment="1">
      <alignment horizontal="left" vertical="center"/>
    </xf>
    <xf numFmtId="0" fontId="57" fillId="2" borderId="79" xfId="0" applyFont="1" applyFill="1" applyBorder="1" applyAlignment="1">
      <alignment wrapText="1"/>
    </xf>
    <xf numFmtId="0" fontId="7" fillId="10" borderId="86" xfId="0" applyFont="1" applyFill="1" applyBorder="1" applyAlignment="1">
      <alignment horizontal="left" vertical="center" wrapText="1"/>
    </xf>
    <xf numFmtId="0" fontId="7" fillId="10" borderId="0" xfId="0" applyFont="1" applyFill="1" applyAlignment="1">
      <alignment horizontal="left" vertical="center" wrapText="1"/>
    </xf>
    <xf numFmtId="0" fontId="29" fillId="2" borderId="81" xfId="0" applyFont="1" applyFill="1" applyBorder="1" applyAlignment="1">
      <alignment wrapText="1"/>
    </xf>
    <xf numFmtId="0" fontId="7" fillId="7" borderId="0" xfId="0" applyFont="1" applyFill="1" applyAlignment="1">
      <alignment horizontal="left" wrapText="1"/>
    </xf>
    <xf numFmtId="176" fontId="7" fillId="2" borderId="0" xfId="1" applyFont="1" applyBorder="1" applyAlignment="1">
      <alignment horizontal="left" vertical="center" wrapText="1"/>
    </xf>
    <xf numFmtId="176" fontId="2" fillId="2" borderId="2" xfId="1" applyFont="1" applyBorder="1" applyAlignment="1">
      <alignment vertical="center"/>
    </xf>
    <xf numFmtId="0" fontId="29" fillId="2" borderId="103" xfId="0" applyFont="1" applyFill="1" applyBorder="1" applyAlignment="1">
      <alignment wrapText="1"/>
    </xf>
    <xf numFmtId="0" fontId="29" fillId="2" borderId="104" xfId="0" applyFont="1" applyFill="1" applyBorder="1" applyAlignment="1">
      <alignment wrapText="1"/>
    </xf>
    <xf numFmtId="0" fontId="29" fillId="2" borderId="105" xfId="0" applyFont="1" applyFill="1" applyBorder="1" applyAlignment="1">
      <alignment wrapText="1"/>
    </xf>
    <xf numFmtId="176" fontId="30" fillId="2" borderId="64" xfId="1" applyFont="1" applyBorder="1" applyAlignment="1">
      <alignment horizontal="left" vertical="center"/>
    </xf>
    <xf numFmtId="176" fontId="7" fillId="2" borderId="66" xfId="1" applyFont="1" applyBorder="1" applyAlignment="1">
      <alignment horizontal="left" vertical="center"/>
    </xf>
    <xf numFmtId="176" fontId="7" fillId="2" borderId="13" xfId="1" applyFont="1" applyBorder="1" applyAlignment="1">
      <alignment horizontal="left" vertical="center"/>
    </xf>
    <xf numFmtId="0" fontId="33" fillId="2" borderId="63" xfId="0" applyFont="1" applyFill="1" applyBorder="1" applyAlignment="1">
      <alignment vertical="center"/>
    </xf>
    <xf numFmtId="0" fontId="29" fillId="2" borderId="76" xfId="0" applyFont="1" applyFill="1" applyBorder="1" applyAlignment="1">
      <alignment horizontal="left" wrapText="1"/>
    </xf>
    <xf numFmtId="176" fontId="7" fillId="2" borderId="78" xfId="1" applyFont="1" applyBorder="1" applyAlignment="1">
      <alignment vertical="center"/>
    </xf>
    <xf numFmtId="0" fontId="33" fillId="7" borderId="80" xfId="0" applyFont="1" applyFill="1" applyBorder="1" applyAlignment="1">
      <alignment horizontal="left" vertical="center"/>
    </xf>
    <xf numFmtId="178" fontId="17" fillId="11" borderId="122" xfId="0" applyNumberFormat="1" applyFont="1" applyFill="1" applyBorder="1" applyAlignment="1">
      <alignment horizontal="center"/>
    </xf>
    <xf numFmtId="178" fontId="17" fillId="11" borderId="55" xfId="0" applyNumberFormat="1" applyFont="1" applyFill="1" applyBorder="1" applyAlignment="1">
      <alignment horizontal="center"/>
    </xf>
    <xf numFmtId="178" fontId="68" fillId="0" borderId="124" xfId="0" applyNumberFormat="1" applyFont="1" applyFill="1" applyBorder="1" applyAlignment="1">
      <alignment horizontal="center" vertical="center"/>
    </xf>
    <xf numFmtId="49" fontId="69" fillId="0" borderId="123" xfId="0" applyNumberFormat="1" applyFont="1" applyFill="1" applyBorder="1" applyAlignment="1">
      <alignment horizontal="center" vertical="center" wrapText="1"/>
    </xf>
    <xf numFmtId="0" fontId="70" fillId="0" borderId="125" xfId="0" applyFont="1" applyBorder="1" applyAlignment="1">
      <alignment horizontal="center" vertical="center" wrapText="1"/>
    </xf>
    <xf numFmtId="0" fontId="66" fillId="0" borderId="124" xfId="0" applyNumberFormat="1" applyFont="1" applyFill="1" applyBorder="1" applyAlignment="1">
      <alignment horizontal="center" vertical="center"/>
    </xf>
    <xf numFmtId="49" fontId="71" fillId="0" borderId="124" xfId="0" applyNumberFormat="1" applyFont="1" applyFill="1" applyBorder="1" applyAlignment="1">
      <alignment horizontal="center" vertical="center" wrapText="1"/>
    </xf>
    <xf numFmtId="0" fontId="0" fillId="0" borderId="126" xfId="0" applyBorder="1" applyAlignment="1"/>
    <xf numFmtId="0" fontId="0" fillId="0" borderId="54" xfId="0" applyBorder="1" applyAlignment="1"/>
    <xf numFmtId="0" fontId="69" fillId="0" borderId="123" xfId="0" applyFont="1" applyBorder="1" applyAlignment="1">
      <alignment horizontal="center" vertical="center" wrapText="1"/>
    </xf>
    <xf numFmtId="177" fontId="72" fillId="0" borderId="63" xfId="0" applyNumberFormat="1" applyFont="1" applyFill="1" applyBorder="1" applyAlignment="1">
      <alignment horizontal="center" vertical="center" wrapText="1"/>
    </xf>
    <xf numFmtId="0" fontId="70" fillId="0" borderId="124" xfId="0" applyFont="1" applyBorder="1" applyAlignment="1">
      <alignment horizontal="center" vertical="center" wrapText="1"/>
    </xf>
    <xf numFmtId="177" fontId="72" fillId="0" borderId="127" xfId="0" applyNumberFormat="1" applyFont="1" applyFill="1" applyBorder="1" applyAlignment="1">
      <alignment horizontal="center" vertical="center" wrapText="1"/>
    </xf>
    <xf numFmtId="0" fontId="0" fillId="0" borderId="124" xfId="0" applyBorder="1" applyAlignment="1"/>
    <xf numFmtId="49" fontId="69" fillId="0" borderId="123" xfId="0" applyNumberFormat="1" applyFont="1" applyBorder="1" applyAlignment="1">
      <alignment horizontal="center" vertical="center" wrapText="1"/>
    </xf>
    <xf numFmtId="177" fontId="72" fillId="0" borderId="82" xfId="0" applyNumberFormat="1" applyFont="1" applyFill="1" applyBorder="1" applyAlignment="1">
      <alignment horizontal="center" vertical="center" wrapText="1"/>
    </xf>
    <xf numFmtId="0" fontId="73" fillId="11" borderId="0" xfId="0" applyNumberFormat="1" applyFont="1" applyFill="1" applyAlignment="1"/>
    <xf numFmtId="177" fontId="74" fillId="0" borderId="0" xfId="0" applyNumberFormat="1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177" fontId="77" fillId="0" borderId="0" xfId="0" applyNumberFormat="1" applyFont="1" applyFill="1" applyAlignment="1"/>
    <xf numFmtId="177" fontId="78" fillId="0" borderId="0" xfId="0" applyNumberFormat="1" applyFont="1" applyFill="1" applyAlignment="1"/>
    <xf numFmtId="0" fontId="17" fillId="11" borderId="124" xfId="0" applyNumberFormat="1" applyFont="1" applyFill="1" applyBorder="1" applyAlignment="1"/>
    <xf numFmtId="0" fontId="17" fillId="11" borderId="124" xfId="0" applyNumberFormat="1" applyFont="1" applyFill="1" applyBorder="1" applyAlignment="1">
      <alignment horizontal="center"/>
    </xf>
    <xf numFmtId="178" fontId="17" fillId="11" borderId="124" xfId="0" applyNumberFormat="1" applyFont="1" applyFill="1" applyBorder="1" applyAlignment="1">
      <alignment horizontal="center"/>
    </xf>
    <xf numFmtId="178" fontId="17" fillId="11" borderId="124" xfId="0" applyNumberFormat="1" applyFont="1" applyFill="1" applyBorder="1" applyAlignment="1">
      <alignment horizontal="center" vertical="center"/>
    </xf>
    <xf numFmtId="0" fontId="66" fillId="0" borderId="124" xfId="0" applyNumberFormat="1" applyFont="1" applyFill="1" applyBorder="1" applyAlignment="1">
      <alignment horizontal="center" vertical="center" wrapText="1"/>
    </xf>
    <xf numFmtId="0" fontId="79" fillId="0" borderId="123" xfId="0" applyFont="1" applyBorder="1" applyAlignment="1">
      <alignment horizontal="center" vertical="center" wrapText="1"/>
    </xf>
    <xf numFmtId="49" fontId="79" fillId="0" borderId="123" xfId="0" applyNumberFormat="1" applyFont="1" applyBorder="1" applyAlignment="1">
      <alignment horizontal="center" vertical="center" wrapText="1"/>
    </xf>
    <xf numFmtId="177" fontId="80" fillId="0" borderId="63" xfId="0" applyNumberFormat="1" applyFont="1" applyFill="1" applyBorder="1" applyAlignment="1">
      <alignment horizontal="center" vertical="center" wrapText="1"/>
    </xf>
    <xf numFmtId="177" fontId="80" fillId="0" borderId="127" xfId="0" applyNumberFormat="1" applyFont="1" applyFill="1" applyBorder="1" applyAlignment="1">
      <alignment horizontal="center" vertical="center" wrapText="1"/>
    </xf>
    <xf numFmtId="177" fontId="80" fillId="0" borderId="82" xfId="0" applyNumberFormat="1" applyFont="1" applyFill="1" applyBorder="1" applyAlignment="1">
      <alignment horizontal="center" vertical="center" wrapText="1"/>
    </xf>
  </cellXfs>
  <cellStyles count="4">
    <cellStyle name="LineTableCell" xfId="2"/>
    <cellStyle name="Normal 6" xfId="3"/>
    <cellStyle name="Style 1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workbookViewId="0">
      <selection activeCell="E17" sqref="E17"/>
    </sheetView>
  </sheetViews>
  <sheetFormatPr defaultColWidth="8" defaultRowHeight="14.25"/>
  <cols>
    <col min="1" max="1" width="19" customWidth="1"/>
    <col min="2" max="2" width="17.875" customWidth="1"/>
    <col min="3" max="3" width="11.5" customWidth="1"/>
    <col min="4" max="4" width="11.875" customWidth="1"/>
    <col min="5" max="5" width="15.75" customWidth="1"/>
    <col min="6" max="6" width="6.375" customWidth="1"/>
    <col min="7" max="7" width="9.5" customWidth="1"/>
    <col min="8" max="8" width="23.125" customWidth="1"/>
    <col min="10" max="10" width="26.25" customWidth="1"/>
    <col min="257" max="257" width="17.75" customWidth="1"/>
    <col min="258" max="261" width="15.75" customWidth="1"/>
    <col min="262" max="262" width="6.375" customWidth="1"/>
    <col min="263" max="263" width="9.5" customWidth="1"/>
    <col min="264" max="264" width="15.75" customWidth="1"/>
    <col min="513" max="513" width="17.75" customWidth="1"/>
    <col min="514" max="517" width="15.75" customWidth="1"/>
    <col min="518" max="518" width="6.375" customWidth="1"/>
    <col min="519" max="519" width="9.5" customWidth="1"/>
    <col min="520" max="520" width="15.75" customWidth="1"/>
    <col min="769" max="769" width="17.75" customWidth="1"/>
    <col min="770" max="773" width="15.75" customWidth="1"/>
    <col min="774" max="774" width="6.375" customWidth="1"/>
    <col min="775" max="775" width="9.5" customWidth="1"/>
    <col min="776" max="776" width="15.75" customWidth="1"/>
    <col min="1025" max="1025" width="17.75" customWidth="1"/>
    <col min="1026" max="1029" width="15.75" customWidth="1"/>
    <col min="1030" max="1030" width="6.375" customWidth="1"/>
    <col min="1031" max="1031" width="9.5" customWidth="1"/>
    <col min="1032" max="1032" width="15.75" customWidth="1"/>
    <col min="1281" max="1281" width="17.75" customWidth="1"/>
    <col min="1282" max="1285" width="15.75" customWidth="1"/>
    <col min="1286" max="1286" width="6.375" customWidth="1"/>
    <col min="1287" max="1287" width="9.5" customWidth="1"/>
    <col min="1288" max="1288" width="15.75" customWidth="1"/>
    <col min="1537" max="1537" width="17.75" customWidth="1"/>
    <col min="1538" max="1541" width="15.75" customWidth="1"/>
    <col min="1542" max="1542" width="6.375" customWidth="1"/>
    <col min="1543" max="1543" width="9.5" customWidth="1"/>
    <col min="1544" max="1544" width="15.75" customWidth="1"/>
    <col min="1793" max="1793" width="17.75" customWidth="1"/>
    <col min="1794" max="1797" width="15.75" customWidth="1"/>
    <col min="1798" max="1798" width="6.375" customWidth="1"/>
    <col min="1799" max="1799" width="9.5" customWidth="1"/>
    <col min="1800" max="1800" width="15.75" customWidth="1"/>
    <col min="2049" max="2049" width="17.75" customWidth="1"/>
    <col min="2050" max="2053" width="15.75" customWidth="1"/>
    <col min="2054" max="2054" width="6.375" customWidth="1"/>
    <col min="2055" max="2055" width="9.5" customWidth="1"/>
    <col min="2056" max="2056" width="15.75" customWidth="1"/>
    <col min="2305" max="2305" width="17.75" customWidth="1"/>
    <col min="2306" max="2309" width="15.75" customWidth="1"/>
    <col min="2310" max="2310" width="6.375" customWidth="1"/>
    <col min="2311" max="2311" width="9.5" customWidth="1"/>
    <col min="2312" max="2312" width="15.75" customWidth="1"/>
    <col min="2561" max="2561" width="17.75" customWidth="1"/>
    <col min="2562" max="2565" width="15.75" customWidth="1"/>
    <col min="2566" max="2566" width="6.375" customWidth="1"/>
    <col min="2567" max="2567" width="9.5" customWidth="1"/>
    <col min="2568" max="2568" width="15.75" customWidth="1"/>
    <col min="2817" max="2817" width="17.75" customWidth="1"/>
    <col min="2818" max="2821" width="15.75" customWidth="1"/>
    <col min="2822" max="2822" width="6.375" customWidth="1"/>
    <col min="2823" max="2823" width="9.5" customWidth="1"/>
    <col min="2824" max="2824" width="15.75" customWidth="1"/>
    <col min="3073" max="3073" width="17.75" customWidth="1"/>
    <col min="3074" max="3077" width="15.75" customWidth="1"/>
    <col min="3078" max="3078" width="6.375" customWidth="1"/>
    <col min="3079" max="3079" width="9.5" customWidth="1"/>
    <col min="3080" max="3080" width="15.75" customWidth="1"/>
    <col min="3329" max="3329" width="17.75" customWidth="1"/>
    <col min="3330" max="3333" width="15.75" customWidth="1"/>
    <col min="3334" max="3334" width="6.375" customWidth="1"/>
    <col min="3335" max="3335" width="9.5" customWidth="1"/>
    <col min="3336" max="3336" width="15.75" customWidth="1"/>
    <col min="3585" max="3585" width="17.75" customWidth="1"/>
    <col min="3586" max="3589" width="15.75" customWidth="1"/>
    <col min="3590" max="3590" width="6.375" customWidth="1"/>
    <col min="3591" max="3591" width="9.5" customWidth="1"/>
    <col min="3592" max="3592" width="15.75" customWidth="1"/>
    <col min="3841" max="3841" width="17.75" customWidth="1"/>
    <col min="3842" max="3845" width="15.75" customWidth="1"/>
    <col min="3846" max="3846" width="6.375" customWidth="1"/>
    <col min="3847" max="3847" width="9.5" customWidth="1"/>
    <col min="3848" max="3848" width="15.75" customWidth="1"/>
    <col min="4097" max="4097" width="17.75" customWidth="1"/>
    <col min="4098" max="4101" width="15.75" customWidth="1"/>
    <col min="4102" max="4102" width="6.375" customWidth="1"/>
    <col min="4103" max="4103" width="9.5" customWidth="1"/>
    <col min="4104" max="4104" width="15.75" customWidth="1"/>
    <col min="4353" max="4353" width="17.75" customWidth="1"/>
    <col min="4354" max="4357" width="15.75" customWidth="1"/>
    <col min="4358" max="4358" width="6.375" customWidth="1"/>
    <col min="4359" max="4359" width="9.5" customWidth="1"/>
    <col min="4360" max="4360" width="15.75" customWidth="1"/>
    <col min="4609" max="4609" width="17.75" customWidth="1"/>
    <col min="4610" max="4613" width="15.75" customWidth="1"/>
    <col min="4614" max="4614" width="6.375" customWidth="1"/>
    <col min="4615" max="4615" width="9.5" customWidth="1"/>
    <col min="4616" max="4616" width="15.75" customWidth="1"/>
    <col min="4865" max="4865" width="17.75" customWidth="1"/>
    <col min="4866" max="4869" width="15.75" customWidth="1"/>
    <col min="4870" max="4870" width="6.375" customWidth="1"/>
    <col min="4871" max="4871" width="9.5" customWidth="1"/>
    <col min="4872" max="4872" width="15.75" customWidth="1"/>
    <col min="5121" max="5121" width="17.75" customWidth="1"/>
    <col min="5122" max="5125" width="15.75" customWidth="1"/>
    <col min="5126" max="5126" width="6.375" customWidth="1"/>
    <col min="5127" max="5127" width="9.5" customWidth="1"/>
    <col min="5128" max="5128" width="15.75" customWidth="1"/>
    <col min="5377" max="5377" width="17.75" customWidth="1"/>
    <col min="5378" max="5381" width="15.75" customWidth="1"/>
    <col min="5382" max="5382" width="6.375" customWidth="1"/>
    <col min="5383" max="5383" width="9.5" customWidth="1"/>
    <col min="5384" max="5384" width="15.75" customWidth="1"/>
    <col min="5633" max="5633" width="17.75" customWidth="1"/>
    <col min="5634" max="5637" width="15.75" customWidth="1"/>
    <col min="5638" max="5638" width="6.375" customWidth="1"/>
    <col min="5639" max="5639" width="9.5" customWidth="1"/>
    <col min="5640" max="5640" width="15.75" customWidth="1"/>
    <col min="5889" max="5889" width="17.75" customWidth="1"/>
    <col min="5890" max="5893" width="15.75" customWidth="1"/>
    <col min="5894" max="5894" width="6.375" customWidth="1"/>
    <col min="5895" max="5895" width="9.5" customWidth="1"/>
    <col min="5896" max="5896" width="15.75" customWidth="1"/>
    <col min="6145" max="6145" width="17.75" customWidth="1"/>
    <col min="6146" max="6149" width="15.75" customWidth="1"/>
    <col min="6150" max="6150" width="6.375" customWidth="1"/>
    <col min="6151" max="6151" width="9.5" customWidth="1"/>
    <col min="6152" max="6152" width="15.75" customWidth="1"/>
    <col min="6401" max="6401" width="17.75" customWidth="1"/>
    <col min="6402" max="6405" width="15.75" customWidth="1"/>
    <col min="6406" max="6406" width="6.375" customWidth="1"/>
    <col min="6407" max="6407" width="9.5" customWidth="1"/>
    <col min="6408" max="6408" width="15.75" customWidth="1"/>
    <col min="6657" max="6657" width="17.75" customWidth="1"/>
    <col min="6658" max="6661" width="15.75" customWidth="1"/>
    <col min="6662" max="6662" width="6.375" customWidth="1"/>
    <col min="6663" max="6663" width="9.5" customWidth="1"/>
    <col min="6664" max="6664" width="15.75" customWidth="1"/>
    <col min="6913" max="6913" width="17.75" customWidth="1"/>
    <col min="6914" max="6917" width="15.75" customWidth="1"/>
    <col min="6918" max="6918" width="6.375" customWidth="1"/>
    <col min="6919" max="6919" width="9.5" customWidth="1"/>
    <col min="6920" max="6920" width="15.75" customWidth="1"/>
    <col min="7169" max="7169" width="17.75" customWidth="1"/>
    <col min="7170" max="7173" width="15.75" customWidth="1"/>
    <col min="7174" max="7174" width="6.375" customWidth="1"/>
    <col min="7175" max="7175" width="9.5" customWidth="1"/>
    <col min="7176" max="7176" width="15.75" customWidth="1"/>
    <col min="7425" max="7425" width="17.75" customWidth="1"/>
    <col min="7426" max="7429" width="15.75" customWidth="1"/>
    <col min="7430" max="7430" width="6.375" customWidth="1"/>
    <col min="7431" max="7431" width="9.5" customWidth="1"/>
    <col min="7432" max="7432" width="15.75" customWidth="1"/>
    <col min="7681" max="7681" width="17.75" customWidth="1"/>
    <col min="7682" max="7685" width="15.75" customWidth="1"/>
    <col min="7686" max="7686" width="6.375" customWidth="1"/>
    <col min="7687" max="7687" width="9.5" customWidth="1"/>
    <col min="7688" max="7688" width="15.75" customWidth="1"/>
    <col min="7937" max="7937" width="17.75" customWidth="1"/>
    <col min="7938" max="7941" width="15.75" customWidth="1"/>
    <col min="7942" max="7942" width="6.375" customWidth="1"/>
    <col min="7943" max="7943" width="9.5" customWidth="1"/>
    <col min="7944" max="7944" width="15.75" customWidth="1"/>
    <col min="8193" max="8193" width="17.75" customWidth="1"/>
    <col min="8194" max="8197" width="15.75" customWidth="1"/>
    <col min="8198" max="8198" width="6.375" customWidth="1"/>
    <col min="8199" max="8199" width="9.5" customWidth="1"/>
    <col min="8200" max="8200" width="15.75" customWidth="1"/>
    <col min="8449" max="8449" width="17.75" customWidth="1"/>
    <col min="8450" max="8453" width="15.75" customWidth="1"/>
    <col min="8454" max="8454" width="6.375" customWidth="1"/>
    <col min="8455" max="8455" width="9.5" customWidth="1"/>
    <col min="8456" max="8456" width="15.75" customWidth="1"/>
    <col min="8705" max="8705" width="17.75" customWidth="1"/>
    <col min="8706" max="8709" width="15.75" customWidth="1"/>
    <col min="8710" max="8710" width="6.375" customWidth="1"/>
    <col min="8711" max="8711" width="9.5" customWidth="1"/>
    <col min="8712" max="8712" width="15.75" customWidth="1"/>
    <col min="8961" max="8961" width="17.75" customWidth="1"/>
    <col min="8962" max="8965" width="15.75" customWidth="1"/>
    <col min="8966" max="8966" width="6.375" customWidth="1"/>
    <col min="8967" max="8967" width="9.5" customWidth="1"/>
    <col min="8968" max="8968" width="15.75" customWidth="1"/>
    <col min="9217" max="9217" width="17.75" customWidth="1"/>
    <col min="9218" max="9221" width="15.75" customWidth="1"/>
    <col min="9222" max="9222" width="6.375" customWidth="1"/>
    <col min="9223" max="9223" width="9.5" customWidth="1"/>
    <col min="9224" max="9224" width="15.75" customWidth="1"/>
    <col min="9473" max="9473" width="17.75" customWidth="1"/>
    <col min="9474" max="9477" width="15.75" customWidth="1"/>
    <col min="9478" max="9478" width="6.375" customWidth="1"/>
    <col min="9479" max="9479" width="9.5" customWidth="1"/>
    <col min="9480" max="9480" width="15.75" customWidth="1"/>
    <col min="9729" max="9729" width="17.75" customWidth="1"/>
    <col min="9730" max="9733" width="15.75" customWidth="1"/>
    <col min="9734" max="9734" width="6.375" customWidth="1"/>
    <col min="9735" max="9735" width="9.5" customWidth="1"/>
    <col min="9736" max="9736" width="15.75" customWidth="1"/>
    <col min="9985" max="9985" width="17.75" customWidth="1"/>
    <col min="9986" max="9989" width="15.75" customWidth="1"/>
    <col min="9990" max="9990" width="6.375" customWidth="1"/>
    <col min="9991" max="9991" width="9.5" customWidth="1"/>
    <col min="9992" max="9992" width="15.75" customWidth="1"/>
    <col min="10241" max="10241" width="17.75" customWidth="1"/>
    <col min="10242" max="10245" width="15.75" customWidth="1"/>
    <col min="10246" max="10246" width="6.375" customWidth="1"/>
    <col min="10247" max="10247" width="9.5" customWidth="1"/>
    <col min="10248" max="10248" width="15.75" customWidth="1"/>
    <col min="10497" max="10497" width="17.75" customWidth="1"/>
    <col min="10498" max="10501" width="15.75" customWidth="1"/>
    <col min="10502" max="10502" width="6.375" customWidth="1"/>
    <col min="10503" max="10503" width="9.5" customWidth="1"/>
    <col min="10504" max="10504" width="15.75" customWidth="1"/>
    <col min="10753" max="10753" width="17.75" customWidth="1"/>
    <col min="10754" max="10757" width="15.75" customWidth="1"/>
    <col min="10758" max="10758" width="6.375" customWidth="1"/>
    <col min="10759" max="10759" width="9.5" customWidth="1"/>
    <col min="10760" max="10760" width="15.75" customWidth="1"/>
    <col min="11009" max="11009" width="17.75" customWidth="1"/>
    <col min="11010" max="11013" width="15.75" customWidth="1"/>
    <col min="11014" max="11014" width="6.375" customWidth="1"/>
    <col min="11015" max="11015" width="9.5" customWidth="1"/>
    <col min="11016" max="11016" width="15.75" customWidth="1"/>
    <col min="11265" max="11265" width="17.75" customWidth="1"/>
    <col min="11266" max="11269" width="15.75" customWidth="1"/>
    <col min="11270" max="11270" width="6.375" customWidth="1"/>
    <col min="11271" max="11271" width="9.5" customWidth="1"/>
    <col min="11272" max="11272" width="15.75" customWidth="1"/>
    <col min="11521" max="11521" width="17.75" customWidth="1"/>
    <col min="11522" max="11525" width="15.75" customWidth="1"/>
    <col min="11526" max="11526" width="6.375" customWidth="1"/>
    <col min="11527" max="11527" width="9.5" customWidth="1"/>
    <col min="11528" max="11528" width="15.75" customWidth="1"/>
    <col min="11777" max="11777" width="17.75" customWidth="1"/>
    <col min="11778" max="11781" width="15.75" customWidth="1"/>
    <col min="11782" max="11782" width="6.375" customWidth="1"/>
    <col min="11783" max="11783" width="9.5" customWidth="1"/>
    <col min="11784" max="11784" width="15.75" customWidth="1"/>
    <col min="12033" max="12033" width="17.75" customWidth="1"/>
    <col min="12034" max="12037" width="15.75" customWidth="1"/>
    <col min="12038" max="12038" width="6.375" customWidth="1"/>
    <col min="12039" max="12039" width="9.5" customWidth="1"/>
    <col min="12040" max="12040" width="15.75" customWidth="1"/>
    <col min="12289" max="12289" width="17.75" customWidth="1"/>
    <col min="12290" max="12293" width="15.75" customWidth="1"/>
    <col min="12294" max="12294" width="6.375" customWidth="1"/>
    <col min="12295" max="12295" width="9.5" customWidth="1"/>
    <col min="12296" max="12296" width="15.75" customWidth="1"/>
    <col min="12545" max="12545" width="17.75" customWidth="1"/>
    <col min="12546" max="12549" width="15.75" customWidth="1"/>
    <col min="12550" max="12550" width="6.375" customWidth="1"/>
    <col min="12551" max="12551" width="9.5" customWidth="1"/>
    <col min="12552" max="12552" width="15.75" customWidth="1"/>
    <col min="12801" max="12801" width="17.75" customWidth="1"/>
    <col min="12802" max="12805" width="15.75" customWidth="1"/>
    <col min="12806" max="12806" width="6.375" customWidth="1"/>
    <col min="12807" max="12807" width="9.5" customWidth="1"/>
    <col min="12808" max="12808" width="15.75" customWidth="1"/>
    <col min="13057" max="13057" width="17.75" customWidth="1"/>
    <col min="13058" max="13061" width="15.75" customWidth="1"/>
    <col min="13062" max="13062" width="6.375" customWidth="1"/>
    <col min="13063" max="13063" width="9.5" customWidth="1"/>
    <col min="13064" max="13064" width="15.75" customWidth="1"/>
    <col min="13313" max="13313" width="17.75" customWidth="1"/>
    <col min="13314" max="13317" width="15.75" customWidth="1"/>
    <col min="13318" max="13318" width="6.375" customWidth="1"/>
    <col min="13319" max="13319" width="9.5" customWidth="1"/>
    <col min="13320" max="13320" width="15.75" customWidth="1"/>
    <col min="13569" max="13569" width="17.75" customWidth="1"/>
    <col min="13570" max="13573" width="15.75" customWidth="1"/>
    <col min="13574" max="13574" width="6.375" customWidth="1"/>
    <col min="13575" max="13575" width="9.5" customWidth="1"/>
    <col min="13576" max="13576" width="15.75" customWidth="1"/>
    <col min="13825" max="13825" width="17.75" customWidth="1"/>
    <col min="13826" max="13829" width="15.75" customWidth="1"/>
    <col min="13830" max="13830" width="6.375" customWidth="1"/>
    <col min="13831" max="13831" width="9.5" customWidth="1"/>
    <col min="13832" max="13832" width="15.75" customWidth="1"/>
    <col min="14081" max="14081" width="17.75" customWidth="1"/>
    <col min="14082" max="14085" width="15.75" customWidth="1"/>
    <col min="14086" max="14086" width="6.375" customWidth="1"/>
    <col min="14087" max="14087" width="9.5" customWidth="1"/>
    <col min="14088" max="14088" width="15.75" customWidth="1"/>
    <col min="14337" max="14337" width="17.75" customWidth="1"/>
    <col min="14338" max="14341" width="15.75" customWidth="1"/>
    <col min="14342" max="14342" width="6.375" customWidth="1"/>
    <col min="14343" max="14343" width="9.5" customWidth="1"/>
    <col min="14344" max="14344" width="15.75" customWidth="1"/>
    <col min="14593" max="14593" width="17.75" customWidth="1"/>
    <col min="14594" max="14597" width="15.75" customWidth="1"/>
    <col min="14598" max="14598" width="6.375" customWidth="1"/>
    <col min="14599" max="14599" width="9.5" customWidth="1"/>
    <col min="14600" max="14600" width="15.75" customWidth="1"/>
    <col min="14849" max="14849" width="17.75" customWidth="1"/>
    <col min="14850" max="14853" width="15.75" customWidth="1"/>
    <col min="14854" max="14854" width="6.375" customWidth="1"/>
    <col min="14855" max="14855" width="9.5" customWidth="1"/>
    <col min="14856" max="14856" width="15.75" customWidth="1"/>
    <col min="15105" max="15105" width="17.75" customWidth="1"/>
    <col min="15106" max="15109" width="15.75" customWidth="1"/>
    <col min="15110" max="15110" width="6.375" customWidth="1"/>
    <col min="15111" max="15111" width="9.5" customWidth="1"/>
    <col min="15112" max="15112" width="15.75" customWidth="1"/>
    <col min="15361" max="15361" width="17.75" customWidth="1"/>
    <col min="15362" max="15365" width="15.75" customWidth="1"/>
    <col min="15366" max="15366" width="6.375" customWidth="1"/>
    <col min="15367" max="15367" width="9.5" customWidth="1"/>
    <col min="15368" max="15368" width="15.75" customWidth="1"/>
    <col min="15617" max="15617" width="17.75" customWidth="1"/>
    <col min="15618" max="15621" width="15.75" customWidth="1"/>
    <col min="15622" max="15622" width="6.375" customWidth="1"/>
    <col min="15623" max="15623" width="9.5" customWidth="1"/>
    <col min="15624" max="15624" width="15.75" customWidth="1"/>
    <col min="15873" max="15873" width="17.75" customWidth="1"/>
    <col min="15874" max="15877" width="15.75" customWidth="1"/>
    <col min="15878" max="15878" width="6.375" customWidth="1"/>
    <col min="15879" max="15879" width="9.5" customWidth="1"/>
    <col min="15880" max="15880" width="15.75" customWidth="1"/>
    <col min="16129" max="16129" width="17.75" customWidth="1"/>
    <col min="16130" max="16133" width="15.75" customWidth="1"/>
    <col min="16134" max="16134" width="6.375" customWidth="1"/>
    <col min="16135" max="16135" width="9.5" customWidth="1"/>
    <col min="16136" max="16136" width="15.75" customWidth="1"/>
  </cols>
  <sheetData>
    <row r="2" spans="1:8" ht="15">
      <c r="A2" s="450" t="s">
        <v>318</v>
      </c>
      <c r="B2" s="451" t="s">
        <v>319</v>
      </c>
      <c r="C2" s="452" t="s">
        <v>320</v>
      </c>
      <c r="D2" s="452" t="s">
        <v>321</v>
      </c>
      <c r="E2" s="427" t="s">
        <v>322</v>
      </c>
      <c r="F2" s="428"/>
      <c r="G2" s="453" t="s">
        <v>323</v>
      </c>
      <c r="H2" s="452" t="s">
        <v>324</v>
      </c>
    </row>
    <row r="3" spans="1:8">
      <c r="A3" s="454" t="s">
        <v>325</v>
      </c>
      <c r="B3" s="441" t="s">
        <v>326</v>
      </c>
      <c r="C3" s="455" t="s">
        <v>330</v>
      </c>
      <c r="D3" s="436" t="s">
        <v>331</v>
      </c>
      <c r="E3" s="437" t="s">
        <v>332</v>
      </c>
      <c r="F3" s="429" t="s">
        <v>327</v>
      </c>
      <c r="G3" s="430" t="s">
        <v>328</v>
      </c>
      <c r="H3" s="431" t="s">
        <v>329</v>
      </c>
    </row>
    <row r="4" spans="1:8">
      <c r="A4" s="432"/>
      <c r="B4" s="456" t="s">
        <v>326</v>
      </c>
      <c r="C4" s="455" t="s">
        <v>352</v>
      </c>
      <c r="D4" s="455" t="s">
        <v>353</v>
      </c>
      <c r="E4" s="457" t="s">
        <v>354</v>
      </c>
      <c r="F4" s="429" t="s">
        <v>327</v>
      </c>
      <c r="G4" s="433" t="s">
        <v>328</v>
      </c>
      <c r="H4" s="434"/>
    </row>
    <row r="5" spans="1:8">
      <c r="A5" s="432"/>
      <c r="B5" s="456" t="s">
        <v>326</v>
      </c>
      <c r="C5" s="455" t="s">
        <v>355</v>
      </c>
      <c r="D5" s="455" t="s">
        <v>356</v>
      </c>
      <c r="E5" s="458" t="s">
        <v>357</v>
      </c>
      <c r="F5" s="429" t="s">
        <v>327</v>
      </c>
      <c r="G5" s="433" t="s">
        <v>328</v>
      </c>
      <c r="H5" s="434"/>
    </row>
    <row r="6" spans="1:8">
      <c r="A6" s="432"/>
      <c r="B6" s="456" t="s">
        <v>326</v>
      </c>
      <c r="C6" s="455" t="s">
        <v>358</v>
      </c>
      <c r="D6" s="455" t="s">
        <v>359</v>
      </c>
      <c r="E6" s="459" t="s">
        <v>360</v>
      </c>
      <c r="F6" s="429" t="s">
        <v>327</v>
      </c>
      <c r="G6" s="430" t="s">
        <v>328</v>
      </c>
      <c r="H6" s="434"/>
    </row>
    <row r="7" spans="1:8">
      <c r="A7" s="432"/>
      <c r="B7" s="456" t="s">
        <v>326</v>
      </c>
      <c r="C7" s="455" t="s">
        <v>361</v>
      </c>
      <c r="D7" s="455" t="s">
        <v>362</v>
      </c>
      <c r="E7" s="459" t="s">
        <v>363</v>
      </c>
      <c r="F7" s="429" t="s">
        <v>327</v>
      </c>
      <c r="G7" s="430" t="s">
        <v>328</v>
      </c>
      <c r="H7" s="435"/>
    </row>
    <row r="8" spans="1:8">
      <c r="A8" s="432"/>
      <c r="B8" s="436" t="s">
        <v>333</v>
      </c>
      <c r="C8" s="436" t="s">
        <v>352</v>
      </c>
      <c r="D8" s="436" t="s">
        <v>364</v>
      </c>
      <c r="E8" s="437" t="s">
        <v>365</v>
      </c>
      <c r="F8" s="429" t="s">
        <v>334</v>
      </c>
      <c r="G8" s="433" t="s">
        <v>335</v>
      </c>
      <c r="H8" s="438" t="s">
        <v>336</v>
      </c>
    </row>
    <row r="9" spans="1:8">
      <c r="A9" s="432"/>
      <c r="B9" s="436" t="s">
        <v>333</v>
      </c>
      <c r="C9" s="436" t="s">
        <v>355</v>
      </c>
      <c r="D9" s="436" t="s">
        <v>366</v>
      </c>
      <c r="E9" s="439" t="s">
        <v>367</v>
      </c>
      <c r="F9" s="429" t="s">
        <v>334</v>
      </c>
      <c r="G9" s="433" t="s">
        <v>335</v>
      </c>
      <c r="H9" s="440"/>
    </row>
    <row r="10" spans="1:8">
      <c r="A10" s="432"/>
      <c r="B10" s="436" t="s">
        <v>333</v>
      </c>
      <c r="C10" s="436" t="s">
        <v>358</v>
      </c>
      <c r="D10" s="436" t="s">
        <v>368</v>
      </c>
      <c r="E10" s="439" t="s">
        <v>369</v>
      </c>
      <c r="F10" s="429" t="s">
        <v>334</v>
      </c>
      <c r="G10" s="433" t="s">
        <v>335</v>
      </c>
      <c r="H10" s="440"/>
    </row>
    <row r="11" spans="1:8">
      <c r="A11" s="432"/>
      <c r="B11" s="436" t="s">
        <v>333</v>
      </c>
      <c r="C11" s="436" t="s">
        <v>361</v>
      </c>
      <c r="D11" s="436" t="s">
        <v>370</v>
      </c>
      <c r="E11" s="439" t="s">
        <v>371</v>
      </c>
      <c r="F11" s="429" t="s">
        <v>334</v>
      </c>
      <c r="G11" s="433" t="s">
        <v>335</v>
      </c>
      <c r="H11" s="440"/>
    </row>
    <row r="12" spans="1:8">
      <c r="A12" s="432"/>
      <c r="B12" s="436" t="s">
        <v>337</v>
      </c>
      <c r="C12" s="441" t="s">
        <v>352</v>
      </c>
      <c r="D12" s="436" t="s">
        <v>372</v>
      </c>
      <c r="E12" s="437" t="s">
        <v>373</v>
      </c>
      <c r="F12" s="429" t="s">
        <v>338</v>
      </c>
      <c r="G12" s="433" t="s">
        <v>335</v>
      </c>
      <c r="H12" s="438" t="s">
        <v>339</v>
      </c>
    </row>
    <row r="13" spans="1:8">
      <c r="A13" s="432"/>
      <c r="B13" s="436" t="s">
        <v>337</v>
      </c>
      <c r="C13" s="441" t="s">
        <v>355</v>
      </c>
      <c r="D13" s="436" t="s">
        <v>374</v>
      </c>
      <c r="E13" s="437" t="s">
        <v>375</v>
      </c>
      <c r="F13" s="429" t="s">
        <v>338</v>
      </c>
      <c r="G13" s="433" t="s">
        <v>335</v>
      </c>
      <c r="H13" s="438"/>
    </row>
    <row r="14" spans="1:8">
      <c r="A14" s="432"/>
      <c r="B14" s="436" t="s">
        <v>337</v>
      </c>
      <c r="C14" s="441" t="s">
        <v>358</v>
      </c>
      <c r="D14" s="436" t="s">
        <v>376</v>
      </c>
      <c r="E14" s="442" t="s">
        <v>377</v>
      </c>
      <c r="F14" s="429" t="s">
        <v>338</v>
      </c>
      <c r="G14" s="433" t="s">
        <v>335</v>
      </c>
      <c r="H14" s="438"/>
    </row>
    <row r="15" spans="1:8">
      <c r="A15" s="432"/>
      <c r="B15" s="436" t="s">
        <v>337</v>
      </c>
      <c r="C15" s="441" t="s">
        <v>361</v>
      </c>
      <c r="D15" s="436" t="s">
        <v>378</v>
      </c>
      <c r="E15" s="442" t="s">
        <v>379</v>
      </c>
      <c r="F15" s="429" t="s">
        <v>338</v>
      </c>
      <c r="G15" s="433" t="s">
        <v>335</v>
      </c>
      <c r="H15" s="438"/>
    </row>
    <row r="16" spans="1:8">
      <c r="A16" s="432"/>
      <c r="B16" s="436" t="s">
        <v>337</v>
      </c>
      <c r="C16" s="436" t="s">
        <v>380</v>
      </c>
      <c r="D16" s="436" t="s">
        <v>381</v>
      </c>
      <c r="E16" s="442" t="s">
        <v>382</v>
      </c>
      <c r="F16" s="429" t="s">
        <v>338</v>
      </c>
      <c r="G16" s="433" t="s">
        <v>335</v>
      </c>
      <c r="H16" s="438"/>
    </row>
    <row r="17" spans="1:8">
      <c r="A17" s="432"/>
      <c r="B17" s="436" t="s">
        <v>340</v>
      </c>
      <c r="C17" s="441" t="s">
        <v>352</v>
      </c>
      <c r="D17" s="436" t="s">
        <v>383</v>
      </c>
      <c r="E17" s="437" t="s">
        <v>384</v>
      </c>
      <c r="F17" s="429" t="s">
        <v>341</v>
      </c>
      <c r="G17" s="433" t="s">
        <v>342</v>
      </c>
      <c r="H17" s="438" t="s">
        <v>343</v>
      </c>
    </row>
    <row r="18" spans="1:8">
      <c r="A18" s="432"/>
      <c r="B18" s="436" t="s">
        <v>340</v>
      </c>
      <c r="C18" s="441" t="s">
        <v>355</v>
      </c>
      <c r="D18" s="441" t="s">
        <v>385</v>
      </c>
      <c r="E18" s="437" t="s">
        <v>386</v>
      </c>
      <c r="F18" s="429" t="s">
        <v>341</v>
      </c>
      <c r="G18" s="433" t="s">
        <v>342</v>
      </c>
      <c r="H18" s="438"/>
    </row>
    <row r="19" spans="1:8">
      <c r="A19" s="432"/>
      <c r="B19" s="436" t="s">
        <v>340</v>
      </c>
      <c r="C19" s="441" t="s">
        <v>358</v>
      </c>
      <c r="D19" s="441" t="s">
        <v>387</v>
      </c>
      <c r="E19" s="442" t="s">
        <v>388</v>
      </c>
      <c r="F19" s="429" t="s">
        <v>341</v>
      </c>
      <c r="G19" s="433" t="s">
        <v>342</v>
      </c>
      <c r="H19" s="438"/>
    </row>
    <row r="20" spans="1:8">
      <c r="A20" s="432"/>
      <c r="B20" s="436" t="s">
        <v>340</v>
      </c>
      <c r="C20" s="441" t="s">
        <v>361</v>
      </c>
      <c r="D20" s="441" t="s">
        <v>389</v>
      </c>
      <c r="E20" s="442" t="s">
        <v>390</v>
      </c>
      <c r="F20" s="429" t="s">
        <v>341</v>
      </c>
      <c r="G20" s="433" t="s">
        <v>342</v>
      </c>
      <c r="H20" s="438"/>
    </row>
    <row r="21" spans="1:8">
      <c r="A21" s="432"/>
      <c r="B21" s="436" t="s">
        <v>340</v>
      </c>
      <c r="C21" s="436" t="s">
        <v>380</v>
      </c>
      <c r="D21" s="436" t="s">
        <v>391</v>
      </c>
      <c r="E21" s="439" t="s">
        <v>392</v>
      </c>
      <c r="F21" s="429" t="s">
        <v>341</v>
      </c>
      <c r="G21" s="433" t="s">
        <v>342</v>
      </c>
      <c r="H21" s="440"/>
    </row>
    <row r="23" spans="1:8">
      <c r="A23" s="443" t="s">
        <v>344</v>
      </c>
    </row>
    <row r="24" spans="1:8">
      <c r="A24" s="444" t="s">
        <v>345</v>
      </c>
    </row>
    <row r="25" spans="1:8">
      <c r="A25" s="444" t="s">
        <v>346</v>
      </c>
    </row>
    <row r="26" spans="1:8" s="446" customFormat="1">
      <c r="A26" s="445" t="s">
        <v>347</v>
      </c>
    </row>
    <row r="27" spans="1:8">
      <c r="A27" s="447" t="s">
        <v>348</v>
      </c>
    </row>
    <row r="28" spans="1:8">
      <c r="A28" s="448" t="s">
        <v>349</v>
      </c>
    </row>
    <row r="29" spans="1:8">
      <c r="A29" s="449" t="s">
        <v>350</v>
      </c>
    </row>
    <row r="30" spans="1:8">
      <c r="A30" s="449" t="s">
        <v>351</v>
      </c>
    </row>
  </sheetData>
  <mergeCells count="6">
    <mergeCell ref="E2:F2"/>
    <mergeCell ref="A3:A21"/>
    <mergeCell ref="H3:H7"/>
    <mergeCell ref="H8:H11"/>
    <mergeCell ref="H12:H16"/>
    <mergeCell ref="H17:H21"/>
  </mergeCells>
  <phoneticPr fontId="6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zoomScaleNormal="100" workbookViewId="0">
      <selection activeCell="A39" sqref="A39"/>
    </sheetView>
  </sheetViews>
  <sheetFormatPr defaultRowHeight="14.25"/>
  <cols>
    <col min="1" max="1" width="46.375" customWidth="1"/>
    <col min="2" max="2" width="26.375" customWidth="1"/>
    <col min="3" max="3" width="16.375" customWidth="1"/>
    <col min="4" max="4" width="12" customWidth="1"/>
    <col min="5" max="5" width="14.875" customWidth="1"/>
    <col min="6" max="6" width="21.375" customWidth="1"/>
    <col min="7" max="7" width="18.125" customWidth="1"/>
    <col min="8" max="8" width="15.125" customWidth="1"/>
    <col min="9" max="9" width="18.375" customWidth="1"/>
  </cols>
  <sheetData>
    <row r="1" spans="1:9" ht="15">
      <c r="A1" s="398" t="s">
        <v>228</v>
      </c>
      <c r="B1" s="399"/>
      <c r="C1" s="399"/>
      <c r="D1" s="399"/>
      <c r="E1" s="399"/>
      <c r="F1" s="399"/>
      <c r="G1" s="399"/>
      <c r="H1" s="399"/>
      <c r="I1" s="399"/>
    </row>
    <row r="2" spans="1:9" ht="58.5" customHeight="1">
      <c r="A2" s="294" t="s">
        <v>0</v>
      </c>
      <c r="B2" s="295" t="s">
        <v>1</v>
      </c>
      <c r="C2" s="295" t="s">
        <v>2</v>
      </c>
      <c r="D2" s="295" t="s">
        <v>3</v>
      </c>
      <c r="E2" s="295" t="s">
        <v>4</v>
      </c>
      <c r="F2" s="295" t="s">
        <v>5</v>
      </c>
      <c r="G2" s="295" t="s">
        <v>6</v>
      </c>
      <c r="H2" s="295" t="s">
        <v>7</v>
      </c>
      <c r="I2" s="295" t="s">
        <v>8</v>
      </c>
    </row>
    <row r="3" spans="1:9" ht="15">
      <c r="A3" s="199" t="s">
        <v>10</v>
      </c>
      <c r="B3" s="148">
        <v>44407</v>
      </c>
      <c r="C3" s="144">
        <v>44409</v>
      </c>
      <c r="D3" s="144">
        <v>44411</v>
      </c>
      <c r="E3" s="148">
        <v>44437</v>
      </c>
      <c r="F3" s="148">
        <v>44440</v>
      </c>
      <c r="G3" s="148">
        <v>44441</v>
      </c>
      <c r="H3" s="148">
        <v>44443</v>
      </c>
      <c r="I3" s="148">
        <v>44444</v>
      </c>
    </row>
    <row r="4" spans="1:9" ht="15">
      <c r="A4" s="199" t="s">
        <v>229</v>
      </c>
      <c r="B4" s="148">
        <v>44408</v>
      </c>
      <c r="C4" s="144">
        <v>44410</v>
      </c>
      <c r="D4" s="144">
        <v>44412</v>
      </c>
      <c r="E4" s="148">
        <v>44438</v>
      </c>
      <c r="F4" s="148">
        <v>44441</v>
      </c>
      <c r="G4" s="148">
        <v>44442</v>
      </c>
      <c r="H4" s="148">
        <v>44444</v>
      </c>
      <c r="I4" s="148">
        <v>44445</v>
      </c>
    </row>
    <row r="5" spans="1:9" ht="15">
      <c r="A5" s="199" t="s">
        <v>205</v>
      </c>
      <c r="B5" s="148">
        <v>44414</v>
      </c>
      <c r="C5" s="144">
        <v>44416</v>
      </c>
      <c r="D5" s="144">
        <v>44418</v>
      </c>
      <c r="E5" s="148">
        <v>44443</v>
      </c>
      <c r="F5" s="148">
        <v>44447</v>
      </c>
      <c r="G5" s="148">
        <v>44449</v>
      </c>
      <c r="H5" s="148">
        <v>44450</v>
      </c>
      <c r="I5" s="148">
        <v>44451</v>
      </c>
    </row>
    <row r="6" spans="1:9" ht="15">
      <c r="A6" s="199" t="s">
        <v>206</v>
      </c>
      <c r="B6" s="148">
        <v>44421</v>
      </c>
      <c r="C6" s="144">
        <v>44423</v>
      </c>
      <c r="D6" s="144">
        <v>44425</v>
      </c>
      <c r="E6" s="148">
        <v>44450</v>
      </c>
      <c r="F6" s="148">
        <v>44454</v>
      </c>
      <c r="G6" s="148">
        <v>44456</v>
      </c>
      <c r="H6" s="148">
        <v>44457</v>
      </c>
      <c r="I6" s="148">
        <v>44458</v>
      </c>
    </row>
    <row r="7" spans="1:9" ht="15">
      <c r="A7" s="199" t="s">
        <v>207</v>
      </c>
      <c r="B7" s="148">
        <v>44428</v>
      </c>
      <c r="C7" s="144">
        <v>44430</v>
      </c>
      <c r="D7" s="144">
        <v>44432</v>
      </c>
      <c r="E7" s="148">
        <v>44457</v>
      </c>
      <c r="F7" s="148">
        <v>44461</v>
      </c>
      <c r="G7" s="148">
        <v>44463</v>
      </c>
      <c r="H7" s="148">
        <v>44464</v>
      </c>
      <c r="I7" s="148">
        <v>44465</v>
      </c>
    </row>
    <row r="8" spans="1:9" ht="15">
      <c r="A8" s="199" t="s">
        <v>96</v>
      </c>
      <c r="B8" s="148">
        <v>44435</v>
      </c>
      <c r="C8" s="144">
        <v>44437</v>
      </c>
      <c r="D8" s="144">
        <v>44439</v>
      </c>
      <c r="E8" s="148">
        <v>44464</v>
      </c>
      <c r="F8" s="148">
        <v>44468</v>
      </c>
      <c r="G8" s="148">
        <v>44470</v>
      </c>
      <c r="H8" s="148">
        <v>44471</v>
      </c>
      <c r="I8" s="148">
        <v>44472</v>
      </c>
    </row>
    <row r="9" spans="1:9" ht="15.75" thickBot="1">
      <c r="A9" s="4"/>
      <c r="B9" s="5"/>
      <c r="C9" s="5"/>
      <c r="D9" s="5"/>
      <c r="E9" s="5"/>
      <c r="F9" s="5"/>
      <c r="G9" s="5"/>
      <c r="H9" s="7"/>
      <c r="I9" s="7"/>
    </row>
    <row r="10" spans="1:9" ht="15.75">
      <c r="A10" s="398" t="s">
        <v>11</v>
      </c>
      <c r="B10" s="399"/>
      <c r="C10" s="399"/>
      <c r="D10" s="399"/>
      <c r="E10" s="399"/>
      <c r="F10" s="399"/>
      <c r="G10" s="399"/>
      <c r="H10" s="8"/>
      <c r="I10" s="9"/>
    </row>
    <row r="11" spans="1:9" ht="53.25" customHeight="1">
      <c r="A11" s="1" t="s">
        <v>0</v>
      </c>
      <c r="B11" s="2" t="s">
        <v>12</v>
      </c>
      <c r="C11" s="2" t="s">
        <v>2</v>
      </c>
      <c r="D11" s="2" t="s">
        <v>3</v>
      </c>
      <c r="E11" s="2" t="s">
        <v>13</v>
      </c>
      <c r="F11" s="2" t="s">
        <v>14</v>
      </c>
      <c r="G11" s="2" t="s">
        <v>15</v>
      </c>
      <c r="H11" s="8"/>
      <c r="I11" s="9"/>
    </row>
    <row r="12" spans="1:9" ht="15.75">
      <c r="A12" s="324" t="s">
        <v>259</v>
      </c>
      <c r="B12" s="325">
        <v>44407</v>
      </c>
      <c r="C12" s="326">
        <v>44410</v>
      </c>
      <c r="D12" s="326">
        <v>44412</v>
      </c>
      <c r="E12" s="326">
        <v>44440</v>
      </c>
      <c r="F12" s="326">
        <v>44443</v>
      </c>
      <c r="G12" s="326">
        <v>44445</v>
      </c>
      <c r="H12" s="10"/>
      <c r="I12" s="11"/>
    </row>
    <row r="13" spans="1:9" ht="15.75">
      <c r="A13" s="321" t="s">
        <v>22</v>
      </c>
      <c r="B13" s="322">
        <v>44414</v>
      </c>
      <c r="C13" s="322">
        <v>44417</v>
      </c>
      <c r="D13" s="322">
        <v>44419</v>
      </c>
      <c r="E13" s="322">
        <v>44447</v>
      </c>
      <c r="F13" s="322">
        <v>44450</v>
      </c>
      <c r="G13" s="322">
        <v>44452</v>
      </c>
      <c r="H13" s="12"/>
      <c r="I13" s="13"/>
    </row>
    <row r="14" spans="1:9" ht="15.75">
      <c r="A14" s="60" t="s">
        <v>208</v>
      </c>
      <c r="B14" s="42">
        <v>44421</v>
      </c>
      <c r="C14" s="42">
        <v>44424</v>
      </c>
      <c r="D14" s="42">
        <v>44426</v>
      </c>
      <c r="E14" s="322">
        <v>44454</v>
      </c>
      <c r="F14" s="322">
        <v>44457</v>
      </c>
      <c r="G14" s="322">
        <v>44459</v>
      </c>
      <c r="H14" s="10"/>
      <c r="I14" s="11"/>
    </row>
    <row r="15" spans="1:9" ht="15.75">
      <c r="A15" s="60" t="s">
        <v>209</v>
      </c>
      <c r="B15" s="42">
        <v>44428</v>
      </c>
      <c r="C15" s="42">
        <v>44431</v>
      </c>
      <c r="D15" s="42">
        <v>44433</v>
      </c>
      <c r="E15" s="322">
        <v>44461</v>
      </c>
      <c r="F15" s="322">
        <v>44464</v>
      </c>
      <c r="G15" s="322">
        <v>44466</v>
      </c>
      <c r="H15" s="10"/>
      <c r="I15" s="11"/>
    </row>
    <row r="16" spans="1:9" ht="15.75" thickBot="1">
      <c r="A16" s="323" t="s">
        <v>22</v>
      </c>
      <c r="B16" s="61">
        <v>44435</v>
      </c>
      <c r="C16" s="61">
        <v>44438</v>
      </c>
      <c r="D16" s="61">
        <v>44440</v>
      </c>
      <c r="E16" s="327">
        <v>44468</v>
      </c>
      <c r="F16" s="327">
        <v>44471</v>
      </c>
      <c r="G16" s="327">
        <v>44473</v>
      </c>
      <c r="H16" s="14"/>
      <c r="I16" s="15"/>
    </row>
    <row r="17" spans="1:9" ht="15">
      <c r="A17" s="4"/>
      <c r="B17" s="5"/>
      <c r="C17" s="5"/>
      <c r="D17" s="5"/>
      <c r="E17" s="5"/>
      <c r="F17" s="6"/>
      <c r="G17" s="6"/>
      <c r="H17" s="6"/>
      <c r="I17" s="6"/>
    </row>
    <row r="18" spans="1:9" ht="15.75" thickBot="1">
      <c r="A18" s="7"/>
      <c r="B18" s="7"/>
      <c r="C18" s="7"/>
      <c r="D18" s="7"/>
      <c r="E18" s="7"/>
      <c r="F18" s="7"/>
      <c r="G18" s="7"/>
      <c r="H18" s="7"/>
      <c r="I18" s="7"/>
    </row>
    <row r="19" spans="1:9" ht="16.5" thickBot="1">
      <c r="A19" s="16" t="s">
        <v>16</v>
      </c>
      <c r="B19" s="17"/>
      <c r="C19" s="18"/>
      <c r="D19" s="18"/>
      <c r="E19" s="18"/>
      <c r="F19" s="19"/>
      <c r="G19" s="9"/>
      <c r="H19" s="9"/>
      <c r="I19" s="20"/>
    </row>
    <row r="20" spans="1:9" ht="42.75" customHeight="1" thickBot="1">
      <c r="A20" s="21" t="s">
        <v>17</v>
      </c>
      <c r="B20" s="22" t="s">
        <v>18</v>
      </c>
      <c r="C20" s="22" t="s">
        <v>19</v>
      </c>
      <c r="D20" s="22" t="s">
        <v>3</v>
      </c>
      <c r="E20" s="48" t="s">
        <v>20</v>
      </c>
      <c r="F20" s="49" t="s">
        <v>21</v>
      </c>
      <c r="G20" s="24"/>
      <c r="H20" s="25"/>
      <c r="I20" s="24"/>
    </row>
    <row r="21" spans="1:9" ht="15">
      <c r="A21" s="328" t="s">
        <v>260</v>
      </c>
      <c r="B21" s="275">
        <v>44412</v>
      </c>
      <c r="C21" s="273">
        <f>B21+1</f>
        <v>44413</v>
      </c>
      <c r="D21" s="273">
        <f>C21+2</f>
        <v>44415</v>
      </c>
      <c r="E21" s="275">
        <f>D21+14</f>
        <v>44429</v>
      </c>
      <c r="F21" s="276">
        <f>E21+5</f>
        <v>44434</v>
      </c>
      <c r="G21" s="26"/>
      <c r="H21" s="27"/>
      <c r="I21" s="26"/>
    </row>
    <row r="22" spans="1:9" ht="15">
      <c r="A22" s="277" t="s">
        <v>204</v>
      </c>
      <c r="B22" s="47">
        <f>B21+7</f>
        <v>44419</v>
      </c>
      <c r="C22" s="274">
        <f>C21+7</f>
        <v>44420</v>
      </c>
      <c r="D22" s="274">
        <f>D21+7</f>
        <v>44422</v>
      </c>
      <c r="E22" s="47">
        <f>D22+14</f>
        <v>44436</v>
      </c>
      <c r="F22" s="281">
        <f>E22+5</f>
        <v>44441</v>
      </c>
      <c r="G22" s="26"/>
      <c r="H22" s="27"/>
      <c r="I22" s="26"/>
    </row>
    <row r="23" spans="1:9" ht="15">
      <c r="A23" s="277" t="s">
        <v>22</v>
      </c>
      <c r="B23" s="47">
        <f>B22+7</f>
        <v>44426</v>
      </c>
      <c r="C23" s="274">
        <f t="shared" ref="C23:D25" si="0">C22+7</f>
        <v>44427</v>
      </c>
      <c r="D23" s="274">
        <f t="shared" si="0"/>
        <v>44429</v>
      </c>
      <c r="E23" s="47">
        <f>D23+15</f>
        <v>44444</v>
      </c>
      <c r="F23" s="278">
        <v>44427</v>
      </c>
      <c r="G23" s="26"/>
      <c r="H23" s="27"/>
      <c r="I23" s="26"/>
    </row>
    <row r="24" spans="1:9" ht="15">
      <c r="A24" s="279" t="s">
        <v>210</v>
      </c>
      <c r="B24" s="47">
        <f t="shared" ref="B24:B25" si="1">B23+7</f>
        <v>44433</v>
      </c>
      <c r="C24" s="274">
        <f t="shared" si="0"/>
        <v>44434</v>
      </c>
      <c r="D24" s="274">
        <f t="shared" si="0"/>
        <v>44436</v>
      </c>
      <c r="E24" s="280">
        <f>D24+14</f>
        <v>44450</v>
      </c>
      <c r="F24" s="281">
        <f>E24+5</f>
        <v>44455</v>
      </c>
      <c r="G24" s="26"/>
      <c r="H24" s="27"/>
      <c r="I24" s="26"/>
    </row>
    <row r="25" spans="1:9" ht="15.75" thickBot="1">
      <c r="A25" s="282" t="s">
        <v>211</v>
      </c>
      <c r="B25" s="296">
        <f t="shared" si="1"/>
        <v>44440</v>
      </c>
      <c r="C25" s="297">
        <f t="shared" si="0"/>
        <v>44441</v>
      </c>
      <c r="D25" s="297">
        <f t="shared" si="0"/>
        <v>44443</v>
      </c>
      <c r="E25" s="296">
        <f>D25+14</f>
        <v>44457</v>
      </c>
      <c r="F25" s="283">
        <f>E25+5</f>
        <v>44462</v>
      </c>
      <c r="G25" s="29"/>
      <c r="H25" s="27"/>
      <c r="I25" s="27"/>
    </row>
    <row r="26" spans="1:9" ht="15">
      <c r="A26" s="4"/>
      <c r="B26" s="5"/>
      <c r="C26" s="5"/>
      <c r="D26" s="5"/>
      <c r="E26" s="5"/>
      <c r="F26" s="30"/>
      <c r="G26" s="31"/>
      <c r="H26" s="25"/>
      <c r="I26" s="32"/>
    </row>
    <row r="27" spans="1:9" ht="15.75" thickBot="1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5.75" thickBot="1">
      <c r="A28" s="400" t="s">
        <v>23</v>
      </c>
      <c r="B28" s="401"/>
      <c r="C28" s="401"/>
      <c r="D28" s="401"/>
      <c r="E28" s="401"/>
      <c r="F28" s="401"/>
      <c r="G28" s="401"/>
      <c r="H28" s="401"/>
      <c r="I28" s="32"/>
    </row>
    <row r="29" spans="1:9" ht="30.75" thickBot="1">
      <c r="A29" s="33" t="s">
        <v>17</v>
      </c>
      <c r="B29" s="34" t="s">
        <v>18</v>
      </c>
      <c r="C29" s="35" t="s">
        <v>24</v>
      </c>
      <c r="D29" s="36" t="s">
        <v>3</v>
      </c>
      <c r="E29" s="23" t="s">
        <v>25</v>
      </c>
      <c r="F29" s="36" t="s">
        <v>26</v>
      </c>
      <c r="G29" s="23" t="s">
        <v>27</v>
      </c>
      <c r="H29" s="23" t="s">
        <v>28</v>
      </c>
      <c r="I29" s="32"/>
    </row>
    <row r="30" spans="1:9" ht="15">
      <c r="A30" s="3" t="s">
        <v>29</v>
      </c>
      <c r="B30" s="45">
        <v>44407</v>
      </c>
      <c r="C30" s="53">
        <f>B30+1</f>
        <v>44408</v>
      </c>
      <c r="D30" s="53">
        <f>C30+1</f>
        <v>44409</v>
      </c>
      <c r="E30" s="53">
        <f>D30+29</f>
        <v>44438</v>
      </c>
      <c r="F30" s="53">
        <f>E30+4</f>
        <v>44442</v>
      </c>
      <c r="G30" s="53">
        <f>F30+1</f>
        <v>44443</v>
      </c>
      <c r="H30" s="54">
        <f>G30+3</f>
        <v>44446</v>
      </c>
      <c r="I30" s="37"/>
    </row>
    <row r="31" spans="1:9" ht="15">
      <c r="A31" s="43" t="s">
        <v>212</v>
      </c>
      <c r="B31" s="47">
        <f>B30+7</f>
        <v>44414</v>
      </c>
      <c r="C31" s="46">
        <f t="shared" ref="C31:D34" si="2">B31+1</f>
        <v>44415</v>
      </c>
      <c r="D31" s="46">
        <f t="shared" si="2"/>
        <v>44416</v>
      </c>
      <c r="E31" s="46">
        <f t="shared" ref="E31:E34" si="3">D31+29</f>
        <v>44445</v>
      </c>
      <c r="F31" s="46">
        <f t="shared" ref="F31:F34" si="4">E31+4</f>
        <v>44449</v>
      </c>
      <c r="G31" s="46">
        <f t="shared" ref="G31:G34" si="5">F31+1</f>
        <v>44450</v>
      </c>
      <c r="H31" s="55">
        <f t="shared" ref="H31:H34" si="6">G31+3</f>
        <v>44453</v>
      </c>
      <c r="I31" s="37"/>
    </row>
    <row r="32" spans="1:9" ht="15">
      <c r="A32" s="285" t="s">
        <v>213</v>
      </c>
      <c r="B32" s="47">
        <f t="shared" ref="B32:B34" si="7">B31+7</f>
        <v>44421</v>
      </c>
      <c r="C32" s="46">
        <f t="shared" si="2"/>
        <v>44422</v>
      </c>
      <c r="D32" s="46">
        <f t="shared" si="2"/>
        <v>44423</v>
      </c>
      <c r="E32" s="46">
        <f t="shared" si="3"/>
        <v>44452</v>
      </c>
      <c r="F32" s="46">
        <f t="shared" si="4"/>
        <v>44456</v>
      </c>
      <c r="G32" s="46">
        <f t="shared" si="5"/>
        <v>44457</v>
      </c>
      <c r="H32" s="55">
        <f t="shared" si="6"/>
        <v>44460</v>
      </c>
      <c r="I32" s="10"/>
    </row>
    <row r="33" spans="1:11" ht="15">
      <c r="A33" s="284" t="s">
        <v>214</v>
      </c>
      <c r="B33" s="50">
        <f t="shared" si="7"/>
        <v>44428</v>
      </c>
      <c r="C33" s="51">
        <f t="shared" si="2"/>
        <v>44429</v>
      </c>
      <c r="D33" s="51">
        <f t="shared" si="2"/>
        <v>44430</v>
      </c>
      <c r="E33" s="51">
        <f t="shared" si="3"/>
        <v>44459</v>
      </c>
      <c r="F33" s="51">
        <f t="shared" si="4"/>
        <v>44463</v>
      </c>
      <c r="G33" s="51">
        <f t="shared" si="5"/>
        <v>44464</v>
      </c>
      <c r="H33" s="56">
        <f t="shared" si="6"/>
        <v>44467</v>
      </c>
      <c r="I33" s="10"/>
    </row>
    <row r="34" spans="1:11" ht="15" customHeight="1" thickBot="1">
      <c r="A34" s="57" t="s">
        <v>215</v>
      </c>
      <c r="B34" s="52">
        <f t="shared" si="7"/>
        <v>44435</v>
      </c>
      <c r="C34" s="58">
        <f t="shared" si="2"/>
        <v>44436</v>
      </c>
      <c r="D34" s="58">
        <f t="shared" si="2"/>
        <v>44437</v>
      </c>
      <c r="E34" s="58">
        <f t="shared" si="3"/>
        <v>44466</v>
      </c>
      <c r="F34" s="58">
        <f t="shared" si="4"/>
        <v>44470</v>
      </c>
      <c r="G34" s="58">
        <f t="shared" si="5"/>
        <v>44471</v>
      </c>
      <c r="H34" s="59">
        <f t="shared" si="6"/>
        <v>44474</v>
      </c>
      <c r="I34" s="27"/>
    </row>
    <row r="35" spans="1:11" ht="15.75" thickBot="1">
      <c r="A35" s="25"/>
      <c r="B35" s="25"/>
      <c r="C35" s="25"/>
      <c r="D35" s="25"/>
      <c r="E35" s="25"/>
      <c r="F35" s="25"/>
      <c r="G35" s="25"/>
      <c r="H35" s="25"/>
      <c r="I35" s="25"/>
    </row>
    <row r="36" spans="1:11" ht="15.75" thickBot="1">
      <c r="A36" s="38" t="s">
        <v>30</v>
      </c>
      <c r="B36" s="38"/>
      <c r="C36" s="39"/>
      <c r="D36" s="19"/>
      <c r="E36" s="306"/>
      <c r="F36" s="305"/>
      <c r="G36" s="25"/>
      <c r="H36" s="25"/>
      <c r="I36" s="25"/>
    </row>
    <row r="37" spans="1:11" ht="47.25" customHeight="1" thickBot="1">
      <c r="A37" s="40" t="s">
        <v>17</v>
      </c>
      <c r="B37" s="41" t="s">
        <v>31</v>
      </c>
      <c r="C37" s="41" t="s">
        <v>19</v>
      </c>
      <c r="D37" s="301" t="s">
        <v>3</v>
      </c>
      <c r="E37" s="307" t="s">
        <v>32</v>
      </c>
      <c r="F37" s="303"/>
      <c r="G37" s="25"/>
      <c r="H37" s="25"/>
      <c r="I37" s="25"/>
    </row>
    <row r="38" spans="1:11" ht="15.75" thickBot="1">
      <c r="A38" s="298" t="s">
        <v>230</v>
      </c>
      <c r="B38" s="44">
        <v>44408</v>
      </c>
      <c r="C38" s="44">
        <f>B38+1</f>
        <v>44409</v>
      </c>
      <c r="D38" s="302">
        <f>C38+2</f>
        <v>44411</v>
      </c>
      <c r="E38" s="308">
        <f>D38+11</f>
        <v>44422</v>
      </c>
      <c r="F38" s="304"/>
      <c r="G38" s="25"/>
      <c r="H38" s="25"/>
      <c r="I38" s="25"/>
    </row>
    <row r="39" spans="1:11" ht="15.75" thickBot="1">
      <c r="A39" s="100" t="s">
        <v>231</v>
      </c>
      <c r="B39" s="44">
        <f>B38+7</f>
        <v>44415</v>
      </c>
      <c r="C39" s="44">
        <f>B39+1</f>
        <v>44416</v>
      </c>
      <c r="D39" s="302">
        <f t="shared" ref="D39:D42" si="8">C39+2</f>
        <v>44418</v>
      </c>
      <c r="E39" s="308">
        <f>D39+11</f>
        <v>44429</v>
      </c>
      <c r="F39" s="304"/>
      <c r="G39" s="25"/>
      <c r="H39" s="25"/>
      <c r="I39" s="25"/>
    </row>
    <row r="40" spans="1:11" ht="15.75" thickBot="1">
      <c r="A40" s="299" t="s">
        <v>232</v>
      </c>
      <c r="B40" s="44">
        <f>B39+7</f>
        <v>44422</v>
      </c>
      <c r="C40" s="44">
        <f>B40+1</f>
        <v>44423</v>
      </c>
      <c r="D40" s="302">
        <f t="shared" si="8"/>
        <v>44425</v>
      </c>
      <c r="E40" s="308">
        <f>D40+11</f>
        <v>44436</v>
      </c>
      <c r="F40" s="304"/>
      <c r="G40" s="25"/>
      <c r="H40" s="25"/>
      <c r="I40" s="25"/>
    </row>
    <row r="41" spans="1:11" ht="15.75" thickBot="1">
      <c r="A41" s="299" t="s">
        <v>233</v>
      </c>
      <c r="B41" s="44">
        <f>B40+7</f>
        <v>44429</v>
      </c>
      <c r="C41" s="44">
        <f>B41+1</f>
        <v>44430</v>
      </c>
      <c r="D41" s="302">
        <f t="shared" si="8"/>
        <v>44432</v>
      </c>
      <c r="E41" s="308">
        <f>D41+11</f>
        <v>44443</v>
      </c>
      <c r="F41" s="304"/>
      <c r="G41" s="25"/>
      <c r="H41" s="25"/>
      <c r="I41" s="25"/>
    </row>
    <row r="42" spans="1:11" ht="15.75" thickBot="1">
      <c r="A42" s="300" t="s">
        <v>234</v>
      </c>
      <c r="B42" s="44">
        <f>B41+7</f>
        <v>44436</v>
      </c>
      <c r="C42" s="44">
        <f>B42+1</f>
        <v>44437</v>
      </c>
      <c r="D42" s="302">
        <f t="shared" si="8"/>
        <v>44439</v>
      </c>
      <c r="E42" s="309">
        <f>D42+11</f>
        <v>44450</v>
      </c>
      <c r="F42" s="304"/>
      <c r="G42" s="25"/>
      <c r="H42" s="25"/>
      <c r="I42" s="25"/>
    </row>
    <row r="44" spans="1:11" ht="15">
      <c r="A44" s="402" t="s">
        <v>33</v>
      </c>
      <c r="B44" s="403"/>
      <c r="C44" s="403"/>
      <c r="D44" s="403"/>
      <c r="E44" s="403"/>
      <c r="F44" s="403"/>
      <c r="G44" s="403"/>
      <c r="H44" s="403"/>
      <c r="I44" s="403"/>
      <c r="J44" s="403"/>
      <c r="K44" s="404"/>
    </row>
    <row r="45" spans="1:11" ht="30.75" thickBot="1">
      <c r="A45" s="62" t="s">
        <v>17</v>
      </c>
      <c r="B45" s="286" t="s">
        <v>18</v>
      </c>
      <c r="C45" s="63" t="s">
        <v>19</v>
      </c>
      <c r="D45" s="63" t="s">
        <v>3</v>
      </c>
      <c r="E45" s="63" t="s">
        <v>34</v>
      </c>
      <c r="F45" s="63" t="s">
        <v>35</v>
      </c>
      <c r="G45" s="63" t="s">
        <v>36</v>
      </c>
      <c r="H45" s="63" t="s">
        <v>37</v>
      </c>
      <c r="I45" s="63" t="s">
        <v>38</v>
      </c>
      <c r="J45" s="63" t="s">
        <v>39</v>
      </c>
      <c r="K45" s="64" t="s">
        <v>40</v>
      </c>
    </row>
    <row r="46" spans="1:11" ht="15">
      <c r="A46" s="287" t="s">
        <v>41</v>
      </c>
      <c r="B46" s="288">
        <v>44407</v>
      </c>
      <c r="C46" s="74">
        <f>B46+1</f>
        <v>44408</v>
      </c>
      <c r="D46" s="65">
        <f>B46+2</f>
        <v>44409</v>
      </c>
      <c r="E46" s="65">
        <f>D46+34</f>
        <v>44443</v>
      </c>
      <c r="F46" s="65">
        <f>D46+35</f>
        <v>44444</v>
      </c>
      <c r="G46" s="65">
        <f>D46+37</f>
        <v>44446</v>
      </c>
      <c r="H46" s="65">
        <f>D46+39</f>
        <v>44448</v>
      </c>
      <c r="I46" s="65">
        <f>D46+42</f>
        <v>44451</v>
      </c>
      <c r="J46" s="65">
        <f>D46+45</f>
        <v>44454</v>
      </c>
      <c r="K46" s="66">
        <f>D46+49</f>
        <v>44458</v>
      </c>
    </row>
    <row r="47" spans="1:11" ht="15">
      <c r="A47" s="293" t="s">
        <v>216</v>
      </c>
      <c r="B47" s="292">
        <f>B46+7</f>
        <v>44414</v>
      </c>
      <c r="C47" s="74">
        <f t="shared" ref="C47:C50" si="9">B47+1</f>
        <v>44415</v>
      </c>
      <c r="D47" s="65">
        <f>B47+2</f>
        <v>44416</v>
      </c>
      <c r="E47" s="65">
        <f t="shared" ref="E47:E50" si="10">D47+34</f>
        <v>44450</v>
      </c>
      <c r="F47" s="65">
        <f t="shared" ref="F47:F50" si="11">D47+35</f>
        <v>44451</v>
      </c>
      <c r="G47" s="65">
        <f t="shared" ref="G47:G50" si="12">D47+37</f>
        <v>44453</v>
      </c>
      <c r="H47" s="65">
        <f t="shared" ref="H47:H50" si="13">D47+39</f>
        <v>44455</v>
      </c>
      <c r="I47" s="65">
        <f t="shared" ref="I47:I50" si="14">D47+42</f>
        <v>44458</v>
      </c>
      <c r="J47" s="65">
        <f t="shared" ref="J47:J50" si="15">D47+45</f>
        <v>44461</v>
      </c>
      <c r="K47" s="66">
        <f t="shared" ref="K47:K50" si="16">D47+49</f>
        <v>44465</v>
      </c>
    </row>
    <row r="48" spans="1:11" ht="15">
      <c r="A48" s="293" t="s">
        <v>217</v>
      </c>
      <c r="B48" s="292">
        <f>B47+7</f>
        <v>44421</v>
      </c>
      <c r="C48" s="74">
        <f t="shared" si="9"/>
        <v>44422</v>
      </c>
      <c r="D48" s="65">
        <f>B48+2</f>
        <v>44423</v>
      </c>
      <c r="E48" s="65">
        <f t="shared" si="10"/>
        <v>44457</v>
      </c>
      <c r="F48" s="65">
        <f t="shared" si="11"/>
        <v>44458</v>
      </c>
      <c r="G48" s="65">
        <f t="shared" si="12"/>
        <v>44460</v>
      </c>
      <c r="H48" s="65">
        <f t="shared" si="13"/>
        <v>44462</v>
      </c>
      <c r="I48" s="65">
        <f t="shared" si="14"/>
        <v>44465</v>
      </c>
      <c r="J48" s="65">
        <f t="shared" si="15"/>
        <v>44468</v>
      </c>
      <c r="K48" s="66">
        <f t="shared" si="16"/>
        <v>44472</v>
      </c>
    </row>
    <row r="49" spans="1:11" ht="15">
      <c r="A49" s="291" t="s">
        <v>218</v>
      </c>
      <c r="B49" s="292">
        <f>B48+7</f>
        <v>44428</v>
      </c>
      <c r="C49" s="74">
        <f t="shared" si="9"/>
        <v>44429</v>
      </c>
      <c r="D49" s="65">
        <f>B49+2</f>
        <v>44430</v>
      </c>
      <c r="E49" s="65">
        <f t="shared" si="10"/>
        <v>44464</v>
      </c>
      <c r="F49" s="65">
        <f t="shared" si="11"/>
        <v>44465</v>
      </c>
      <c r="G49" s="65">
        <f t="shared" si="12"/>
        <v>44467</v>
      </c>
      <c r="H49" s="65">
        <f t="shared" si="13"/>
        <v>44469</v>
      </c>
      <c r="I49" s="65">
        <f t="shared" si="14"/>
        <v>44472</v>
      </c>
      <c r="J49" s="65">
        <f t="shared" si="15"/>
        <v>44475</v>
      </c>
      <c r="K49" s="66">
        <f t="shared" si="16"/>
        <v>44479</v>
      </c>
    </row>
    <row r="50" spans="1:11" ht="15.75" thickBot="1">
      <c r="A50" s="289" t="s">
        <v>9</v>
      </c>
      <c r="B50" s="290">
        <f>B49+7</f>
        <v>44435</v>
      </c>
      <c r="C50" s="109">
        <f t="shared" si="9"/>
        <v>44436</v>
      </c>
      <c r="D50" s="67">
        <f>B50+2</f>
        <v>44437</v>
      </c>
      <c r="E50" s="67">
        <f t="shared" si="10"/>
        <v>44471</v>
      </c>
      <c r="F50" s="67">
        <f t="shared" si="11"/>
        <v>44472</v>
      </c>
      <c r="G50" s="67">
        <f t="shared" si="12"/>
        <v>44474</v>
      </c>
      <c r="H50" s="67">
        <f t="shared" si="13"/>
        <v>44476</v>
      </c>
      <c r="I50" s="67">
        <f t="shared" si="14"/>
        <v>44479</v>
      </c>
      <c r="J50" s="67">
        <f t="shared" si="15"/>
        <v>44482</v>
      </c>
      <c r="K50" s="68">
        <f t="shared" si="16"/>
        <v>44486</v>
      </c>
    </row>
    <row r="51" spans="1:11" ht="15">
      <c r="A51" s="69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15.75" thickBot="1">
      <c r="A52" s="69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15">
      <c r="A53" s="70" t="s">
        <v>42</v>
      </c>
      <c r="B53" s="272"/>
      <c r="C53" s="272"/>
      <c r="D53" s="272"/>
      <c r="E53" s="272"/>
      <c r="F53" s="272"/>
      <c r="G53" s="25"/>
      <c r="H53" s="25"/>
      <c r="I53" s="25"/>
      <c r="J53" s="25"/>
      <c r="K53" s="25"/>
    </row>
    <row r="54" spans="1:11" ht="30.75" thickBot="1">
      <c r="A54" s="1" t="s">
        <v>43</v>
      </c>
      <c r="B54" s="71" t="s">
        <v>44</v>
      </c>
      <c r="C54" s="71" t="s">
        <v>2</v>
      </c>
      <c r="D54" s="71" t="s">
        <v>3</v>
      </c>
      <c r="E54" s="72" t="s">
        <v>45</v>
      </c>
      <c r="F54" s="72" t="s">
        <v>46</v>
      </c>
      <c r="G54" s="25"/>
      <c r="H54" s="25"/>
      <c r="I54" s="25"/>
      <c r="J54" s="25"/>
      <c r="K54" s="25"/>
    </row>
    <row r="55" spans="1:11" ht="15.75" thickBot="1">
      <c r="A55" s="78" t="s">
        <v>219</v>
      </c>
      <c r="B55" s="74">
        <v>44413</v>
      </c>
      <c r="C55" s="75">
        <f>B55</f>
        <v>44413</v>
      </c>
      <c r="D55" s="76">
        <f t="shared" ref="D55:D59" si="17">C55+2</f>
        <v>44415</v>
      </c>
      <c r="E55" s="76">
        <f>D55+23</f>
        <v>44438</v>
      </c>
      <c r="F55" s="76">
        <f>D55+26</f>
        <v>44441</v>
      </c>
      <c r="G55" s="25"/>
      <c r="H55" s="25"/>
      <c r="I55" s="25"/>
      <c r="J55" s="25"/>
      <c r="K55" s="25"/>
    </row>
    <row r="56" spans="1:11" ht="15.75" thickBot="1">
      <c r="A56" s="73" t="s">
        <v>220</v>
      </c>
      <c r="B56" s="77">
        <f>B55+7</f>
        <v>44420</v>
      </c>
      <c r="C56" s="75">
        <f t="shared" ref="C56:C59" si="18">B56</f>
        <v>44420</v>
      </c>
      <c r="D56" s="76">
        <f t="shared" si="17"/>
        <v>44422</v>
      </c>
      <c r="E56" s="76">
        <f t="shared" ref="E56:E59" si="19">D56+23</f>
        <v>44445</v>
      </c>
      <c r="F56" s="76">
        <f t="shared" ref="F56:F59" si="20">D56+26</f>
        <v>44448</v>
      </c>
      <c r="G56" s="25"/>
      <c r="H56" s="25"/>
      <c r="I56" s="25"/>
      <c r="J56" s="25"/>
      <c r="K56" s="25"/>
    </row>
    <row r="57" spans="1:11" ht="15.75" thickBot="1">
      <c r="A57" s="73" t="s">
        <v>221</v>
      </c>
      <c r="B57" s="77">
        <f>B56+7</f>
        <v>44427</v>
      </c>
      <c r="C57" s="75">
        <f t="shared" si="18"/>
        <v>44427</v>
      </c>
      <c r="D57" s="76">
        <f t="shared" si="17"/>
        <v>44429</v>
      </c>
      <c r="E57" s="76">
        <f t="shared" si="19"/>
        <v>44452</v>
      </c>
      <c r="F57" s="76">
        <f t="shared" si="20"/>
        <v>44455</v>
      </c>
      <c r="G57" s="25"/>
      <c r="H57" s="25"/>
      <c r="I57" s="25"/>
      <c r="J57" s="25"/>
      <c r="K57" s="25"/>
    </row>
    <row r="58" spans="1:11" ht="15">
      <c r="A58" s="73" t="s">
        <v>222</v>
      </c>
      <c r="B58" s="77">
        <f>B57+7</f>
        <v>44434</v>
      </c>
      <c r="C58" s="75">
        <f t="shared" si="18"/>
        <v>44434</v>
      </c>
      <c r="D58" s="76">
        <f t="shared" si="17"/>
        <v>44436</v>
      </c>
      <c r="E58" s="76">
        <f t="shared" si="19"/>
        <v>44459</v>
      </c>
      <c r="F58" s="76">
        <f t="shared" si="20"/>
        <v>44462</v>
      </c>
      <c r="G58" s="25"/>
      <c r="H58" s="25"/>
      <c r="I58" s="25"/>
      <c r="J58" s="25"/>
      <c r="K58" s="25"/>
    </row>
    <row r="59" spans="1:11" ht="15.75" thickBot="1">
      <c r="A59" s="78" t="s">
        <v>223</v>
      </c>
      <c r="B59" s="79">
        <f>B58+7</f>
        <v>44441</v>
      </c>
      <c r="C59" s="80">
        <f t="shared" si="18"/>
        <v>44441</v>
      </c>
      <c r="D59" s="81">
        <f t="shared" si="17"/>
        <v>44443</v>
      </c>
      <c r="E59" s="82">
        <f t="shared" si="19"/>
        <v>44466</v>
      </c>
      <c r="F59" s="82">
        <f t="shared" si="20"/>
        <v>44469</v>
      </c>
      <c r="G59" s="25"/>
      <c r="H59" s="25"/>
      <c r="I59" s="25"/>
      <c r="J59" s="25"/>
      <c r="K59" s="25"/>
    </row>
    <row r="60" spans="1:11" ht="1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</row>
    <row r="61" spans="1:11" ht="15.75" thickBo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</row>
    <row r="62" spans="1:11" ht="15">
      <c r="A62" s="70" t="s">
        <v>47</v>
      </c>
      <c r="B62" s="272"/>
      <c r="C62" s="272"/>
      <c r="D62" s="272"/>
      <c r="E62" s="272"/>
      <c r="F62" s="272"/>
      <c r="G62" s="272"/>
      <c r="H62" s="272"/>
      <c r="I62" s="272"/>
      <c r="J62" s="25"/>
      <c r="K62" s="25"/>
    </row>
    <row r="63" spans="1:11" ht="30.75" thickBot="1">
      <c r="A63" s="1" t="s">
        <v>43</v>
      </c>
      <c r="B63" s="71" t="s">
        <v>48</v>
      </c>
      <c r="C63" s="71" t="s">
        <v>2</v>
      </c>
      <c r="D63" s="71" t="s">
        <v>3</v>
      </c>
      <c r="E63" s="72" t="s">
        <v>45</v>
      </c>
      <c r="F63" s="72" t="s">
        <v>49</v>
      </c>
      <c r="G63" s="72" t="s">
        <v>50</v>
      </c>
      <c r="H63" s="72" t="s">
        <v>51</v>
      </c>
      <c r="I63" s="72" t="s">
        <v>52</v>
      </c>
      <c r="J63" s="25"/>
      <c r="K63" s="25"/>
    </row>
    <row r="64" spans="1:11" ht="15">
      <c r="A64" s="73" t="s">
        <v>53</v>
      </c>
      <c r="B64" s="74">
        <v>44407</v>
      </c>
      <c r="C64" s="75">
        <f>B64+1</f>
        <v>44408</v>
      </c>
      <c r="D64" s="76">
        <f t="shared" ref="D64:D68" si="21">C64+2</f>
        <v>44410</v>
      </c>
      <c r="E64" s="76">
        <f>D64+20</f>
        <v>44430</v>
      </c>
      <c r="F64" s="76">
        <f>D64+24</f>
        <v>44434</v>
      </c>
      <c r="G64" s="76">
        <f>D64+26</f>
        <v>44436</v>
      </c>
      <c r="H64" s="76">
        <f>D64+28</f>
        <v>44438</v>
      </c>
      <c r="I64" s="76">
        <f>D64+32</f>
        <v>44442</v>
      </c>
      <c r="J64" s="25"/>
      <c r="K64" s="25"/>
    </row>
    <row r="65" spans="1:11" ht="15">
      <c r="A65" s="83" t="s">
        <v>224</v>
      </c>
      <c r="B65" s="77">
        <f>B64+7</f>
        <v>44414</v>
      </c>
      <c r="C65" s="75">
        <f t="shared" ref="C65:C68" si="22">B65+1</f>
        <v>44415</v>
      </c>
      <c r="D65" s="76">
        <f t="shared" si="21"/>
        <v>44417</v>
      </c>
      <c r="E65" s="76">
        <f t="shared" ref="E65:E68" si="23">D65+20</f>
        <v>44437</v>
      </c>
      <c r="F65" s="76">
        <f t="shared" ref="F65:F68" si="24">D65+24</f>
        <v>44441</v>
      </c>
      <c r="G65" s="76">
        <f t="shared" ref="G65:G68" si="25">D65+26</f>
        <v>44443</v>
      </c>
      <c r="H65" s="76">
        <f t="shared" ref="H65:H68" si="26">D65+28</f>
        <v>44445</v>
      </c>
      <c r="I65" s="76">
        <f t="shared" ref="I65:I68" si="27">D65+32</f>
        <v>44449</v>
      </c>
      <c r="J65" s="25"/>
      <c r="K65" s="25"/>
    </row>
    <row r="66" spans="1:11" ht="15">
      <c r="A66" s="83" t="s">
        <v>225</v>
      </c>
      <c r="B66" s="77">
        <f>B65+7</f>
        <v>44421</v>
      </c>
      <c r="C66" s="75">
        <f t="shared" si="22"/>
        <v>44422</v>
      </c>
      <c r="D66" s="76">
        <f t="shared" si="21"/>
        <v>44424</v>
      </c>
      <c r="E66" s="76">
        <f t="shared" si="23"/>
        <v>44444</v>
      </c>
      <c r="F66" s="76">
        <f t="shared" si="24"/>
        <v>44448</v>
      </c>
      <c r="G66" s="76">
        <f t="shared" si="25"/>
        <v>44450</v>
      </c>
      <c r="H66" s="76">
        <f t="shared" si="26"/>
        <v>44452</v>
      </c>
      <c r="I66" s="76">
        <f t="shared" si="27"/>
        <v>44456</v>
      </c>
      <c r="J66" s="25"/>
      <c r="K66" s="25"/>
    </row>
    <row r="67" spans="1:11" ht="15">
      <c r="A67" s="83" t="s">
        <v>226</v>
      </c>
      <c r="B67" s="77">
        <f>B66+7</f>
        <v>44428</v>
      </c>
      <c r="C67" s="75">
        <f t="shared" si="22"/>
        <v>44429</v>
      </c>
      <c r="D67" s="76">
        <f t="shared" si="21"/>
        <v>44431</v>
      </c>
      <c r="E67" s="76">
        <f t="shared" si="23"/>
        <v>44451</v>
      </c>
      <c r="F67" s="76">
        <f t="shared" si="24"/>
        <v>44455</v>
      </c>
      <c r="G67" s="76">
        <f t="shared" si="25"/>
        <v>44457</v>
      </c>
      <c r="H67" s="76">
        <f t="shared" si="26"/>
        <v>44459</v>
      </c>
      <c r="I67" s="76">
        <f t="shared" si="27"/>
        <v>44463</v>
      </c>
      <c r="J67" s="25"/>
      <c r="K67" s="25"/>
    </row>
    <row r="68" spans="1:11" ht="15.75" thickBot="1">
      <c r="A68" s="78" t="s">
        <v>227</v>
      </c>
      <c r="B68" s="84">
        <f>B67+7</f>
        <v>44435</v>
      </c>
      <c r="C68" s="67">
        <f t="shared" si="22"/>
        <v>44436</v>
      </c>
      <c r="D68" s="81">
        <f t="shared" si="21"/>
        <v>44438</v>
      </c>
      <c r="E68" s="82">
        <f t="shared" si="23"/>
        <v>44458</v>
      </c>
      <c r="F68" s="82">
        <f t="shared" si="24"/>
        <v>44462</v>
      </c>
      <c r="G68" s="82">
        <f t="shared" si="25"/>
        <v>44464</v>
      </c>
      <c r="H68" s="82">
        <f t="shared" si="26"/>
        <v>44466</v>
      </c>
      <c r="I68" s="82">
        <f t="shared" si="27"/>
        <v>44470</v>
      </c>
      <c r="J68" s="25"/>
      <c r="K68" s="25"/>
    </row>
    <row r="69" spans="1:11" ht="15">
      <c r="A69" s="85"/>
      <c r="B69" s="5"/>
      <c r="C69" s="5"/>
      <c r="D69" s="6"/>
      <c r="E69" s="6"/>
      <c r="F69" s="6"/>
      <c r="G69" s="6"/>
      <c r="H69" s="6"/>
      <c r="I69" s="6"/>
      <c r="J69" s="25"/>
      <c r="K69" s="25"/>
    </row>
  </sheetData>
  <mergeCells count="4">
    <mergeCell ref="A1:I1"/>
    <mergeCell ref="A10:G10"/>
    <mergeCell ref="A28:H28"/>
    <mergeCell ref="A44:K44"/>
  </mergeCells>
  <phoneticPr fontId="65" type="noConversion"/>
  <pageMargins left="0.7" right="0.7" top="0.75" bottom="0.75" header="0.3" footer="0.3"/>
  <pageSetup scale="41" orientation="landscape" r:id="rId1"/>
  <rowBreaks count="1" manualBreakCount="1">
    <brk id="4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opLeftCell="A54" zoomScale="85" zoomScaleNormal="85" zoomScaleSheetLayoutView="85" workbookViewId="0">
      <selection activeCell="A121" sqref="A121"/>
    </sheetView>
  </sheetViews>
  <sheetFormatPr defaultColWidth="9.125" defaultRowHeight="15"/>
  <cols>
    <col min="1" max="1" width="47.625" style="25" customWidth="1"/>
    <col min="2" max="2" width="22.625" style="25" customWidth="1"/>
    <col min="3" max="3" width="15.125" style="25" customWidth="1"/>
    <col min="4" max="4" width="12.375" style="25" customWidth="1"/>
    <col min="5" max="5" width="18.125" style="25" customWidth="1"/>
    <col min="6" max="6" width="16.625" style="25" customWidth="1"/>
    <col min="7" max="7" width="15.375" style="25" customWidth="1"/>
    <col min="8" max="8" width="14.875" style="25" customWidth="1"/>
    <col min="9" max="9" width="12.625" style="25" customWidth="1"/>
    <col min="10" max="10" width="11.875" style="25" bestFit="1" customWidth="1"/>
    <col min="11" max="16384" width="9.125" style="25"/>
  </cols>
  <sheetData>
    <row r="1" spans="1:10">
      <c r="A1" s="414" t="s">
        <v>54</v>
      </c>
      <c r="B1" s="414"/>
      <c r="C1" s="414"/>
      <c r="D1" s="414"/>
      <c r="E1" s="414"/>
      <c r="F1" s="414"/>
      <c r="G1" s="414"/>
      <c r="H1" s="414"/>
      <c r="I1" s="414"/>
      <c r="J1" s="414"/>
    </row>
    <row r="2" spans="1:10" s="24" customFormat="1" ht="15" customHeight="1" thickBot="1">
      <c r="A2" s="414"/>
      <c r="B2" s="414"/>
      <c r="C2" s="414"/>
      <c r="D2" s="414"/>
      <c r="E2" s="414"/>
      <c r="F2" s="414"/>
      <c r="G2" s="414"/>
      <c r="H2" s="414"/>
      <c r="I2" s="414"/>
      <c r="J2" s="414"/>
    </row>
    <row r="3" spans="1:10" s="24" customFormat="1" ht="30.75" thickBot="1">
      <c r="A3" s="86" t="s">
        <v>17</v>
      </c>
      <c r="B3" s="87" t="s">
        <v>55</v>
      </c>
      <c r="C3" s="88" t="s">
        <v>2</v>
      </c>
      <c r="D3" s="88" t="s">
        <v>3</v>
      </c>
      <c r="E3" s="88" t="s">
        <v>56</v>
      </c>
      <c r="F3" s="88" t="s">
        <v>57</v>
      </c>
      <c r="G3" s="89" t="s">
        <v>58</v>
      </c>
      <c r="H3" s="89" t="s">
        <v>59</v>
      </c>
      <c r="I3" s="89" t="s">
        <v>60</v>
      </c>
      <c r="J3" s="89" t="s">
        <v>61</v>
      </c>
    </row>
    <row r="4" spans="1:10" s="24" customFormat="1">
      <c r="A4" s="73" t="s">
        <v>235</v>
      </c>
      <c r="B4" s="186">
        <v>44407</v>
      </c>
      <c r="C4" s="187">
        <f t="shared" ref="C4:C13" si="0">B4</f>
        <v>44407</v>
      </c>
      <c r="D4" s="187">
        <f>C4+1</f>
        <v>44408</v>
      </c>
      <c r="E4" s="90" t="s">
        <v>62</v>
      </c>
      <c r="F4" s="90" t="s">
        <v>62</v>
      </c>
      <c r="G4" s="91" t="s">
        <v>62</v>
      </c>
      <c r="H4" s="91" t="s">
        <v>62</v>
      </c>
      <c r="I4" s="91" t="s">
        <v>62</v>
      </c>
      <c r="J4" s="91" t="s">
        <v>62</v>
      </c>
    </row>
    <row r="5" spans="1:10" s="24" customFormat="1">
      <c r="A5" s="83" t="s">
        <v>63</v>
      </c>
      <c r="B5" s="188">
        <f>B4+3</f>
        <v>44410</v>
      </c>
      <c r="C5" s="189">
        <f t="shared" si="0"/>
        <v>44410</v>
      </c>
      <c r="D5" s="189">
        <f>D4+4</f>
        <v>44412</v>
      </c>
      <c r="E5" s="189">
        <f>D5+8</f>
        <v>44420</v>
      </c>
      <c r="F5" s="189">
        <f>E5+5</f>
        <v>44425</v>
      </c>
      <c r="G5" s="189">
        <f>F5+20</f>
        <v>44445</v>
      </c>
      <c r="H5" s="189">
        <f>G5+3</f>
        <v>44448</v>
      </c>
      <c r="I5" s="189">
        <f>H5+2</f>
        <v>44450</v>
      </c>
      <c r="J5" s="189">
        <f>I5+12</f>
        <v>44462</v>
      </c>
    </row>
    <row r="6" spans="1:10" s="24" customFormat="1">
      <c r="A6" s="83" t="s">
        <v>236</v>
      </c>
      <c r="B6" s="188">
        <f t="shared" ref="B6:B12" si="1">B4+7</f>
        <v>44414</v>
      </c>
      <c r="C6" s="189">
        <f t="shared" si="0"/>
        <v>44414</v>
      </c>
      <c r="D6" s="189">
        <f>C6+1</f>
        <v>44415</v>
      </c>
      <c r="E6" s="189"/>
      <c r="F6" s="189"/>
      <c r="G6" s="189"/>
      <c r="H6" s="189"/>
      <c r="I6" s="189"/>
      <c r="J6" s="189"/>
    </row>
    <row r="7" spans="1:10" s="24" customFormat="1">
      <c r="A7" s="83" t="s">
        <v>9</v>
      </c>
      <c r="B7" s="188">
        <f t="shared" si="1"/>
        <v>44417</v>
      </c>
      <c r="C7" s="189">
        <f t="shared" si="0"/>
        <v>44417</v>
      </c>
      <c r="D7" s="189">
        <f>D6+4</f>
        <v>44419</v>
      </c>
      <c r="E7" s="189">
        <f t="shared" ref="E7:E13" si="2">D7+8</f>
        <v>44427</v>
      </c>
      <c r="F7" s="189">
        <f t="shared" ref="F7:F13" si="3">E7+5</f>
        <v>44432</v>
      </c>
      <c r="G7" s="189">
        <f t="shared" ref="G7:G13" si="4">F7+20</f>
        <v>44452</v>
      </c>
      <c r="H7" s="189">
        <f t="shared" ref="H7:H13" si="5">G7+3</f>
        <v>44455</v>
      </c>
      <c r="I7" s="189">
        <f t="shared" ref="I7:I13" si="6">H7+2</f>
        <v>44457</v>
      </c>
      <c r="J7" s="189">
        <f t="shared" ref="J7:J13" si="7">I7+12</f>
        <v>44469</v>
      </c>
    </row>
    <row r="8" spans="1:10" s="24" customFormat="1">
      <c r="A8" s="83" t="s">
        <v>237</v>
      </c>
      <c r="B8" s="188">
        <f t="shared" si="1"/>
        <v>44421</v>
      </c>
      <c r="C8" s="189">
        <f t="shared" si="0"/>
        <v>44421</v>
      </c>
      <c r="D8" s="189">
        <f>B8+1</f>
        <v>44422</v>
      </c>
      <c r="E8" s="189"/>
      <c r="F8" s="189"/>
      <c r="G8" s="189"/>
      <c r="H8" s="189"/>
      <c r="I8" s="189"/>
      <c r="J8" s="189"/>
    </row>
    <row r="9" spans="1:10" s="24" customFormat="1">
      <c r="A9" s="83" t="s">
        <v>247</v>
      </c>
      <c r="B9" s="188">
        <f t="shared" si="1"/>
        <v>44424</v>
      </c>
      <c r="C9" s="189">
        <f t="shared" si="0"/>
        <v>44424</v>
      </c>
      <c r="D9" s="189">
        <f t="shared" ref="D9" si="8">D8+4</f>
        <v>44426</v>
      </c>
      <c r="E9" s="189">
        <f t="shared" si="2"/>
        <v>44434</v>
      </c>
      <c r="F9" s="189">
        <f t="shared" si="3"/>
        <v>44439</v>
      </c>
      <c r="G9" s="189">
        <f t="shared" si="4"/>
        <v>44459</v>
      </c>
      <c r="H9" s="189">
        <f t="shared" si="5"/>
        <v>44462</v>
      </c>
      <c r="I9" s="189">
        <f t="shared" si="6"/>
        <v>44464</v>
      </c>
      <c r="J9" s="189">
        <f t="shared" si="7"/>
        <v>44476</v>
      </c>
    </row>
    <row r="10" spans="1:10" s="24" customFormat="1">
      <c r="A10" s="83" t="s">
        <v>238</v>
      </c>
      <c r="B10" s="188">
        <f t="shared" si="1"/>
        <v>44428</v>
      </c>
      <c r="C10" s="189">
        <f t="shared" si="0"/>
        <v>44428</v>
      </c>
      <c r="D10" s="189">
        <f>C10+1</f>
        <v>44429</v>
      </c>
      <c r="E10" s="189"/>
      <c r="F10" s="189"/>
      <c r="G10" s="189"/>
      <c r="H10" s="189"/>
      <c r="I10" s="189"/>
      <c r="J10" s="189"/>
    </row>
    <row r="11" spans="1:10" s="24" customFormat="1">
      <c r="A11" s="83" t="s">
        <v>248</v>
      </c>
      <c r="B11" s="188">
        <f t="shared" si="1"/>
        <v>44431</v>
      </c>
      <c r="C11" s="189">
        <f t="shared" si="0"/>
        <v>44431</v>
      </c>
      <c r="D11" s="189">
        <f>D10+4</f>
        <v>44433</v>
      </c>
      <c r="E11" s="189">
        <f t="shared" si="2"/>
        <v>44441</v>
      </c>
      <c r="F11" s="189">
        <f t="shared" si="3"/>
        <v>44446</v>
      </c>
      <c r="G11" s="189">
        <f t="shared" si="4"/>
        <v>44466</v>
      </c>
      <c r="H11" s="189">
        <f t="shared" si="5"/>
        <v>44469</v>
      </c>
      <c r="I11" s="189">
        <f t="shared" si="6"/>
        <v>44471</v>
      </c>
      <c r="J11" s="189">
        <f t="shared" si="7"/>
        <v>44483</v>
      </c>
    </row>
    <row r="12" spans="1:10" s="24" customFormat="1">
      <c r="A12" s="83" t="s">
        <v>239</v>
      </c>
      <c r="B12" s="188">
        <f t="shared" si="1"/>
        <v>44435</v>
      </c>
      <c r="C12" s="189">
        <f t="shared" si="0"/>
        <v>44435</v>
      </c>
      <c r="D12" s="189">
        <f>C12+1</f>
        <v>44436</v>
      </c>
      <c r="E12" s="189"/>
      <c r="F12" s="189"/>
      <c r="G12" s="189"/>
      <c r="H12" s="189"/>
      <c r="I12" s="189"/>
      <c r="J12" s="189"/>
    </row>
    <row r="13" spans="1:10" s="24" customFormat="1" ht="15.75" thickBot="1">
      <c r="A13" s="78" t="s">
        <v>9</v>
      </c>
      <c r="B13" s="190">
        <f>B12+3</f>
        <v>44438</v>
      </c>
      <c r="C13" s="191">
        <f t="shared" si="0"/>
        <v>44438</v>
      </c>
      <c r="D13" s="191">
        <f>D12+4</f>
        <v>44440</v>
      </c>
      <c r="E13" s="191">
        <f t="shared" si="2"/>
        <v>44448</v>
      </c>
      <c r="F13" s="191">
        <f t="shared" si="3"/>
        <v>44453</v>
      </c>
      <c r="G13" s="191">
        <f t="shared" si="4"/>
        <v>44473</v>
      </c>
      <c r="H13" s="191">
        <f t="shared" si="5"/>
        <v>44476</v>
      </c>
      <c r="I13" s="191">
        <f t="shared" si="6"/>
        <v>44478</v>
      </c>
      <c r="J13" s="191">
        <f t="shared" si="7"/>
        <v>44490</v>
      </c>
    </row>
    <row r="14" spans="1:10" s="24" customFormat="1">
      <c r="A14" s="92"/>
      <c r="B14" s="93"/>
      <c r="C14" s="93"/>
      <c r="D14" s="25"/>
      <c r="E14" s="25"/>
      <c r="F14" s="25"/>
      <c r="G14" s="25"/>
      <c r="H14" s="25"/>
      <c r="I14" s="25"/>
      <c r="J14" s="25"/>
    </row>
    <row r="15" spans="1:10">
      <c r="A15" s="94"/>
    </row>
    <row r="16" spans="1:10">
      <c r="A16" s="415" t="s">
        <v>64</v>
      </c>
      <c r="B16" s="415"/>
      <c r="C16" s="415"/>
      <c r="D16" s="415"/>
      <c r="E16" s="415"/>
      <c r="F16" s="415"/>
      <c r="G16" s="415"/>
      <c r="H16" s="415"/>
    </row>
    <row r="17" spans="1:10">
      <c r="A17" s="415"/>
      <c r="B17" s="415"/>
      <c r="C17" s="415"/>
      <c r="D17" s="415"/>
      <c r="E17" s="415"/>
      <c r="F17" s="415"/>
      <c r="G17" s="415"/>
      <c r="H17" s="415"/>
    </row>
    <row r="18" spans="1:10" ht="30.75" thickBot="1">
      <c r="A18" s="95" t="s">
        <v>43</v>
      </c>
      <c r="B18" s="96" t="s">
        <v>65</v>
      </c>
      <c r="C18" s="96" t="s">
        <v>2</v>
      </c>
      <c r="D18" s="96" t="s">
        <v>3</v>
      </c>
      <c r="E18" s="97" t="s">
        <v>58</v>
      </c>
      <c r="F18" s="97" t="s">
        <v>66</v>
      </c>
      <c r="G18" s="97" t="s">
        <v>67</v>
      </c>
      <c r="H18" s="97" t="s">
        <v>68</v>
      </c>
    </row>
    <row r="19" spans="1:10">
      <c r="A19" s="73" t="s">
        <v>240</v>
      </c>
      <c r="B19" s="77">
        <v>44410</v>
      </c>
      <c r="C19" s="75">
        <f>B19</f>
        <v>44410</v>
      </c>
      <c r="D19" s="76">
        <f>C19</f>
        <v>44410</v>
      </c>
      <c r="E19" s="76"/>
      <c r="F19" s="76"/>
      <c r="G19" s="76"/>
      <c r="H19" s="76"/>
    </row>
    <row r="20" spans="1:10" s="100" customFormat="1">
      <c r="A20" s="83" t="s">
        <v>22</v>
      </c>
      <c r="B20" s="98">
        <f>B19+2</f>
        <v>44412</v>
      </c>
      <c r="C20" s="99">
        <f t="shared" ref="C20:C28" si="9">B20</f>
        <v>44412</v>
      </c>
      <c r="D20" s="76">
        <f>D19+4</f>
        <v>44414</v>
      </c>
      <c r="E20" s="76">
        <f>D20+34</f>
        <v>44448</v>
      </c>
      <c r="F20" s="76">
        <f>D20+37</f>
        <v>44451</v>
      </c>
      <c r="G20" s="76">
        <f>D20+40</f>
        <v>44454</v>
      </c>
      <c r="H20" s="76">
        <f>D20+46</f>
        <v>44460</v>
      </c>
    </row>
    <row r="21" spans="1:10">
      <c r="A21" s="83" t="s">
        <v>241</v>
      </c>
      <c r="B21" s="98">
        <f>B19+7</f>
        <v>44417</v>
      </c>
      <c r="C21" s="99">
        <f t="shared" si="9"/>
        <v>44417</v>
      </c>
      <c r="D21" s="76">
        <f>C21</f>
        <v>44417</v>
      </c>
      <c r="E21" s="76"/>
      <c r="F21" s="76"/>
      <c r="G21" s="76"/>
      <c r="H21" s="76"/>
    </row>
    <row r="22" spans="1:10" s="100" customFormat="1">
      <c r="A22" s="83" t="s">
        <v>249</v>
      </c>
      <c r="B22" s="98">
        <f>B21+2</f>
        <v>44419</v>
      </c>
      <c r="C22" s="99">
        <f t="shared" si="9"/>
        <v>44419</v>
      </c>
      <c r="D22" s="76">
        <f>D20+7</f>
        <v>44421</v>
      </c>
      <c r="E22" s="76">
        <f t="shared" ref="E22:E28" si="10">D22+34</f>
        <v>44455</v>
      </c>
      <c r="F22" s="76">
        <f>D22+37</f>
        <v>44458</v>
      </c>
      <c r="G22" s="76">
        <f t="shared" ref="G22:G28" si="11">D22+40</f>
        <v>44461</v>
      </c>
      <c r="H22" s="76">
        <f>D22+46</f>
        <v>44467</v>
      </c>
    </row>
    <row r="23" spans="1:10">
      <c r="A23" s="83" t="s">
        <v>242</v>
      </c>
      <c r="B23" s="98">
        <f>B19+14</f>
        <v>44424</v>
      </c>
      <c r="C23" s="99">
        <f t="shared" si="9"/>
        <v>44424</v>
      </c>
      <c r="D23" s="76">
        <f>C23</f>
        <v>44424</v>
      </c>
      <c r="E23" s="76"/>
      <c r="F23" s="76"/>
      <c r="G23" s="76"/>
      <c r="H23" s="76"/>
    </row>
    <row r="24" spans="1:10" s="100" customFormat="1" ht="17.25" customHeight="1">
      <c r="A24" s="83" t="s">
        <v>245</v>
      </c>
      <c r="B24" s="98">
        <f>B23+2</f>
        <v>44426</v>
      </c>
      <c r="C24" s="99">
        <f t="shared" si="9"/>
        <v>44426</v>
      </c>
      <c r="D24" s="76">
        <f>D22+7</f>
        <v>44428</v>
      </c>
      <c r="E24" s="76">
        <f t="shared" si="10"/>
        <v>44462</v>
      </c>
      <c r="F24" s="76">
        <f>D24+37</f>
        <v>44465</v>
      </c>
      <c r="G24" s="76">
        <f t="shared" si="11"/>
        <v>44468</v>
      </c>
      <c r="H24" s="76">
        <f>D24+46</f>
        <v>44474</v>
      </c>
    </row>
    <row r="25" spans="1:10" ht="15.75" thickBot="1">
      <c r="A25" s="83" t="s">
        <v>243</v>
      </c>
      <c r="B25" s="77">
        <f>B23+7</f>
        <v>44431</v>
      </c>
      <c r="C25" s="75">
        <f t="shared" si="9"/>
        <v>44431</v>
      </c>
      <c r="D25" s="76">
        <f>C25</f>
        <v>44431</v>
      </c>
      <c r="E25" s="76"/>
      <c r="F25" s="76"/>
      <c r="G25" s="76"/>
      <c r="H25" s="76"/>
      <c r="J25" s="101"/>
    </row>
    <row r="26" spans="1:10" s="100" customFormat="1">
      <c r="A26" s="193" t="s">
        <v>250</v>
      </c>
      <c r="B26" s="98">
        <f>B25+2</f>
        <v>44433</v>
      </c>
      <c r="C26" s="99">
        <f t="shared" si="9"/>
        <v>44433</v>
      </c>
      <c r="D26" s="76">
        <f>D24+7</f>
        <v>44435</v>
      </c>
      <c r="E26" s="76">
        <f t="shared" si="10"/>
        <v>44469</v>
      </c>
      <c r="F26" s="76">
        <f>D26+37</f>
        <v>44472</v>
      </c>
      <c r="G26" s="76">
        <f t="shared" si="11"/>
        <v>44475</v>
      </c>
      <c r="H26" s="76">
        <f>D26+46</f>
        <v>44481</v>
      </c>
    </row>
    <row r="27" spans="1:10">
      <c r="A27" s="192" t="s">
        <v>244</v>
      </c>
      <c r="B27" s="98">
        <f>B25+7</f>
        <v>44438</v>
      </c>
      <c r="C27" s="99">
        <f t="shared" si="9"/>
        <v>44438</v>
      </c>
      <c r="D27" s="76">
        <f>C27</f>
        <v>44438</v>
      </c>
      <c r="E27" s="76"/>
      <c r="F27" s="76"/>
      <c r="G27" s="76"/>
      <c r="H27" s="76"/>
    </row>
    <row r="28" spans="1:10" s="100" customFormat="1" ht="15.75" thickBot="1">
      <c r="A28" s="78" t="s">
        <v>251</v>
      </c>
      <c r="B28" s="102">
        <f>B27+2</f>
        <v>44440</v>
      </c>
      <c r="C28" s="103">
        <f t="shared" si="9"/>
        <v>44440</v>
      </c>
      <c r="D28" s="82">
        <f>D26+7</f>
        <v>44442</v>
      </c>
      <c r="E28" s="82">
        <f t="shared" si="10"/>
        <v>44476</v>
      </c>
      <c r="F28" s="82">
        <f>D28+37</f>
        <v>44479</v>
      </c>
      <c r="G28" s="82">
        <f t="shared" si="11"/>
        <v>44482</v>
      </c>
      <c r="H28" s="82">
        <f>D28+46</f>
        <v>44488</v>
      </c>
    </row>
    <row r="29" spans="1:10" s="100" customFormat="1">
      <c r="A29" s="4"/>
      <c r="B29" s="104"/>
      <c r="C29" s="104"/>
      <c r="D29" s="6"/>
      <c r="E29" s="6"/>
      <c r="F29" s="6"/>
      <c r="G29" s="6"/>
      <c r="H29" s="6"/>
    </row>
    <row r="30" spans="1:10" ht="15.75" thickBot="1">
      <c r="A30" s="4"/>
      <c r="B30" s="5"/>
      <c r="C30" s="6"/>
      <c r="D30" s="6"/>
      <c r="E30" s="6"/>
      <c r="F30" s="31"/>
    </row>
    <row r="31" spans="1:10">
      <c r="A31" s="416" t="s">
        <v>69</v>
      </c>
      <c r="B31" s="416"/>
      <c r="C31" s="416"/>
      <c r="D31" s="416"/>
      <c r="E31" s="416"/>
      <c r="F31" s="416"/>
    </row>
    <row r="32" spans="1:10" ht="45.75" thickBot="1">
      <c r="A32" s="1" t="s">
        <v>70</v>
      </c>
      <c r="B32" s="71" t="s">
        <v>71</v>
      </c>
      <c r="C32" s="71" t="s">
        <v>72</v>
      </c>
      <c r="D32" s="71" t="s">
        <v>3</v>
      </c>
      <c r="E32" s="105" t="s">
        <v>73</v>
      </c>
      <c r="F32" s="106" t="s">
        <v>74</v>
      </c>
    </row>
    <row r="33" spans="1:8">
      <c r="A33" s="73" t="s">
        <v>246</v>
      </c>
      <c r="B33" s="77">
        <v>44407</v>
      </c>
      <c r="C33" s="65">
        <f>B33+1</f>
        <v>44408</v>
      </c>
      <c r="D33" s="107">
        <f>C33+1</f>
        <v>44409</v>
      </c>
      <c r="E33" s="107">
        <f t="shared" ref="E33:E37" si="12">D33+22</f>
        <v>44431</v>
      </c>
      <c r="F33" s="108">
        <f>D33+29</f>
        <v>44438</v>
      </c>
    </row>
    <row r="34" spans="1:8">
      <c r="A34" s="310" t="s">
        <v>252</v>
      </c>
      <c r="B34" s="77">
        <f>B33+7</f>
        <v>44414</v>
      </c>
      <c r="C34" s="65">
        <f>B34+1</f>
        <v>44415</v>
      </c>
      <c r="D34" s="107">
        <f t="shared" ref="D34:D37" si="13">C34+1</f>
        <v>44416</v>
      </c>
      <c r="E34" s="107">
        <f t="shared" si="12"/>
        <v>44438</v>
      </c>
      <c r="F34" s="108">
        <f t="shared" ref="F34:F37" si="14">D34+29</f>
        <v>44445</v>
      </c>
    </row>
    <row r="35" spans="1:8">
      <c r="A35" s="311" t="s">
        <v>22</v>
      </c>
      <c r="B35" s="77">
        <f t="shared" ref="B35:B37" si="15">B34+7</f>
        <v>44421</v>
      </c>
      <c r="C35" s="65">
        <f>B35+1</f>
        <v>44422</v>
      </c>
      <c r="D35" s="107">
        <f t="shared" si="13"/>
        <v>44423</v>
      </c>
      <c r="E35" s="107">
        <f t="shared" si="12"/>
        <v>44445</v>
      </c>
      <c r="F35" s="108">
        <f t="shared" si="14"/>
        <v>44452</v>
      </c>
    </row>
    <row r="36" spans="1:8" ht="16.5" customHeight="1">
      <c r="A36" s="192" t="s">
        <v>253</v>
      </c>
      <c r="B36" s="77">
        <f t="shared" si="15"/>
        <v>44428</v>
      </c>
      <c r="C36" s="65">
        <f>B36+1</f>
        <v>44429</v>
      </c>
      <c r="D36" s="107">
        <f t="shared" si="13"/>
        <v>44430</v>
      </c>
      <c r="E36" s="107">
        <f t="shared" si="12"/>
        <v>44452</v>
      </c>
      <c r="F36" s="108">
        <f t="shared" si="14"/>
        <v>44459</v>
      </c>
    </row>
    <row r="37" spans="1:8" ht="16.5" customHeight="1" thickBot="1">
      <c r="A37" s="78" t="s">
        <v>254</v>
      </c>
      <c r="B37" s="109">
        <f t="shared" si="15"/>
        <v>44435</v>
      </c>
      <c r="C37" s="110">
        <f>B37+1</f>
        <v>44436</v>
      </c>
      <c r="D37" s="107">
        <f t="shared" si="13"/>
        <v>44437</v>
      </c>
      <c r="E37" s="111">
        <f t="shared" si="12"/>
        <v>44459</v>
      </c>
      <c r="F37" s="112">
        <f t="shared" si="14"/>
        <v>44466</v>
      </c>
    </row>
    <row r="38" spans="1:8" ht="16.5" customHeight="1">
      <c r="A38" s="113"/>
      <c r="B38" s="5"/>
      <c r="C38" s="5"/>
      <c r="D38" s="6"/>
      <c r="E38" s="6"/>
      <c r="F38" s="5"/>
    </row>
    <row r="39" spans="1:8" ht="16.5" customHeight="1" thickBot="1">
      <c r="A39" s="113"/>
      <c r="B39" s="5"/>
      <c r="C39" s="5"/>
      <c r="D39" s="6"/>
      <c r="E39" s="6"/>
      <c r="F39" s="5"/>
    </row>
    <row r="40" spans="1:8" ht="16.5" customHeight="1">
      <c r="A40" s="417" t="s">
        <v>75</v>
      </c>
      <c r="B40" s="418"/>
      <c r="C40" s="418"/>
      <c r="D40" s="418"/>
      <c r="E40" s="418"/>
      <c r="F40" s="419"/>
    </row>
    <row r="41" spans="1:8" ht="30" customHeight="1" thickBot="1">
      <c r="A41" s="312" t="s">
        <v>76</v>
      </c>
      <c r="B41" s="114" t="s">
        <v>18</v>
      </c>
      <c r="C41" s="115" t="s">
        <v>19</v>
      </c>
      <c r="D41" s="115" t="s">
        <v>3</v>
      </c>
      <c r="E41" s="116" t="s">
        <v>77</v>
      </c>
      <c r="F41" s="313" t="s">
        <v>78</v>
      </c>
    </row>
    <row r="42" spans="1:8" ht="16.5" customHeight="1">
      <c r="A42" s="314" t="s">
        <v>255</v>
      </c>
      <c r="B42" s="195">
        <v>44407</v>
      </c>
      <c r="C42" s="196">
        <f>B42</f>
        <v>44407</v>
      </c>
      <c r="D42" s="196">
        <f>C42+2</f>
        <v>44409</v>
      </c>
      <c r="E42" s="196">
        <f>D42+20</f>
        <v>44429</v>
      </c>
      <c r="F42" s="315">
        <f>D42+22</f>
        <v>44431</v>
      </c>
    </row>
    <row r="43" spans="1:8" ht="16.5" customHeight="1">
      <c r="A43" s="314" t="s">
        <v>256</v>
      </c>
      <c r="B43" s="197">
        <f>B42+7</f>
        <v>44414</v>
      </c>
      <c r="C43" s="198">
        <f>B43</f>
        <v>44414</v>
      </c>
      <c r="D43" s="198">
        <f>B43+2</f>
        <v>44416</v>
      </c>
      <c r="E43" s="196">
        <f t="shared" ref="E43:E45" si="16">D43+20</f>
        <v>44436</v>
      </c>
      <c r="F43" s="315">
        <f t="shared" ref="F43:F45" si="17">D43+22</f>
        <v>44438</v>
      </c>
    </row>
    <row r="44" spans="1:8" ht="16.5" customHeight="1">
      <c r="A44" s="314" t="s">
        <v>257</v>
      </c>
      <c r="B44" s="197">
        <f t="shared" ref="B44:B45" si="18">B43+7</f>
        <v>44421</v>
      </c>
      <c r="C44" s="198">
        <f>B44</f>
        <v>44421</v>
      </c>
      <c r="D44" s="198">
        <f>B44+2</f>
        <v>44423</v>
      </c>
      <c r="E44" s="196">
        <f t="shared" si="16"/>
        <v>44443</v>
      </c>
      <c r="F44" s="315">
        <f t="shared" si="17"/>
        <v>44445</v>
      </c>
    </row>
    <row r="45" spans="1:8" ht="16.5" customHeight="1" thickBot="1">
      <c r="A45" s="316" t="s">
        <v>258</v>
      </c>
      <c r="B45" s="317">
        <f t="shared" si="18"/>
        <v>44428</v>
      </c>
      <c r="C45" s="318">
        <f>B45</f>
        <v>44428</v>
      </c>
      <c r="D45" s="318">
        <f>B45+2</f>
        <v>44430</v>
      </c>
      <c r="E45" s="319">
        <f t="shared" si="16"/>
        <v>44450</v>
      </c>
      <c r="F45" s="320">
        <f t="shared" si="17"/>
        <v>44452</v>
      </c>
    </row>
    <row r="46" spans="1:8" ht="16.5" customHeight="1">
      <c r="A46" s="113"/>
      <c r="B46" s="5"/>
      <c r="C46" s="5"/>
      <c r="D46" s="6"/>
      <c r="E46" s="6"/>
      <c r="F46" s="5"/>
    </row>
    <row r="47" spans="1:8" ht="15.75" thickBot="1">
      <c r="A47" s="117"/>
      <c r="B47" s="5"/>
      <c r="C47" s="5"/>
      <c r="D47" s="6"/>
      <c r="E47" s="6"/>
      <c r="F47" s="31"/>
    </row>
    <row r="48" spans="1:8">
      <c r="A48" s="420" t="s">
        <v>79</v>
      </c>
      <c r="B48" s="420"/>
      <c r="C48" s="420"/>
      <c r="D48" s="420"/>
      <c r="E48" s="420"/>
      <c r="F48" s="420"/>
      <c r="G48" s="420"/>
      <c r="H48" s="420"/>
    </row>
    <row r="49" spans="1:8" ht="30.75" thickBot="1">
      <c r="A49" s="118" t="s">
        <v>70</v>
      </c>
      <c r="B49" s="115" t="s">
        <v>18</v>
      </c>
      <c r="C49" s="115" t="s">
        <v>19</v>
      </c>
      <c r="D49" s="115" t="s">
        <v>3</v>
      </c>
      <c r="E49" s="115" t="s">
        <v>80</v>
      </c>
      <c r="F49" s="115" t="s">
        <v>81</v>
      </c>
      <c r="G49" s="119" t="s">
        <v>82</v>
      </c>
      <c r="H49" s="120" t="s">
        <v>83</v>
      </c>
    </row>
    <row r="50" spans="1:8" ht="13.5" customHeight="1" thickBot="1">
      <c r="A50" s="194" t="s">
        <v>9</v>
      </c>
      <c r="B50" s="121">
        <v>44407</v>
      </c>
      <c r="C50" s="122">
        <f>B50</f>
        <v>44407</v>
      </c>
      <c r="D50" s="123">
        <f>C50+2</f>
        <v>44409</v>
      </c>
      <c r="E50" s="123">
        <f>D50+15</f>
        <v>44424</v>
      </c>
      <c r="F50" s="124">
        <f>D50+17</f>
        <v>44426</v>
      </c>
      <c r="G50" s="250">
        <f>F50+2</f>
        <v>44428</v>
      </c>
      <c r="H50" s="251">
        <f>G50+2</f>
        <v>44430</v>
      </c>
    </row>
    <row r="51" spans="1:8">
      <c r="A51" s="342" t="s">
        <v>203</v>
      </c>
      <c r="B51" s="125">
        <f>B50+7</f>
        <v>44414</v>
      </c>
      <c r="C51" s="126">
        <f>B51</f>
        <v>44414</v>
      </c>
      <c r="D51" s="127">
        <f t="shared" ref="D51:D54" si="19">C51+2</f>
        <v>44416</v>
      </c>
      <c r="E51" s="126">
        <f t="shared" ref="E51:E53" si="20">E50+7</f>
        <v>44431</v>
      </c>
      <c r="F51" s="126">
        <f>E51+2</f>
        <v>44433</v>
      </c>
      <c r="G51" s="252">
        <f t="shared" ref="G51:H54" si="21">F51+2</f>
        <v>44435</v>
      </c>
      <c r="H51" s="253">
        <f t="shared" ref="H51" si="22">H50+7</f>
        <v>44437</v>
      </c>
    </row>
    <row r="52" spans="1:8" ht="15.75" thickBot="1">
      <c r="A52" s="194" t="s">
        <v>9</v>
      </c>
      <c r="B52" s="125">
        <f>B51+7</f>
        <v>44421</v>
      </c>
      <c r="C52" s="126">
        <f>B52</f>
        <v>44421</v>
      </c>
      <c r="D52" s="127">
        <f t="shared" si="19"/>
        <v>44423</v>
      </c>
      <c r="E52" s="127">
        <f t="shared" ref="E52" si="23">D52+15</f>
        <v>44438</v>
      </c>
      <c r="F52" s="127">
        <f t="shared" ref="F52" si="24">E52+2</f>
        <v>44440</v>
      </c>
      <c r="G52" s="252">
        <f t="shared" si="21"/>
        <v>44442</v>
      </c>
      <c r="H52" s="254">
        <f t="shared" si="21"/>
        <v>44444</v>
      </c>
    </row>
    <row r="53" spans="1:8" ht="15.75" thickBot="1">
      <c r="A53" s="194" t="s">
        <v>9</v>
      </c>
      <c r="B53" s="125">
        <f>B50+21</f>
        <v>44428</v>
      </c>
      <c r="C53" s="126">
        <f>B53</f>
        <v>44428</v>
      </c>
      <c r="D53" s="127">
        <f t="shared" si="19"/>
        <v>44430</v>
      </c>
      <c r="E53" s="126">
        <f t="shared" si="20"/>
        <v>44445</v>
      </c>
      <c r="F53" s="128">
        <f>D53+17</f>
        <v>44447</v>
      </c>
      <c r="G53" s="255">
        <f>F53+2</f>
        <v>44449</v>
      </c>
      <c r="H53" s="256">
        <f t="shared" si="21"/>
        <v>44451</v>
      </c>
    </row>
    <row r="54" spans="1:8" ht="15.75" thickBot="1">
      <c r="A54" s="194" t="s">
        <v>9</v>
      </c>
      <c r="B54" s="129">
        <f>B53+7</f>
        <v>44435</v>
      </c>
      <c r="C54" s="130">
        <f>B54</f>
        <v>44435</v>
      </c>
      <c r="D54" s="131">
        <f t="shared" si="19"/>
        <v>44437</v>
      </c>
      <c r="E54" s="131">
        <f t="shared" ref="E54" si="25">D54+15</f>
        <v>44452</v>
      </c>
      <c r="F54" s="132">
        <f>D54+17</f>
        <v>44454</v>
      </c>
      <c r="G54" s="257">
        <f>F54+2</f>
        <v>44456</v>
      </c>
      <c r="H54" s="258">
        <f t="shared" si="21"/>
        <v>44458</v>
      </c>
    </row>
    <row r="55" spans="1:8" ht="15.75">
      <c r="A55" s="133"/>
      <c r="B55" s="134"/>
      <c r="C55" s="134"/>
      <c r="D55" s="135"/>
      <c r="E55" s="135"/>
      <c r="F55" s="136"/>
      <c r="G55" s="137"/>
    </row>
    <row r="56" spans="1:8" ht="16.5" thickBot="1">
      <c r="A56" s="133"/>
      <c r="B56" s="5"/>
      <c r="C56" s="5"/>
      <c r="D56" s="6"/>
      <c r="E56" s="6"/>
      <c r="F56" s="31"/>
    </row>
    <row r="57" spans="1:8">
      <c r="A57" s="421" t="s">
        <v>84</v>
      </c>
      <c r="B57" s="421"/>
      <c r="C57" s="421"/>
      <c r="D57" s="421"/>
      <c r="E57" s="421"/>
      <c r="F57" s="421"/>
      <c r="G57" s="421"/>
      <c r="H57" s="421"/>
    </row>
    <row r="58" spans="1:8" ht="30.75" thickBot="1">
      <c r="A58" s="138" t="s">
        <v>70</v>
      </c>
      <c r="B58" s="115" t="s">
        <v>18</v>
      </c>
      <c r="C58" s="115" t="s">
        <v>19</v>
      </c>
      <c r="D58" s="115" t="s">
        <v>3</v>
      </c>
      <c r="E58" s="115" t="s">
        <v>56</v>
      </c>
      <c r="F58" s="115" t="s">
        <v>85</v>
      </c>
      <c r="G58" s="115" t="s">
        <v>81</v>
      </c>
      <c r="H58" s="139" t="s">
        <v>86</v>
      </c>
    </row>
    <row r="59" spans="1:8" s="27" customFormat="1">
      <c r="A59" s="199" t="s">
        <v>297</v>
      </c>
      <c r="B59" s="329">
        <v>44407</v>
      </c>
      <c r="C59" s="330">
        <f>B59+1</f>
        <v>44408</v>
      </c>
      <c r="D59" s="330">
        <f>C59+2</f>
        <v>44410</v>
      </c>
      <c r="E59" s="330">
        <f>D59+7</f>
        <v>44417</v>
      </c>
      <c r="F59" s="331">
        <f>D59+14</f>
        <v>44424</v>
      </c>
      <c r="G59" s="331">
        <f>F59+2</f>
        <v>44426</v>
      </c>
      <c r="H59" s="332">
        <f>G59+2</f>
        <v>44428</v>
      </c>
    </row>
    <row r="60" spans="1:8" ht="17.25" customHeight="1">
      <c r="A60" s="199" t="s">
        <v>298</v>
      </c>
      <c r="B60" s="333">
        <f>B59+7</f>
        <v>44414</v>
      </c>
      <c r="C60" s="330">
        <f t="shared" ref="C60:C63" si="26">B60+1</f>
        <v>44415</v>
      </c>
      <c r="D60" s="42">
        <f t="shared" ref="D60:D63" si="27">C60+2</f>
        <v>44417</v>
      </c>
      <c r="E60" s="42">
        <f t="shared" ref="E60:E63" si="28">D60+7</f>
        <v>44424</v>
      </c>
      <c r="F60" s="334">
        <f t="shared" ref="F60:F63" si="29">D60+14</f>
        <v>44431</v>
      </c>
      <c r="G60" s="334">
        <f t="shared" ref="G60:H63" si="30">F60+2</f>
        <v>44433</v>
      </c>
      <c r="H60" s="335">
        <f t="shared" si="30"/>
        <v>44435</v>
      </c>
    </row>
    <row r="61" spans="1:8">
      <c r="A61" s="336" t="s">
        <v>299</v>
      </c>
      <c r="B61" s="333">
        <f t="shared" ref="B61:B63" si="31">B60+7</f>
        <v>44421</v>
      </c>
      <c r="C61" s="330">
        <f t="shared" si="26"/>
        <v>44422</v>
      </c>
      <c r="D61" s="42">
        <f t="shared" si="27"/>
        <v>44424</v>
      </c>
      <c r="E61" s="42">
        <f t="shared" si="28"/>
        <v>44431</v>
      </c>
      <c r="F61" s="334">
        <f t="shared" si="29"/>
        <v>44438</v>
      </c>
      <c r="G61" s="334">
        <f t="shared" si="30"/>
        <v>44440</v>
      </c>
      <c r="H61" s="335">
        <f t="shared" si="30"/>
        <v>44442</v>
      </c>
    </row>
    <row r="62" spans="1:8">
      <c r="A62" s="25" t="s">
        <v>300</v>
      </c>
      <c r="B62" s="333">
        <f t="shared" si="31"/>
        <v>44428</v>
      </c>
      <c r="C62" s="330">
        <f t="shared" si="26"/>
        <v>44429</v>
      </c>
      <c r="D62" s="42">
        <f t="shared" si="27"/>
        <v>44431</v>
      </c>
      <c r="E62" s="42">
        <f t="shared" si="28"/>
        <v>44438</v>
      </c>
      <c r="F62" s="334">
        <f t="shared" si="29"/>
        <v>44445</v>
      </c>
      <c r="G62" s="334">
        <f t="shared" si="30"/>
        <v>44447</v>
      </c>
      <c r="H62" s="335">
        <f t="shared" si="30"/>
        <v>44449</v>
      </c>
    </row>
    <row r="63" spans="1:8" ht="15.75" thickBot="1">
      <c r="A63" s="57" t="s">
        <v>301</v>
      </c>
      <c r="B63" s="337">
        <f t="shared" si="31"/>
        <v>44435</v>
      </c>
      <c r="C63" s="330">
        <f t="shared" si="26"/>
        <v>44436</v>
      </c>
      <c r="D63" s="338">
        <f t="shared" si="27"/>
        <v>44438</v>
      </c>
      <c r="E63" s="339">
        <f t="shared" si="28"/>
        <v>44445</v>
      </c>
      <c r="F63" s="340">
        <f t="shared" si="29"/>
        <v>44452</v>
      </c>
      <c r="G63" s="340">
        <f t="shared" si="30"/>
        <v>44454</v>
      </c>
      <c r="H63" s="341">
        <f t="shared" si="30"/>
        <v>44456</v>
      </c>
    </row>
    <row r="64" spans="1:8">
      <c r="A64" s="113"/>
      <c r="B64" s="5"/>
      <c r="C64" s="6"/>
      <c r="D64" s="6"/>
      <c r="E64" s="6"/>
      <c r="F64" s="6"/>
      <c r="G64" s="6"/>
      <c r="H64" s="31"/>
    </row>
    <row r="65" spans="1:8" ht="15.75" thickBot="1">
      <c r="A65"/>
      <c r="B65"/>
      <c r="C65"/>
      <c r="D65"/>
      <c r="E65"/>
      <c r="F65"/>
    </row>
    <row r="66" spans="1:8" ht="15.75" thickBot="1">
      <c r="A66" s="422" t="s">
        <v>87</v>
      </c>
      <c r="B66" s="422"/>
      <c r="C66" s="422"/>
      <c r="D66" s="422"/>
      <c r="E66" s="422"/>
      <c r="F66" s="422"/>
      <c r="G66" s="422"/>
    </row>
    <row r="67" spans="1:8" ht="45.75" thickBot="1">
      <c r="A67" s="146" t="s">
        <v>70</v>
      </c>
      <c r="B67" s="147" t="s">
        <v>18</v>
      </c>
      <c r="C67" s="147" t="s">
        <v>24</v>
      </c>
      <c r="D67" s="147" t="s">
        <v>3</v>
      </c>
      <c r="E67" s="147" t="s">
        <v>88</v>
      </c>
      <c r="F67" s="147" t="s">
        <v>89</v>
      </c>
      <c r="G67" s="147" t="s">
        <v>90</v>
      </c>
    </row>
    <row r="68" spans="1:8">
      <c r="A68" s="343" t="s">
        <v>302</v>
      </c>
      <c r="B68" s="140">
        <v>44413</v>
      </c>
      <c r="C68" s="141">
        <f>B68</f>
        <v>44413</v>
      </c>
      <c r="D68" s="141">
        <f>C68+2</f>
        <v>44415</v>
      </c>
      <c r="E68" s="141">
        <f>D68+19</f>
        <v>44434</v>
      </c>
      <c r="F68" s="142">
        <f>D68+21</f>
        <v>44436</v>
      </c>
      <c r="G68" s="259">
        <f>F68+2</f>
        <v>44438</v>
      </c>
    </row>
    <row r="69" spans="1:8">
      <c r="A69" s="311" t="s">
        <v>303</v>
      </c>
      <c r="B69" s="143">
        <f>B68+7</f>
        <v>44420</v>
      </c>
      <c r="C69" s="148">
        <f t="shared" ref="C69:G72" si="32">C68+7</f>
        <v>44420</v>
      </c>
      <c r="D69" s="148">
        <f t="shared" si="32"/>
        <v>44422</v>
      </c>
      <c r="E69" s="148">
        <f t="shared" si="32"/>
        <v>44441</v>
      </c>
      <c r="F69" s="148">
        <f t="shared" si="32"/>
        <v>44443</v>
      </c>
      <c r="G69" s="148">
        <f t="shared" si="32"/>
        <v>44445</v>
      </c>
    </row>
    <row r="70" spans="1:8">
      <c r="A70" s="311" t="s">
        <v>304</v>
      </c>
      <c r="B70" s="143">
        <f>B69+7</f>
        <v>44427</v>
      </c>
      <c r="C70" s="148">
        <f t="shared" si="32"/>
        <v>44427</v>
      </c>
      <c r="D70" s="148">
        <f t="shared" si="32"/>
        <v>44429</v>
      </c>
      <c r="E70" s="148">
        <f t="shared" si="32"/>
        <v>44448</v>
      </c>
      <c r="F70" s="148">
        <f t="shared" si="32"/>
        <v>44450</v>
      </c>
      <c r="G70" s="148">
        <f t="shared" si="32"/>
        <v>44452</v>
      </c>
    </row>
    <row r="71" spans="1:8">
      <c r="A71" s="311" t="s">
        <v>305</v>
      </c>
      <c r="B71" s="143">
        <f>B70+7</f>
        <v>44434</v>
      </c>
      <c r="C71" s="148">
        <f t="shared" si="32"/>
        <v>44434</v>
      </c>
      <c r="D71" s="148">
        <f t="shared" si="32"/>
        <v>44436</v>
      </c>
      <c r="E71" s="148">
        <f t="shared" si="32"/>
        <v>44455</v>
      </c>
      <c r="F71" s="148">
        <f t="shared" si="32"/>
        <v>44457</v>
      </c>
      <c r="G71" s="148">
        <f t="shared" si="32"/>
        <v>44459</v>
      </c>
    </row>
    <row r="72" spans="1:8" ht="15.75" thickBot="1">
      <c r="A72" s="344" t="s">
        <v>306</v>
      </c>
      <c r="B72" s="149">
        <f>B71+7</f>
        <v>44441</v>
      </c>
      <c r="C72" s="150">
        <f t="shared" si="32"/>
        <v>44441</v>
      </c>
      <c r="D72" s="150">
        <f t="shared" si="32"/>
        <v>44443</v>
      </c>
      <c r="E72" s="150">
        <f t="shared" si="32"/>
        <v>44462</v>
      </c>
      <c r="F72" s="150">
        <f t="shared" si="32"/>
        <v>44464</v>
      </c>
      <c r="G72" s="150">
        <f t="shared" si="32"/>
        <v>44466</v>
      </c>
    </row>
    <row r="73" spans="1:8">
      <c r="A73" s="113"/>
      <c r="B73" s="151"/>
      <c r="C73" s="151"/>
      <c r="D73" s="151"/>
      <c r="E73" s="151"/>
      <c r="F73" s="151"/>
      <c r="G73" s="151"/>
    </row>
    <row r="74" spans="1:8" ht="15.75">
      <c r="A74" s="423" t="s">
        <v>91</v>
      </c>
      <c r="B74" s="423"/>
      <c r="C74" s="423"/>
      <c r="D74" s="423"/>
      <c r="E74" s="423"/>
      <c r="F74" s="423"/>
      <c r="G74" s="423"/>
    </row>
    <row r="75" spans="1:8" ht="30.75" thickBot="1">
      <c r="A75" s="379" t="s">
        <v>17</v>
      </c>
      <c r="B75" s="380" t="s">
        <v>92</v>
      </c>
      <c r="C75" s="380" t="s">
        <v>19</v>
      </c>
      <c r="D75" s="380" t="s">
        <v>3</v>
      </c>
      <c r="E75" s="380" t="s">
        <v>93</v>
      </c>
      <c r="F75" s="380" t="s">
        <v>94</v>
      </c>
      <c r="G75" s="380" t="s">
        <v>95</v>
      </c>
    </row>
    <row r="76" spans="1:8" ht="21.75" customHeight="1">
      <c r="A76" s="388" t="s">
        <v>307</v>
      </c>
      <c r="B76" s="389">
        <v>44407</v>
      </c>
      <c r="C76" s="389">
        <f>B76+1</f>
        <v>44408</v>
      </c>
      <c r="D76" s="390">
        <f>C76+2</f>
        <v>44410</v>
      </c>
      <c r="E76" s="389">
        <f>D76+14</f>
        <v>44424</v>
      </c>
      <c r="F76" s="389">
        <f>D76+17</f>
        <v>44427</v>
      </c>
      <c r="G76" s="391">
        <f>D76+21</f>
        <v>44431</v>
      </c>
      <c r="H76" s="152"/>
    </row>
    <row r="77" spans="1:8" ht="21.75" customHeight="1">
      <c r="A77" s="314" t="s">
        <v>9</v>
      </c>
      <c r="B77" s="387">
        <f>B76+7</f>
        <v>44414</v>
      </c>
      <c r="C77" s="385">
        <f t="shared" ref="C77:C79" si="33">B77+1</f>
        <v>44415</v>
      </c>
      <c r="D77" s="386">
        <f t="shared" ref="D77:D80" si="34">C77+2</f>
        <v>44417</v>
      </c>
      <c r="E77" s="385">
        <f t="shared" ref="E77:E79" si="35">D77+14</f>
        <v>44431</v>
      </c>
      <c r="F77" s="385">
        <f t="shared" ref="F77:F79" si="36">D77+17</f>
        <v>44434</v>
      </c>
      <c r="G77" s="392">
        <f t="shared" ref="G77:G79" si="37">D77+21</f>
        <v>44438</v>
      </c>
      <c r="H77" s="267"/>
    </row>
    <row r="78" spans="1:8" s="100" customFormat="1" ht="21.75" customHeight="1">
      <c r="A78" s="393" t="s">
        <v>296</v>
      </c>
      <c r="B78" s="387">
        <f t="shared" ref="B78:B80" si="38">B77+7</f>
        <v>44421</v>
      </c>
      <c r="C78" s="385">
        <f t="shared" si="33"/>
        <v>44422</v>
      </c>
      <c r="D78" s="386">
        <f t="shared" si="34"/>
        <v>44424</v>
      </c>
      <c r="E78" s="385">
        <f t="shared" si="35"/>
        <v>44438</v>
      </c>
      <c r="F78" s="385">
        <f t="shared" si="36"/>
        <v>44441</v>
      </c>
      <c r="G78" s="392">
        <f t="shared" si="37"/>
        <v>44445</v>
      </c>
    </row>
    <row r="79" spans="1:8" ht="21.75" customHeight="1">
      <c r="A79" s="314" t="s">
        <v>295</v>
      </c>
      <c r="B79" s="387">
        <f t="shared" si="38"/>
        <v>44428</v>
      </c>
      <c r="C79" s="385">
        <f t="shared" si="33"/>
        <v>44429</v>
      </c>
      <c r="D79" s="386">
        <f t="shared" si="34"/>
        <v>44431</v>
      </c>
      <c r="E79" s="385">
        <f t="shared" si="35"/>
        <v>44445</v>
      </c>
      <c r="F79" s="385">
        <f t="shared" si="36"/>
        <v>44448</v>
      </c>
      <c r="G79" s="392">
        <f t="shared" si="37"/>
        <v>44452</v>
      </c>
    </row>
    <row r="80" spans="1:8" ht="21.75" customHeight="1" thickBot="1">
      <c r="A80" s="316" t="s">
        <v>308</v>
      </c>
      <c r="B80" s="387">
        <f t="shared" si="38"/>
        <v>44435</v>
      </c>
      <c r="C80" s="385">
        <f t="shared" ref="C80" si="39">B80+1</f>
        <v>44436</v>
      </c>
      <c r="D80" s="386">
        <f t="shared" si="34"/>
        <v>44438</v>
      </c>
      <c r="E80" s="385">
        <f t="shared" ref="E80" si="40">D80+14</f>
        <v>44452</v>
      </c>
      <c r="F80" s="385">
        <f t="shared" ref="F80" si="41">D80+17</f>
        <v>44455</v>
      </c>
      <c r="G80" s="392">
        <f t="shared" ref="G80" si="42">D80+21</f>
        <v>44459</v>
      </c>
    </row>
    <row r="81" spans="1:7" ht="21.75" customHeight="1">
      <c r="A81" s="381" t="s">
        <v>97</v>
      </c>
      <c r="B81" s="382"/>
      <c r="C81" s="383"/>
      <c r="D81" s="383"/>
      <c r="E81" s="383"/>
      <c r="F81" s="383"/>
      <c r="G81" s="384"/>
    </row>
    <row r="82" spans="1:7" s="27" customFormat="1">
      <c r="A82" s="10"/>
      <c r="B82" s="28"/>
      <c r="C82" s="28"/>
      <c r="D82" s="28"/>
      <c r="E82" s="28"/>
      <c r="F82" s="28"/>
      <c r="G82" s="28"/>
    </row>
    <row r="83" spans="1:7" s="27" customFormat="1">
      <c r="A83" s="153" t="s">
        <v>98</v>
      </c>
      <c r="B83" s="154"/>
      <c r="C83" s="155"/>
      <c r="D83" s="155"/>
      <c r="E83" s="155"/>
      <c r="F83" s="155"/>
      <c r="G83" s="156"/>
    </row>
    <row r="84" spans="1:7" s="27" customFormat="1" ht="30">
      <c r="A84" s="157" t="s">
        <v>70</v>
      </c>
      <c r="B84" s="158" t="s">
        <v>99</v>
      </c>
      <c r="C84" s="158" t="s">
        <v>19</v>
      </c>
      <c r="D84" s="158" t="s">
        <v>3</v>
      </c>
      <c r="E84" s="158" t="s">
        <v>100</v>
      </c>
      <c r="F84" s="158" t="s">
        <v>101</v>
      </c>
      <c r="G84" s="159" t="s">
        <v>102</v>
      </c>
    </row>
    <row r="85" spans="1:7" s="27" customFormat="1">
      <c r="A85" s="200" t="s">
        <v>263</v>
      </c>
      <c r="B85" s="148">
        <v>44412</v>
      </c>
      <c r="C85" s="144">
        <f>B85</f>
        <v>44412</v>
      </c>
      <c r="D85" s="144">
        <f>B85+2</f>
        <v>44414</v>
      </c>
      <c r="E85" s="144">
        <f>D85+10</f>
        <v>44424</v>
      </c>
      <c r="F85" s="145">
        <f>E85+3</f>
        <v>44427</v>
      </c>
      <c r="G85" s="160">
        <f>F85+4</f>
        <v>44431</v>
      </c>
    </row>
    <row r="86" spans="1:7" s="27" customFormat="1">
      <c r="A86" s="200" t="s">
        <v>266</v>
      </c>
      <c r="B86" s="148">
        <f>B85+7</f>
        <v>44419</v>
      </c>
      <c r="C86" s="148">
        <f>B86</f>
        <v>44419</v>
      </c>
      <c r="D86" s="144">
        <f>B86+2</f>
        <v>44421</v>
      </c>
      <c r="E86" s="144">
        <f t="shared" ref="E86:E89" si="43">D86+10</f>
        <v>44431</v>
      </c>
      <c r="F86" s="145">
        <f t="shared" ref="F86:F89" si="44">E86+3</f>
        <v>44434</v>
      </c>
      <c r="G86" s="160">
        <f t="shared" ref="G86:G89" si="45">F86+4</f>
        <v>44438</v>
      </c>
    </row>
    <row r="87" spans="1:7" s="27" customFormat="1">
      <c r="A87" s="200" t="s">
        <v>264</v>
      </c>
      <c r="B87" s="148">
        <f t="shared" ref="B87:B89" si="46">B86+7</f>
        <v>44426</v>
      </c>
      <c r="C87" s="148">
        <f>B87</f>
        <v>44426</v>
      </c>
      <c r="D87" s="144">
        <f>B87+2</f>
        <v>44428</v>
      </c>
      <c r="E87" s="144">
        <f t="shared" si="43"/>
        <v>44438</v>
      </c>
      <c r="F87" s="145">
        <f t="shared" si="44"/>
        <v>44441</v>
      </c>
      <c r="G87" s="160">
        <f t="shared" si="45"/>
        <v>44445</v>
      </c>
    </row>
    <row r="88" spans="1:7" s="27" customFormat="1">
      <c r="A88" s="200" t="s">
        <v>265</v>
      </c>
      <c r="B88" s="148">
        <f t="shared" si="46"/>
        <v>44433</v>
      </c>
      <c r="C88" s="148">
        <f>B88</f>
        <v>44433</v>
      </c>
      <c r="D88" s="144">
        <f>B88+2</f>
        <v>44435</v>
      </c>
      <c r="E88" s="144">
        <f t="shared" si="43"/>
        <v>44445</v>
      </c>
      <c r="F88" s="145">
        <f t="shared" si="44"/>
        <v>44448</v>
      </c>
      <c r="G88" s="160">
        <f t="shared" si="45"/>
        <v>44452</v>
      </c>
    </row>
    <row r="89" spans="1:7" s="27" customFormat="1" ht="15.75" thickBot="1">
      <c r="A89" s="200" t="s">
        <v>267</v>
      </c>
      <c r="B89" s="161">
        <f t="shared" si="46"/>
        <v>44440</v>
      </c>
      <c r="C89" s="161">
        <f>B89</f>
        <v>44440</v>
      </c>
      <c r="D89" s="162">
        <f>B89+2</f>
        <v>44442</v>
      </c>
      <c r="E89" s="162">
        <f t="shared" si="43"/>
        <v>44452</v>
      </c>
      <c r="F89" s="163">
        <f t="shared" si="44"/>
        <v>44455</v>
      </c>
      <c r="G89" s="164">
        <f t="shared" si="45"/>
        <v>44459</v>
      </c>
    </row>
    <row r="90" spans="1:7" s="27" customFormat="1">
      <c r="A90" s="165"/>
      <c r="B90" s="5"/>
      <c r="C90" s="5"/>
      <c r="D90" s="6"/>
      <c r="E90" s="6"/>
      <c r="F90" s="31"/>
      <c r="G90" s="166"/>
    </row>
    <row r="91" spans="1:7" s="27" customFormat="1">
      <c r="A91" s="165"/>
      <c r="B91" s="5"/>
      <c r="C91" s="5"/>
      <c r="D91" s="6"/>
      <c r="E91" s="6"/>
      <c r="F91" s="31"/>
      <c r="G91" s="166"/>
    </row>
    <row r="92" spans="1:7" s="27" customFormat="1" ht="16.5" thickBot="1">
      <c r="A92" s="424" t="s">
        <v>103</v>
      </c>
      <c r="B92" s="424"/>
      <c r="C92" s="424"/>
      <c r="D92" s="424"/>
      <c r="E92" s="424"/>
      <c r="F92" s="424"/>
      <c r="G92" s="424"/>
    </row>
    <row r="93" spans="1:7" s="27" customFormat="1" ht="30.75" thickBot="1">
      <c r="A93" s="167" t="s">
        <v>17</v>
      </c>
      <c r="B93" s="168" t="s">
        <v>55</v>
      </c>
      <c r="C93" s="168" t="s">
        <v>19</v>
      </c>
      <c r="D93" s="168" t="s">
        <v>3</v>
      </c>
      <c r="E93" s="168" t="s">
        <v>100</v>
      </c>
      <c r="F93" s="168" t="s">
        <v>101</v>
      </c>
      <c r="G93" s="168" t="s">
        <v>104</v>
      </c>
    </row>
    <row r="94" spans="1:7" s="27" customFormat="1" ht="15.75">
      <c r="A94" s="345" t="s">
        <v>309</v>
      </c>
      <c r="B94" s="346">
        <v>44412</v>
      </c>
      <c r="C94" s="346">
        <f>B94</f>
        <v>44412</v>
      </c>
      <c r="D94" s="346">
        <f>B94+1</f>
        <v>44413</v>
      </c>
      <c r="E94" s="346">
        <f>B94+10</f>
        <v>44422</v>
      </c>
      <c r="F94" s="346">
        <f>B94+13</f>
        <v>44425</v>
      </c>
      <c r="G94" s="347">
        <f>C94+17</f>
        <v>44429</v>
      </c>
    </row>
    <row r="95" spans="1:7" s="27" customFormat="1" ht="15.75">
      <c r="A95" s="348" t="s">
        <v>268</v>
      </c>
      <c r="B95" s="202">
        <f>B94+7</f>
        <v>44419</v>
      </c>
      <c r="C95" s="203">
        <f>B95</f>
        <v>44419</v>
      </c>
      <c r="D95" s="201">
        <f>B95+1</f>
        <v>44420</v>
      </c>
      <c r="E95" s="203">
        <f>B95+10</f>
        <v>44429</v>
      </c>
      <c r="F95" s="201">
        <f>B95+13</f>
        <v>44432</v>
      </c>
      <c r="G95" s="349">
        <f>C95+17</f>
        <v>44436</v>
      </c>
    </row>
    <row r="96" spans="1:7" s="27" customFormat="1" ht="15.75">
      <c r="A96" s="350" t="s">
        <v>269</v>
      </c>
      <c r="B96" s="202">
        <f>B95+7</f>
        <v>44426</v>
      </c>
      <c r="C96" s="203">
        <f>B96</f>
        <v>44426</v>
      </c>
      <c r="D96" s="201">
        <f>B96+1</f>
        <v>44427</v>
      </c>
      <c r="E96" s="203">
        <f>B96+10</f>
        <v>44436</v>
      </c>
      <c r="F96" s="201">
        <f>B96+13</f>
        <v>44439</v>
      </c>
      <c r="G96" s="349">
        <f>C96+17</f>
        <v>44443</v>
      </c>
    </row>
    <row r="97" spans="1:9" s="27" customFormat="1" ht="15.75">
      <c r="A97" s="350" t="s">
        <v>310</v>
      </c>
      <c r="B97" s="202">
        <f>B96+7</f>
        <v>44433</v>
      </c>
      <c r="C97" s="203">
        <f>B97</f>
        <v>44433</v>
      </c>
      <c r="D97" s="201">
        <f>B97+1</f>
        <v>44434</v>
      </c>
      <c r="E97" s="203">
        <f>B97+10</f>
        <v>44443</v>
      </c>
      <c r="F97" s="201">
        <f>B97+13</f>
        <v>44446</v>
      </c>
      <c r="G97" s="349">
        <f>C97+17</f>
        <v>44450</v>
      </c>
    </row>
    <row r="98" spans="1:9" s="27" customFormat="1" ht="16.5" thickBot="1">
      <c r="A98" s="351" t="s">
        <v>311</v>
      </c>
      <c r="B98" s="204">
        <f>B97+7</f>
        <v>44440</v>
      </c>
      <c r="C98" s="205">
        <f>B98</f>
        <v>44440</v>
      </c>
      <c r="D98" s="205">
        <f>B98+1</f>
        <v>44441</v>
      </c>
      <c r="E98" s="205">
        <f>B98+10</f>
        <v>44450</v>
      </c>
      <c r="F98" s="352">
        <f>B98+13</f>
        <v>44453</v>
      </c>
      <c r="G98" s="353">
        <f>C98+17</f>
        <v>44457</v>
      </c>
    </row>
    <row r="99" spans="1:9" s="27" customFormat="1">
      <c r="A99" s="165"/>
      <c r="B99" s="5"/>
      <c r="C99" s="5"/>
      <c r="D99" s="6"/>
      <c r="E99" s="6"/>
      <c r="F99" s="31"/>
      <c r="G99" s="166"/>
    </row>
    <row r="100" spans="1:9" s="169" customFormat="1" ht="16.5" thickBot="1">
      <c r="G100" s="170"/>
      <c r="H100" s="5"/>
      <c r="I100" s="5"/>
    </row>
    <row r="101" spans="1:9" s="169" customFormat="1" ht="16.5" thickBot="1">
      <c r="A101" s="425" t="s">
        <v>105</v>
      </c>
      <c r="B101" s="425"/>
      <c r="C101" s="425"/>
      <c r="D101" s="425"/>
      <c r="E101" s="425"/>
      <c r="F101" s="425"/>
      <c r="G101" s="171"/>
      <c r="H101" s="5"/>
      <c r="I101" s="5"/>
    </row>
    <row r="102" spans="1:9" s="169" customFormat="1" ht="30">
      <c r="A102" s="354" t="s">
        <v>17</v>
      </c>
      <c r="B102" s="355" t="s">
        <v>106</v>
      </c>
      <c r="C102" s="356" t="s">
        <v>2</v>
      </c>
      <c r="D102" s="356" t="s">
        <v>3</v>
      </c>
      <c r="E102" s="356" t="s">
        <v>107</v>
      </c>
      <c r="F102" s="357" t="s">
        <v>108</v>
      </c>
      <c r="G102" s="5"/>
      <c r="H102" s="5"/>
      <c r="I102" s="5"/>
    </row>
    <row r="103" spans="1:9" s="169" customFormat="1" ht="15.75">
      <c r="A103" s="358" t="s">
        <v>109</v>
      </c>
      <c r="B103" s="206">
        <v>44407</v>
      </c>
      <c r="C103" s="206">
        <f>B103+2</f>
        <v>44409</v>
      </c>
      <c r="D103" s="206">
        <f>B103+3</f>
        <v>44410</v>
      </c>
      <c r="E103" s="206">
        <f>B103+8</f>
        <v>44415</v>
      </c>
      <c r="F103" s="359">
        <f>B103+11</f>
        <v>44418</v>
      </c>
      <c r="G103" s="5"/>
      <c r="H103" s="5"/>
      <c r="I103" s="5"/>
    </row>
    <row r="104" spans="1:9" s="169" customFormat="1" ht="15.75">
      <c r="A104" s="358" t="s">
        <v>312</v>
      </c>
      <c r="B104" s="207">
        <f>B103+7</f>
        <v>44414</v>
      </c>
      <c r="C104" s="208">
        <f>B104+2</f>
        <v>44416</v>
      </c>
      <c r="D104" s="209">
        <f>B104+3</f>
        <v>44417</v>
      </c>
      <c r="E104" s="208">
        <f>B104+8</f>
        <v>44422</v>
      </c>
      <c r="F104" s="360">
        <f>B104+11</f>
        <v>44425</v>
      </c>
      <c r="G104" s="5"/>
      <c r="H104" s="5"/>
      <c r="I104" s="5"/>
    </row>
    <row r="105" spans="1:9" s="169" customFormat="1" ht="15.75">
      <c r="A105" s="358" t="s">
        <v>270</v>
      </c>
      <c r="B105" s="207">
        <f>B104+7</f>
        <v>44421</v>
      </c>
      <c r="C105" s="208">
        <f>B105+2</f>
        <v>44423</v>
      </c>
      <c r="D105" s="209">
        <f>B105+3</f>
        <v>44424</v>
      </c>
      <c r="E105" s="208">
        <f>B105+8</f>
        <v>44429</v>
      </c>
      <c r="F105" s="360">
        <f>B105+11</f>
        <v>44432</v>
      </c>
      <c r="G105" s="5"/>
      <c r="H105" s="5"/>
      <c r="I105" s="5"/>
    </row>
    <row r="106" spans="1:9" s="169" customFormat="1" ht="15.75">
      <c r="A106" s="358" t="s">
        <v>271</v>
      </c>
      <c r="B106" s="207">
        <f>B105+7</f>
        <v>44428</v>
      </c>
      <c r="C106" s="208">
        <f>B106+2</f>
        <v>44430</v>
      </c>
      <c r="D106" s="209">
        <f>B106+3</f>
        <v>44431</v>
      </c>
      <c r="E106" s="208">
        <f>B106+8</f>
        <v>44436</v>
      </c>
      <c r="F106" s="360">
        <f>B106+11</f>
        <v>44439</v>
      </c>
      <c r="G106" s="5"/>
      <c r="H106" s="5"/>
      <c r="I106" s="5"/>
    </row>
    <row r="107" spans="1:9" s="169" customFormat="1" ht="16.5" thickBot="1">
      <c r="A107" s="361" t="s">
        <v>313</v>
      </c>
      <c r="B107" s="362">
        <f>B106+7</f>
        <v>44435</v>
      </c>
      <c r="C107" s="363">
        <f>B107+2</f>
        <v>44437</v>
      </c>
      <c r="D107" s="364">
        <f>B107+3</f>
        <v>44438</v>
      </c>
      <c r="E107" s="363">
        <f>B107+8</f>
        <v>44443</v>
      </c>
      <c r="F107" s="365">
        <f>B107+11</f>
        <v>44446</v>
      </c>
      <c r="G107" s="5"/>
      <c r="H107" s="5"/>
      <c r="I107" s="5"/>
    </row>
    <row r="108" spans="1:9" s="169" customFormat="1" ht="15.75">
      <c r="A108" s="165"/>
      <c r="B108" s="151"/>
      <c r="C108" s="172"/>
      <c r="D108" s="173"/>
      <c r="E108" s="172"/>
      <c r="F108" s="172"/>
      <c r="G108" s="5"/>
      <c r="H108" s="5"/>
      <c r="I108" s="5"/>
    </row>
    <row r="109" spans="1:9" s="169" customFormat="1" ht="15.75">
      <c r="A109" s="165"/>
      <c r="B109" s="151"/>
      <c r="C109" s="172"/>
      <c r="D109" s="173"/>
      <c r="E109" s="172"/>
      <c r="F109" s="172"/>
      <c r="G109" s="5"/>
      <c r="H109" s="5"/>
      <c r="I109" s="5"/>
    </row>
    <row r="110" spans="1:9">
      <c r="A110" s="426" t="s">
        <v>110</v>
      </c>
      <c r="B110" s="426"/>
      <c r="C110" s="426"/>
      <c r="D110" s="426"/>
      <c r="E110" s="426"/>
      <c r="F110" s="426"/>
      <c r="G110" s="426"/>
    </row>
    <row r="111" spans="1:9" ht="44.25" customHeight="1" thickBot="1">
      <c r="A111" s="174" t="s">
        <v>17</v>
      </c>
      <c r="B111" s="175" t="s">
        <v>18</v>
      </c>
      <c r="C111" s="175" t="s">
        <v>111</v>
      </c>
      <c r="D111" s="175" t="s">
        <v>3</v>
      </c>
      <c r="E111" s="175" t="s">
        <v>112</v>
      </c>
      <c r="F111" s="175" t="s">
        <v>113</v>
      </c>
      <c r="G111" s="176" t="s">
        <v>114</v>
      </c>
    </row>
    <row r="112" spans="1:9">
      <c r="A112" s="366" t="s">
        <v>272</v>
      </c>
      <c r="B112" s="210">
        <v>44407</v>
      </c>
      <c r="C112" s="211">
        <f>B112+0</f>
        <v>44407</v>
      </c>
      <c r="D112" s="211">
        <f>B112+2</f>
        <v>44409</v>
      </c>
      <c r="E112" s="211">
        <f>B112+10</f>
        <v>44417</v>
      </c>
      <c r="F112" s="212">
        <f>B112+12</f>
        <v>44419</v>
      </c>
      <c r="G112" s="212">
        <f>B112+14</f>
        <v>44421</v>
      </c>
    </row>
    <row r="113" spans="1:7">
      <c r="A113" s="367" t="s">
        <v>276</v>
      </c>
      <c r="B113" s="213">
        <f>B112+7</f>
        <v>44414</v>
      </c>
      <c r="C113" s="214">
        <f>B113+0</f>
        <v>44414</v>
      </c>
      <c r="D113" s="214">
        <f>B113+2</f>
        <v>44416</v>
      </c>
      <c r="E113" s="214">
        <f>B113+10</f>
        <v>44424</v>
      </c>
      <c r="F113" s="215">
        <f>B113+12</f>
        <v>44426</v>
      </c>
      <c r="G113" s="215">
        <f>B113+14</f>
        <v>44428</v>
      </c>
    </row>
    <row r="114" spans="1:7">
      <c r="A114" s="367" t="s">
        <v>273</v>
      </c>
      <c r="B114" s="213">
        <f>B113+7</f>
        <v>44421</v>
      </c>
      <c r="C114" s="214">
        <f>B114+0</f>
        <v>44421</v>
      </c>
      <c r="D114" s="214">
        <f>B114+2</f>
        <v>44423</v>
      </c>
      <c r="E114" s="214">
        <f>B114+10</f>
        <v>44431</v>
      </c>
      <c r="F114" s="215">
        <f>B114+12</f>
        <v>44433</v>
      </c>
      <c r="G114" s="215">
        <f>B114+14</f>
        <v>44435</v>
      </c>
    </row>
    <row r="115" spans="1:7">
      <c r="A115" s="368" t="s">
        <v>274</v>
      </c>
      <c r="B115" s="213">
        <f>B114+7</f>
        <v>44428</v>
      </c>
      <c r="C115" s="214">
        <f>B115+0</f>
        <v>44428</v>
      </c>
      <c r="D115" s="214">
        <f>B115+2</f>
        <v>44430</v>
      </c>
      <c r="E115" s="214">
        <f>B115+10</f>
        <v>44438</v>
      </c>
      <c r="F115" s="215">
        <f>B115+12</f>
        <v>44440</v>
      </c>
      <c r="G115" s="215">
        <f>B115+14</f>
        <v>44442</v>
      </c>
    </row>
    <row r="116" spans="1:7" ht="15.75" thickBot="1">
      <c r="A116" s="369" t="s">
        <v>275</v>
      </c>
      <c r="B116" s="216">
        <f>B115+7</f>
        <v>44435</v>
      </c>
      <c r="C116" s="217">
        <f>B116+0</f>
        <v>44435</v>
      </c>
      <c r="D116" s="217">
        <f>B116+2</f>
        <v>44437</v>
      </c>
      <c r="E116" s="217">
        <f>B116+10</f>
        <v>44445</v>
      </c>
      <c r="F116" s="218">
        <f>B116+12</f>
        <v>44447</v>
      </c>
      <c r="G116" s="218">
        <f>B116+14</f>
        <v>44449</v>
      </c>
    </row>
    <row r="117" spans="1:7">
      <c r="A117" s="177"/>
      <c r="B117" s="178"/>
      <c r="C117" s="178"/>
      <c r="D117" s="178"/>
      <c r="E117" s="178"/>
      <c r="F117" s="166"/>
      <c r="G117" s="166"/>
    </row>
    <row r="118" spans="1:7" ht="15.75" thickBot="1">
      <c r="A118" s="117"/>
      <c r="B118" s="178"/>
      <c r="C118" s="178"/>
      <c r="D118" s="178"/>
      <c r="E118" s="178"/>
      <c r="F118" s="166"/>
      <c r="G118" s="166"/>
    </row>
    <row r="119" spans="1:7" ht="16.5" thickBot="1">
      <c r="A119" s="413" t="s">
        <v>115</v>
      </c>
      <c r="B119" s="413"/>
      <c r="C119" s="413"/>
      <c r="D119" s="413"/>
      <c r="E119" s="413"/>
      <c r="F119" s="413"/>
    </row>
    <row r="120" spans="1:7" ht="30.75" thickBot="1">
      <c r="A120" s="179" t="s">
        <v>17</v>
      </c>
      <c r="B120" s="179" t="s">
        <v>55</v>
      </c>
      <c r="C120" s="179" t="s">
        <v>19</v>
      </c>
      <c r="D120" s="179" t="s">
        <v>3</v>
      </c>
      <c r="E120" s="179" t="s">
        <v>108</v>
      </c>
      <c r="F120" s="179" t="s">
        <v>113</v>
      </c>
    </row>
    <row r="121" spans="1:7" ht="15.75">
      <c r="A121" s="180" t="s">
        <v>277</v>
      </c>
      <c r="B121" s="219">
        <v>44411</v>
      </c>
      <c r="C121" s="219">
        <f>B121</f>
        <v>44411</v>
      </c>
      <c r="D121" s="219">
        <f>B121+2</f>
        <v>44413</v>
      </c>
      <c r="E121" s="219">
        <f>B121+10</f>
        <v>44421</v>
      </c>
      <c r="F121" s="219">
        <f>B121+12</f>
        <v>44423</v>
      </c>
    </row>
    <row r="122" spans="1:7" s="100" customFormat="1" ht="15.75">
      <c r="A122" s="180" t="s">
        <v>278</v>
      </c>
      <c r="B122" s="220">
        <f>B121+7</f>
        <v>44418</v>
      </c>
      <c r="C122" s="219">
        <f>B122</f>
        <v>44418</v>
      </c>
      <c r="D122" s="219">
        <f t="shared" ref="D122:D125" si="47">B122+2</f>
        <v>44420</v>
      </c>
      <c r="E122" s="219">
        <f>B122+10</f>
        <v>44428</v>
      </c>
      <c r="F122" s="219">
        <f>B122+12</f>
        <v>44430</v>
      </c>
    </row>
    <row r="123" spans="1:7" s="100" customFormat="1" ht="15.75">
      <c r="A123" s="180" t="s">
        <v>279</v>
      </c>
      <c r="B123" s="220">
        <f t="shared" ref="B123:B125" si="48">B122+7</f>
        <v>44425</v>
      </c>
      <c r="C123" s="219">
        <f>B123</f>
        <v>44425</v>
      </c>
      <c r="D123" s="219">
        <f t="shared" si="47"/>
        <v>44427</v>
      </c>
      <c r="E123" s="219">
        <f>B123+10</f>
        <v>44435</v>
      </c>
      <c r="F123" s="219">
        <v>44374</v>
      </c>
    </row>
    <row r="124" spans="1:7" s="100" customFormat="1" ht="15.75">
      <c r="A124" s="180" t="s">
        <v>314</v>
      </c>
      <c r="B124" s="220">
        <f t="shared" si="48"/>
        <v>44432</v>
      </c>
      <c r="C124" s="219">
        <f>B124</f>
        <v>44432</v>
      </c>
      <c r="D124" s="219">
        <f t="shared" si="47"/>
        <v>44434</v>
      </c>
      <c r="E124" s="219">
        <f>B124+10</f>
        <v>44442</v>
      </c>
      <c r="F124" s="219">
        <f>B124+12</f>
        <v>44444</v>
      </c>
    </row>
    <row r="125" spans="1:7" s="100" customFormat="1" ht="15.75">
      <c r="A125" s="180" t="s">
        <v>280</v>
      </c>
      <c r="B125" s="220">
        <f t="shared" si="48"/>
        <v>44439</v>
      </c>
      <c r="C125" s="219">
        <v>44376</v>
      </c>
      <c r="D125" s="219">
        <f t="shared" si="47"/>
        <v>44441</v>
      </c>
      <c r="E125" s="219">
        <v>44386</v>
      </c>
      <c r="F125" s="219">
        <v>44388</v>
      </c>
    </row>
    <row r="126" spans="1:7" s="100" customFormat="1">
      <c r="A126" s="408" t="s">
        <v>116</v>
      </c>
      <c r="B126" s="408"/>
      <c r="C126" s="408"/>
      <c r="D126" s="408"/>
      <c r="E126" s="408"/>
      <c r="F126" s="408"/>
    </row>
    <row r="127" spans="1:7" s="28" customFormat="1">
      <c r="A127" s="181"/>
      <c r="B127" s="181"/>
      <c r="C127" s="181"/>
      <c r="D127" s="181"/>
      <c r="E127" s="181"/>
      <c r="F127" s="181"/>
    </row>
    <row r="128" spans="1:7" ht="15.75" thickBot="1"/>
    <row r="129" spans="1:8">
      <c r="A129" s="409" t="s">
        <v>117</v>
      </c>
      <c r="B129" s="409"/>
      <c r="C129" s="409"/>
      <c r="D129" s="409"/>
      <c r="E129" s="409"/>
      <c r="F129" s="409"/>
      <c r="G129" s="409"/>
    </row>
    <row r="130" spans="1:8" ht="45">
      <c r="A130" s="241" t="s">
        <v>17</v>
      </c>
      <c r="B130" s="242" t="s">
        <v>118</v>
      </c>
      <c r="C130" s="242" t="s">
        <v>111</v>
      </c>
      <c r="D130" s="242" t="s">
        <v>3</v>
      </c>
      <c r="E130" s="242" t="s">
        <v>119</v>
      </c>
      <c r="F130" s="242" t="s">
        <v>120</v>
      </c>
      <c r="G130" s="243" t="s">
        <v>121</v>
      </c>
    </row>
    <row r="131" spans="1:8">
      <c r="A131" s="237" t="s">
        <v>122</v>
      </c>
      <c r="B131" s="244">
        <v>44410</v>
      </c>
      <c r="C131" s="244">
        <f>B131-2</f>
        <v>44408</v>
      </c>
      <c r="D131" s="244">
        <f>B131+1</f>
        <v>44411</v>
      </c>
      <c r="E131" s="244">
        <f>B131+8</f>
        <v>44418</v>
      </c>
      <c r="F131" s="245">
        <f>B131+9</f>
        <v>44419</v>
      </c>
      <c r="G131" s="246">
        <f>B131+10</f>
        <v>44420</v>
      </c>
      <c r="H131" s="100"/>
    </row>
    <row r="132" spans="1:8">
      <c r="A132" s="238" t="s">
        <v>281</v>
      </c>
      <c r="B132" s="244">
        <f>B131+7</f>
        <v>44417</v>
      </c>
      <c r="C132" s="244">
        <f t="shared" ref="C132:C135" si="49">B132-2</f>
        <v>44415</v>
      </c>
      <c r="D132" s="244">
        <f>B132+1</f>
        <v>44418</v>
      </c>
      <c r="E132" s="244">
        <f>B132+8</f>
        <v>44425</v>
      </c>
      <c r="F132" s="245">
        <f>B132+9</f>
        <v>44426</v>
      </c>
      <c r="G132" s="246">
        <f>B132+10</f>
        <v>44427</v>
      </c>
    </row>
    <row r="133" spans="1:8">
      <c r="A133" s="239" t="s">
        <v>282</v>
      </c>
      <c r="B133" s="244">
        <f t="shared" ref="B133:B135" si="50">B132+7</f>
        <v>44424</v>
      </c>
      <c r="C133" s="244">
        <f t="shared" si="49"/>
        <v>44422</v>
      </c>
      <c r="D133" s="244">
        <f>B133+1</f>
        <v>44425</v>
      </c>
      <c r="E133" s="244">
        <f>B133+8</f>
        <v>44432</v>
      </c>
      <c r="F133" s="245">
        <f>B133+9</f>
        <v>44433</v>
      </c>
      <c r="G133" s="246">
        <f>B133+10</f>
        <v>44434</v>
      </c>
    </row>
    <row r="134" spans="1:8">
      <c r="A134" s="239" t="s">
        <v>283</v>
      </c>
      <c r="B134" s="244">
        <f t="shared" si="50"/>
        <v>44431</v>
      </c>
      <c r="C134" s="244">
        <f t="shared" si="49"/>
        <v>44429</v>
      </c>
      <c r="D134" s="244">
        <f>B134+1</f>
        <v>44432</v>
      </c>
      <c r="E134" s="244">
        <f>B134+8</f>
        <v>44439</v>
      </c>
      <c r="F134" s="245">
        <f>B134+9</f>
        <v>44440</v>
      </c>
      <c r="G134" s="246">
        <f>B134+10</f>
        <v>44441</v>
      </c>
    </row>
    <row r="135" spans="1:8" ht="15.75" thickBot="1">
      <c r="A135" s="240" t="s">
        <v>284</v>
      </c>
      <c r="B135" s="244">
        <f t="shared" si="50"/>
        <v>44438</v>
      </c>
      <c r="C135" s="244">
        <f t="shared" si="49"/>
        <v>44436</v>
      </c>
      <c r="D135" s="247">
        <f>B135+1</f>
        <v>44439</v>
      </c>
      <c r="E135" s="247">
        <f>B135+8</f>
        <v>44446</v>
      </c>
      <c r="F135" s="248">
        <f>B135+9</f>
        <v>44447</v>
      </c>
      <c r="G135" s="249">
        <f>B135+10</f>
        <v>44448</v>
      </c>
    </row>
    <row r="138" spans="1:8" ht="15.75" thickBot="1">
      <c r="A138" s="410" t="s">
        <v>123</v>
      </c>
      <c r="B138" s="410"/>
      <c r="C138" s="410"/>
      <c r="D138" s="410"/>
      <c r="E138" s="410"/>
      <c r="F138" s="410"/>
      <c r="G138" s="100"/>
      <c r="H138" s="100"/>
    </row>
    <row r="139" spans="1:8" ht="45" customHeight="1">
      <c r="A139" s="370" t="s">
        <v>17</v>
      </c>
      <c r="B139" s="371" t="s">
        <v>124</v>
      </c>
      <c r="C139" s="371" t="s">
        <v>19</v>
      </c>
      <c r="D139" s="371" t="s">
        <v>3</v>
      </c>
      <c r="E139" s="371" t="s">
        <v>125</v>
      </c>
      <c r="F139" s="372" t="s">
        <v>126</v>
      </c>
      <c r="G139" s="100"/>
      <c r="H139" s="100"/>
    </row>
    <row r="140" spans="1:8" ht="15.75">
      <c r="A140" s="373" t="s">
        <v>285</v>
      </c>
      <c r="B140" s="223">
        <v>44407</v>
      </c>
      <c r="C140" s="224">
        <f>B140+2</f>
        <v>44409</v>
      </c>
      <c r="D140" s="224">
        <f>C140+1</f>
        <v>44410</v>
      </c>
      <c r="E140" s="223">
        <f>D140+6</f>
        <v>44416</v>
      </c>
      <c r="F140" s="374">
        <f>D140+7</f>
        <v>44417</v>
      </c>
      <c r="G140" s="221"/>
      <c r="H140" s="100"/>
    </row>
    <row r="141" spans="1:8" ht="15.75">
      <c r="A141" s="373" t="s">
        <v>286</v>
      </c>
      <c r="B141" s="223">
        <f>B140+7</f>
        <v>44414</v>
      </c>
      <c r="C141" s="224">
        <f t="shared" ref="C141:C144" si="51">B141+2</f>
        <v>44416</v>
      </c>
      <c r="D141" s="224">
        <f t="shared" ref="D141:D144" si="52">C141+1</f>
        <v>44417</v>
      </c>
      <c r="E141" s="223">
        <f t="shared" ref="E141:E143" si="53">D141+6</f>
        <v>44423</v>
      </c>
      <c r="F141" s="374">
        <f t="shared" ref="F141:F143" si="54">D141+7</f>
        <v>44424</v>
      </c>
      <c r="G141" s="100"/>
      <c r="H141" s="100"/>
    </row>
    <row r="142" spans="1:8" ht="15.75">
      <c r="A142" s="373" t="s">
        <v>287</v>
      </c>
      <c r="B142" s="223">
        <f t="shared" ref="B142:B144" si="55">B141+7</f>
        <v>44421</v>
      </c>
      <c r="C142" s="224">
        <f t="shared" si="51"/>
        <v>44423</v>
      </c>
      <c r="D142" s="224">
        <f t="shared" si="52"/>
        <v>44424</v>
      </c>
      <c r="E142" s="223">
        <f t="shared" si="53"/>
        <v>44430</v>
      </c>
      <c r="F142" s="374">
        <f t="shared" si="54"/>
        <v>44431</v>
      </c>
      <c r="G142" s="100"/>
      <c r="H142" s="100"/>
    </row>
    <row r="143" spans="1:8" ht="15.75">
      <c r="A143" s="373" t="s">
        <v>288</v>
      </c>
      <c r="B143" s="223">
        <f t="shared" si="55"/>
        <v>44428</v>
      </c>
      <c r="C143" s="224">
        <f t="shared" si="51"/>
        <v>44430</v>
      </c>
      <c r="D143" s="224">
        <f t="shared" si="52"/>
        <v>44431</v>
      </c>
      <c r="E143" s="223">
        <f t="shared" si="53"/>
        <v>44437</v>
      </c>
      <c r="F143" s="374">
        <f t="shared" si="54"/>
        <v>44438</v>
      </c>
      <c r="G143" s="100"/>
      <c r="H143" s="100"/>
    </row>
    <row r="144" spans="1:8" ht="16.5" thickBot="1">
      <c r="A144" s="375" t="s">
        <v>289</v>
      </c>
      <c r="B144" s="376">
        <f t="shared" si="55"/>
        <v>44435</v>
      </c>
      <c r="C144" s="377">
        <f t="shared" si="51"/>
        <v>44437</v>
      </c>
      <c r="D144" s="377">
        <f t="shared" si="52"/>
        <v>44438</v>
      </c>
      <c r="E144" s="376">
        <f t="shared" ref="E144" si="56">D144+6</f>
        <v>44444</v>
      </c>
      <c r="F144" s="378">
        <f t="shared" ref="F144" si="57">D144+7</f>
        <v>44445</v>
      </c>
      <c r="G144" s="100"/>
      <c r="H144" s="100"/>
    </row>
    <row r="145" spans="1:11">
      <c r="A145" s="100"/>
      <c r="B145" s="100"/>
      <c r="C145" s="100"/>
      <c r="D145" s="100"/>
      <c r="E145" s="100"/>
      <c r="F145" s="100"/>
      <c r="G145" s="100"/>
      <c r="H145" s="100"/>
    </row>
    <row r="146" spans="1:11" s="100" customFormat="1">
      <c r="A146" s="182"/>
      <c r="B146" s="183"/>
      <c r="C146" s="183"/>
      <c r="D146" s="183"/>
      <c r="E146" s="183"/>
      <c r="F146" s="183"/>
      <c r="H146" s="182"/>
      <c r="I146" s="182"/>
      <c r="K146" s="182"/>
    </row>
    <row r="147" spans="1:11" s="100" customFormat="1" ht="34.5" customHeight="1">
      <c r="A147" s="411" t="s">
        <v>316</v>
      </c>
      <c r="B147" s="412"/>
      <c r="C147" s="412"/>
      <c r="D147" s="412"/>
      <c r="E147" s="412"/>
      <c r="G147" s="182"/>
      <c r="H147" s="182"/>
      <c r="J147" s="182"/>
    </row>
    <row r="148" spans="1:11" s="100" customFormat="1" ht="36" customHeight="1">
      <c r="A148" s="271" t="s">
        <v>17</v>
      </c>
      <c r="B148" s="266" t="s">
        <v>124</v>
      </c>
      <c r="C148" s="266" t="s">
        <v>19</v>
      </c>
      <c r="D148" s="266" t="s">
        <v>3</v>
      </c>
      <c r="E148" s="380" t="s">
        <v>127</v>
      </c>
      <c r="G148" s="182"/>
      <c r="H148" s="182"/>
      <c r="J148" s="182"/>
    </row>
    <row r="149" spans="1:11" s="100" customFormat="1" ht="17.25" customHeight="1">
      <c r="A149" s="234" t="s">
        <v>290</v>
      </c>
      <c r="B149" s="269">
        <v>44414.708333333336</v>
      </c>
      <c r="C149" s="268">
        <v>44415</v>
      </c>
      <c r="D149" s="394">
        <v>44416</v>
      </c>
      <c r="E149" s="396">
        <f>D149+3</f>
        <v>44419</v>
      </c>
      <c r="G149" s="182"/>
      <c r="H149" s="182"/>
      <c r="J149" s="182"/>
    </row>
    <row r="150" spans="1:11" s="100" customFormat="1" ht="21" customHeight="1">
      <c r="A150" s="236" t="s">
        <v>128</v>
      </c>
      <c r="B150" s="270">
        <f>B149+7</f>
        <v>44421.708333333336</v>
      </c>
      <c r="C150" s="235">
        <f>C149+7</f>
        <v>44422</v>
      </c>
      <c r="D150" s="395">
        <v>44423</v>
      </c>
      <c r="E150" s="396">
        <f t="shared" ref="E150:E153" si="58">D150+3</f>
        <v>44426</v>
      </c>
      <c r="G150" s="182"/>
      <c r="H150" s="182"/>
      <c r="J150" s="182"/>
    </row>
    <row r="151" spans="1:11" s="100" customFormat="1" ht="21" customHeight="1">
      <c r="A151" s="234" t="s">
        <v>291</v>
      </c>
      <c r="B151" s="270">
        <f t="shared" ref="B151:B153" si="59">B150+7</f>
        <v>44428.708333333336</v>
      </c>
      <c r="C151" s="235">
        <f t="shared" ref="C151:C153" si="60">C150+7</f>
        <v>44429</v>
      </c>
      <c r="D151" s="395">
        <v>44430</v>
      </c>
      <c r="E151" s="396">
        <f t="shared" si="58"/>
        <v>44433</v>
      </c>
      <c r="G151" s="182"/>
      <c r="H151" s="182"/>
      <c r="J151" s="182"/>
    </row>
    <row r="152" spans="1:11" s="100" customFormat="1" ht="21" customHeight="1">
      <c r="A152" s="236" t="s">
        <v>292</v>
      </c>
      <c r="B152" s="270">
        <f t="shared" si="59"/>
        <v>44435.708333333336</v>
      </c>
      <c r="C152" s="235">
        <f t="shared" si="60"/>
        <v>44436</v>
      </c>
      <c r="D152" s="395">
        <v>44437</v>
      </c>
      <c r="E152" s="396">
        <f t="shared" si="58"/>
        <v>44440</v>
      </c>
      <c r="G152" s="182"/>
      <c r="H152" s="182"/>
      <c r="J152" s="182"/>
    </row>
    <row r="153" spans="1:11" s="100" customFormat="1" ht="21" customHeight="1">
      <c r="A153" s="234" t="s">
        <v>293</v>
      </c>
      <c r="B153" s="270">
        <f t="shared" si="59"/>
        <v>44442.708333333336</v>
      </c>
      <c r="C153" s="235">
        <f t="shared" si="60"/>
        <v>44443</v>
      </c>
      <c r="D153" s="395">
        <v>44444</v>
      </c>
      <c r="E153" s="396">
        <f t="shared" si="58"/>
        <v>44447</v>
      </c>
      <c r="G153" s="182"/>
      <c r="H153" s="182"/>
      <c r="J153" s="182"/>
    </row>
    <row r="154" spans="1:11" s="100" customFormat="1">
      <c r="A154" s="182"/>
      <c r="B154" s="222"/>
      <c r="C154" s="222"/>
      <c r="D154" s="222"/>
      <c r="E154" s="222"/>
    </row>
    <row r="155" spans="1:11" ht="15.75" thickBot="1">
      <c r="A155" s="100"/>
      <c r="B155" s="100"/>
      <c r="C155" s="100"/>
      <c r="D155" s="100"/>
      <c r="E155" s="100"/>
      <c r="F155" s="100"/>
      <c r="G155" s="100"/>
      <c r="H155" s="100"/>
    </row>
    <row r="156" spans="1:11">
      <c r="A156" s="405" t="s">
        <v>129</v>
      </c>
      <c r="B156" s="406"/>
      <c r="C156" s="406"/>
      <c r="D156" s="406"/>
      <c r="E156" s="406"/>
      <c r="F156" s="406"/>
      <c r="G156" s="406"/>
      <c r="H156" s="407"/>
    </row>
    <row r="157" spans="1:11" ht="30">
      <c r="A157" s="231" t="s">
        <v>70</v>
      </c>
      <c r="B157" s="232" t="s">
        <v>18</v>
      </c>
      <c r="C157" s="232" t="s">
        <v>19</v>
      </c>
      <c r="D157" s="232" t="s">
        <v>3</v>
      </c>
      <c r="E157" s="232" t="s">
        <v>130</v>
      </c>
      <c r="F157" s="232" t="s">
        <v>80</v>
      </c>
      <c r="G157" s="232" t="s">
        <v>131</v>
      </c>
      <c r="H157" s="233" t="s">
        <v>81</v>
      </c>
    </row>
    <row r="158" spans="1:11">
      <c r="A158" s="199" t="s">
        <v>9</v>
      </c>
      <c r="B158" s="226">
        <v>44410</v>
      </c>
      <c r="C158" s="226">
        <f>B158</f>
        <v>44410</v>
      </c>
      <c r="D158" s="227">
        <f>B158+2</f>
        <v>44412</v>
      </c>
      <c r="E158" s="227">
        <f>D158+9</f>
        <v>44421</v>
      </c>
      <c r="F158" s="228">
        <f>D158+18</f>
        <v>44430</v>
      </c>
      <c r="G158" s="229">
        <f>D158+20</f>
        <v>44432</v>
      </c>
      <c r="H158" s="230">
        <f>D158+22</f>
        <v>44434</v>
      </c>
    </row>
    <row r="159" spans="1:11">
      <c r="A159" s="199" t="s">
        <v>9</v>
      </c>
      <c r="B159" s="226">
        <f>B158+7</f>
        <v>44417</v>
      </c>
      <c r="C159" s="226">
        <f t="shared" ref="C159:C162" si="61">B159</f>
        <v>44417</v>
      </c>
      <c r="D159" s="227">
        <f t="shared" ref="D159:D162" si="62">B159+2</f>
        <v>44419</v>
      </c>
      <c r="E159" s="227">
        <f>D159+9</f>
        <v>44428</v>
      </c>
      <c r="F159" s="228">
        <f>D159+18</f>
        <v>44437</v>
      </c>
      <c r="G159" s="229">
        <f>D159+20</f>
        <v>44439</v>
      </c>
      <c r="H159" s="230">
        <f>D159+22</f>
        <v>44441</v>
      </c>
    </row>
    <row r="160" spans="1:11">
      <c r="A160" s="199" t="s">
        <v>132</v>
      </c>
      <c r="B160" s="226">
        <f>B159+7</f>
        <v>44424</v>
      </c>
      <c r="C160" s="226">
        <f t="shared" si="61"/>
        <v>44424</v>
      </c>
      <c r="D160" s="227">
        <f t="shared" si="62"/>
        <v>44426</v>
      </c>
      <c r="E160" s="227">
        <f>D160+9</f>
        <v>44435</v>
      </c>
      <c r="F160" s="228">
        <f>D160+18</f>
        <v>44444</v>
      </c>
      <c r="G160" s="229">
        <f>D160+20</f>
        <v>44446</v>
      </c>
      <c r="H160" s="230">
        <f>D160+22</f>
        <v>44448</v>
      </c>
    </row>
    <row r="161" spans="1:8">
      <c r="A161" s="199" t="s">
        <v>294</v>
      </c>
      <c r="B161" s="226">
        <f>B158+21</f>
        <v>44431</v>
      </c>
      <c r="C161" s="226">
        <f t="shared" si="61"/>
        <v>44431</v>
      </c>
      <c r="D161" s="227">
        <f t="shared" si="62"/>
        <v>44433</v>
      </c>
      <c r="E161" s="227">
        <f>D161+9</f>
        <v>44442</v>
      </c>
      <c r="F161" s="228">
        <f>D161+18</f>
        <v>44451</v>
      </c>
      <c r="G161" s="229">
        <f>D161+20</f>
        <v>44453</v>
      </c>
      <c r="H161" s="230">
        <f>D161+22</f>
        <v>44455</v>
      </c>
    </row>
    <row r="162" spans="1:8">
      <c r="A162" s="199" t="s">
        <v>315</v>
      </c>
      <c r="B162" s="226">
        <f>B161+7</f>
        <v>44438</v>
      </c>
      <c r="C162" s="226">
        <f t="shared" si="61"/>
        <v>44438</v>
      </c>
      <c r="D162" s="227">
        <f t="shared" si="62"/>
        <v>44440</v>
      </c>
      <c r="E162" s="227">
        <f>D162+9</f>
        <v>44449</v>
      </c>
      <c r="F162" s="228">
        <f>D162+18</f>
        <v>44458</v>
      </c>
      <c r="G162" s="229">
        <f>D162+20</f>
        <v>44460</v>
      </c>
      <c r="H162" s="230">
        <f>D162+22</f>
        <v>44462</v>
      </c>
    </row>
    <row r="163" spans="1:8">
      <c r="A163" s="225"/>
      <c r="B163" s="225"/>
      <c r="C163" s="225"/>
      <c r="D163" s="225"/>
      <c r="E163" s="225"/>
      <c r="F163" s="225"/>
      <c r="G163" s="225"/>
      <c r="H163" s="225"/>
    </row>
    <row r="164" spans="1:8">
      <c r="A164" s="100"/>
      <c r="B164" s="100"/>
      <c r="C164" s="100"/>
      <c r="D164" s="100"/>
      <c r="E164" s="100"/>
      <c r="F164" s="100"/>
      <c r="G164" s="100"/>
      <c r="H164" s="100"/>
    </row>
    <row r="165" spans="1:8">
      <c r="A165" s="100"/>
      <c r="B165" s="100"/>
      <c r="C165" s="100"/>
      <c r="D165" s="100"/>
      <c r="E165" s="100"/>
      <c r="F165" s="100"/>
      <c r="G165" s="100"/>
      <c r="H165" s="100"/>
    </row>
    <row r="166" spans="1:8" ht="18.75">
      <c r="A166" s="184" t="s">
        <v>62</v>
      </c>
      <c r="B166" s="185"/>
      <c r="C166" s="185"/>
      <c r="D166" s="185"/>
      <c r="E166" s="185"/>
    </row>
  </sheetData>
  <mergeCells count="17">
    <mergeCell ref="A119:F119"/>
    <mergeCell ref="A1:J2"/>
    <mergeCell ref="A16:H17"/>
    <mergeCell ref="A31:F31"/>
    <mergeCell ref="A40:F40"/>
    <mergeCell ref="A48:H48"/>
    <mergeCell ref="A57:H57"/>
    <mergeCell ref="A66:G66"/>
    <mergeCell ref="A74:G74"/>
    <mergeCell ref="A92:G92"/>
    <mergeCell ref="A101:F101"/>
    <mergeCell ref="A110:G110"/>
    <mergeCell ref="A156:H156"/>
    <mergeCell ref="A126:F126"/>
    <mergeCell ref="A129:G129"/>
    <mergeCell ref="A138:F138"/>
    <mergeCell ref="A147:E147"/>
  </mergeCells>
  <phoneticPr fontId="65" type="noConversion"/>
  <pageMargins left="0.7" right="0.7" top="0.75" bottom="0.75" header="0.3" footer="0.3"/>
  <pageSetup scale="50" orientation="landscape" r:id="rId1"/>
  <rowBreaks count="3" manualBreakCount="3">
    <brk id="46" max="16383" man="1"/>
    <brk id="99" max="16383" man="1"/>
    <brk id="1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E28" sqref="E28"/>
    </sheetView>
  </sheetViews>
  <sheetFormatPr defaultRowHeight="14.25"/>
  <cols>
    <col min="1" max="1" width="13.875" customWidth="1"/>
    <col min="2" max="2" width="16.125" customWidth="1"/>
    <col min="5" max="5" width="45" bestFit="1" customWidth="1"/>
  </cols>
  <sheetData>
    <row r="1" spans="1:5" ht="17.25" thickBot="1">
      <c r="A1" s="260" t="s">
        <v>133</v>
      </c>
      <c r="B1" s="261" t="s">
        <v>134</v>
      </c>
      <c r="C1" s="261" t="s">
        <v>135</v>
      </c>
      <c r="D1" s="261" t="s">
        <v>136</v>
      </c>
      <c r="E1" s="261" t="s">
        <v>137</v>
      </c>
    </row>
    <row r="2" spans="1:5" ht="17.25" thickBot="1">
      <c r="A2" s="262" t="s">
        <v>138</v>
      </c>
      <c r="B2" s="263" t="s">
        <v>139</v>
      </c>
      <c r="C2" s="263" t="s">
        <v>140</v>
      </c>
      <c r="D2" s="263" t="s">
        <v>141</v>
      </c>
      <c r="E2" s="264" t="s">
        <v>142</v>
      </c>
    </row>
    <row r="3" spans="1:5" ht="17.25" thickBot="1">
      <c r="A3" s="262" t="s">
        <v>143</v>
      </c>
      <c r="B3" s="263" t="s">
        <v>144</v>
      </c>
      <c r="C3" s="263" t="s">
        <v>140</v>
      </c>
      <c r="D3" s="263" t="s">
        <v>145</v>
      </c>
      <c r="E3" s="264" t="s">
        <v>146</v>
      </c>
    </row>
    <row r="4" spans="1:5" ht="17.25" thickBot="1">
      <c r="A4" s="262" t="s">
        <v>147</v>
      </c>
      <c r="B4" s="263" t="s">
        <v>144</v>
      </c>
      <c r="C4" s="263" t="s">
        <v>148</v>
      </c>
      <c r="D4" s="263" t="s">
        <v>149</v>
      </c>
      <c r="E4" s="264" t="s">
        <v>150</v>
      </c>
    </row>
    <row r="5" spans="1:5" ht="17.25" thickBot="1">
      <c r="A5" s="262" t="s">
        <v>151</v>
      </c>
      <c r="B5" s="263" t="s">
        <v>139</v>
      </c>
      <c r="C5" s="263" t="s">
        <v>140</v>
      </c>
      <c r="D5" s="263" t="s">
        <v>152</v>
      </c>
      <c r="E5" s="264" t="s">
        <v>153</v>
      </c>
    </row>
    <row r="6" spans="1:5" ht="17.25" thickBot="1">
      <c r="A6" s="262" t="s">
        <v>154</v>
      </c>
      <c r="B6" s="263" t="s">
        <v>139</v>
      </c>
      <c r="C6" s="263" t="s">
        <v>155</v>
      </c>
      <c r="D6" s="263" t="s">
        <v>141</v>
      </c>
      <c r="E6" s="264" t="s">
        <v>156</v>
      </c>
    </row>
    <row r="7" spans="1:5" ht="17.25" thickBot="1">
      <c r="A7" s="262" t="s">
        <v>157</v>
      </c>
      <c r="B7" s="263" t="s">
        <v>158</v>
      </c>
      <c r="C7" s="263" t="s">
        <v>140</v>
      </c>
      <c r="D7" s="263" t="s">
        <v>152</v>
      </c>
      <c r="E7" s="264" t="s">
        <v>159</v>
      </c>
    </row>
    <row r="8" spans="1:5" ht="17.25" thickBot="1">
      <c r="A8" s="262" t="s">
        <v>160</v>
      </c>
      <c r="B8" s="263" t="s">
        <v>144</v>
      </c>
      <c r="C8" s="263" t="s">
        <v>140</v>
      </c>
      <c r="D8" s="263" t="s">
        <v>161</v>
      </c>
      <c r="E8" s="264" t="s">
        <v>162</v>
      </c>
    </row>
    <row r="9" spans="1:5" ht="17.25" thickBot="1">
      <c r="A9" s="262" t="s">
        <v>163</v>
      </c>
      <c r="B9" s="263" t="s">
        <v>139</v>
      </c>
      <c r="C9" s="263" t="s">
        <v>155</v>
      </c>
      <c r="D9" s="263" t="s">
        <v>164</v>
      </c>
      <c r="E9" s="264" t="s">
        <v>165</v>
      </c>
    </row>
    <row r="10" spans="1:5" ht="17.25" thickBot="1">
      <c r="A10" s="262" t="s">
        <v>166</v>
      </c>
      <c r="B10" s="263" t="s">
        <v>167</v>
      </c>
      <c r="C10" s="263" t="s">
        <v>155</v>
      </c>
      <c r="D10" s="263" t="s">
        <v>152</v>
      </c>
      <c r="E10" s="264" t="s">
        <v>168</v>
      </c>
    </row>
    <row r="11" spans="1:5" ht="17.25" thickBot="1">
      <c r="A11" s="262" t="s">
        <v>169</v>
      </c>
      <c r="B11" s="263" t="s">
        <v>139</v>
      </c>
      <c r="C11" s="263" t="s">
        <v>140</v>
      </c>
      <c r="D11" s="263" t="s">
        <v>170</v>
      </c>
      <c r="E11" s="264" t="s">
        <v>171</v>
      </c>
    </row>
    <row r="12" spans="1:5" ht="17.25" thickBot="1">
      <c r="A12" s="262" t="s">
        <v>172</v>
      </c>
      <c r="B12" s="263" t="s">
        <v>139</v>
      </c>
      <c r="C12" s="263" t="s">
        <v>148</v>
      </c>
      <c r="D12" s="263" t="s">
        <v>173</v>
      </c>
      <c r="E12" s="264" t="s">
        <v>174</v>
      </c>
    </row>
    <row r="13" spans="1:5" ht="17.25" thickBot="1">
      <c r="A13" s="262" t="s">
        <v>175</v>
      </c>
      <c r="B13" s="263" t="s">
        <v>144</v>
      </c>
      <c r="C13" s="263" t="s">
        <v>155</v>
      </c>
      <c r="D13" s="263" t="s">
        <v>176</v>
      </c>
      <c r="E13" s="264" t="s">
        <v>177</v>
      </c>
    </row>
    <row r="14" spans="1:5" ht="17.25" thickBot="1">
      <c r="A14" s="262" t="s">
        <v>178</v>
      </c>
      <c r="B14" s="263" t="s">
        <v>139</v>
      </c>
      <c r="C14" s="263" t="s">
        <v>155</v>
      </c>
      <c r="D14" s="263" t="s">
        <v>179</v>
      </c>
      <c r="E14" s="264" t="s">
        <v>177</v>
      </c>
    </row>
    <row r="15" spans="1:5" ht="17.25" thickBot="1">
      <c r="A15" s="262" t="s">
        <v>180</v>
      </c>
      <c r="B15" s="263" t="s">
        <v>139</v>
      </c>
      <c r="C15" s="263" t="s">
        <v>140</v>
      </c>
      <c r="D15" s="263" t="s">
        <v>181</v>
      </c>
      <c r="E15" s="264" t="s">
        <v>182</v>
      </c>
    </row>
    <row r="16" spans="1:5" ht="17.25" thickBot="1">
      <c r="A16" s="262" t="s">
        <v>183</v>
      </c>
      <c r="B16" s="263" t="s">
        <v>184</v>
      </c>
      <c r="C16" s="263" t="s">
        <v>148</v>
      </c>
      <c r="D16" s="263" t="s">
        <v>149</v>
      </c>
      <c r="E16" s="264" t="s">
        <v>165</v>
      </c>
    </row>
    <row r="17" spans="1:5" ht="17.25" thickBot="1">
      <c r="A17" s="262" t="s">
        <v>185</v>
      </c>
      <c r="B17" s="263" t="s">
        <v>158</v>
      </c>
      <c r="C17" s="263" t="s">
        <v>148</v>
      </c>
      <c r="D17" s="263" t="s">
        <v>186</v>
      </c>
      <c r="E17" s="264" t="s">
        <v>187</v>
      </c>
    </row>
    <row r="18" spans="1:5" ht="17.25" thickBot="1">
      <c r="A18" s="262" t="s">
        <v>188</v>
      </c>
      <c r="B18" s="263" t="s">
        <v>184</v>
      </c>
      <c r="C18" s="263" t="s">
        <v>140</v>
      </c>
      <c r="D18" s="263" t="s">
        <v>179</v>
      </c>
      <c r="E18" s="264" t="s">
        <v>189</v>
      </c>
    </row>
    <row r="19" spans="1:5" ht="17.25" thickBot="1">
      <c r="A19" s="262" t="s">
        <v>190</v>
      </c>
      <c r="B19" s="263" t="s">
        <v>191</v>
      </c>
      <c r="C19" s="263" t="s">
        <v>155</v>
      </c>
      <c r="D19" s="263" t="s">
        <v>149</v>
      </c>
      <c r="E19" s="264" t="s">
        <v>192</v>
      </c>
    </row>
    <row r="20" spans="1:5" ht="17.25" thickBot="1">
      <c r="A20" s="262" t="s">
        <v>193</v>
      </c>
      <c r="B20" s="263" t="s">
        <v>158</v>
      </c>
      <c r="C20" s="263" t="s">
        <v>155</v>
      </c>
      <c r="D20" s="263" t="s">
        <v>261</v>
      </c>
      <c r="E20" s="264" t="s">
        <v>262</v>
      </c>
    </row>
    <row r="21" spans="1:5" ht="17.25" thickBot="1">
      <c r="A21" s="262" t="s">
        <v>194</v>
      </c>
      <c r="B21" s="263" t="s">
        <v>158</v>
      </c>
      <c r="C21" s="263" t="s">
        <v>148</v>
      </c>
      <c r="D21" s="263" t="s">
        <v>149</v>
      </c>
      <c r="E21" s="264" t="s">
        <v>150</v>
      </c>
    </row>
    <row r="22" spans="1:5" ht="17.25" thickBot="1">
      <c r="A22" s="262" t="s">
        <v>195</v>
      </c>
      <c r="B22" s="263" t="s">
        <v>196</v>
      </c>
      <c r="C22" s="263" t="s">
        <v>155</v>
      </c>
      <c r="D22" s="263" t="s">
        <v>145</v>
      </c>
      <c r="E22" s="264" t="s">
        <v>197</v>
      </c>
    </row>
    <row r="23" spans="1:5" ht="17.25" thickBot="1">
      <c r="A23" s="262" t="s">
        <v>198</v>
      </c>
      <c r="B23" s="263" t="s">
        <v>196</v>
      </c>
      <c r="C23" s="263" t="s">
        <v>155</v>
      </c>
      <c r="D23" s="263" t="s">
        <v>173</v>
      </c>
      <c r="E23" s="264" t="s">
        <v>199</v>
      </c>
    </row>
    <row r="24" spans="1:5" ht="17.25" thickBot="1">
      <c r="A24" s="262" t="s">
        <v>200</v>
      </c>
      <c r="B24" s="263" t="s">
        <v>144</v>
      </c>
      <c r="C24" s="263" t="s">
        <v>148</v>
      </c>
      <c r="D24" s="263" t="s">
        <v>149</v>
      </c>
      <c r="E24" s="264" t="s">
        <v>189</v>
      </c>
    </row>
    <row r="25" spans="1:5" ht="17.25" thickBot="1">
      <c r="A25" s="265" t="s">
        <v>201</v>
      </c>
      <c r="B25" s="263" t="s">
        <v>144</v>
      </c>
      <c r="C25" s="263" t="s">
        <v>140</v>
      </c>
      <c r="D25" s="263" t="s">
        <v>145</v>
      </c>
      <c r="E25" s="264" t="s">
        <v>197</v>
      </c>
    </row>
    <row r="26" spans="1:5" ht="17.25" thickBot="1">
      <c r="A26" s="265" t="s">
        <v>202</v>
      </c>
      <c r="B26" s="263" t="s">
        <v>196</v>
      </c>
      <c r="C26" s="263" t="s">
        <v>155</v>
      </c>
      <c r="D26" s="397" t="s">
        <v>317</v>
      </c>
      <c r="E26" s="264" t="s">
        <v>189</v>
      </c>
    </row>
    <row r="30" spans="1:5" ht="15">
      <c r="C30" s="25" t="str">
        <f t="shared" ref="C30" si="0">UPPER(D30)</f>
        <v/>
      </c>
    </row>
  </sheetData>
  <phoneticPr fontId="6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BF83BB0DE9787847BFC7011FA5858361" ma:contentTypeVersion="14" ma:contentTypeDescription="新建文档。" ma:contentTypeScope="" ma:versionID="152721c74d5e8a8afeda71d477c5fdad">
  <xsd:schema xmlns:xsd="http://www.w3.org/2001/XMLSchema" xmlns:xs="http://www.w3.org/2001/XMLSchema" xmlns:p="http://schemas.microsoft.com/office/2006/metadata/properties" xmlns:ns2="633ee1cc-3fe0-4a49-a704-20ce586fd042" xmlns:ns3="c24537aa-7a59-40f9-8184-ac5376a9b6b6" targetNamespace="http://schemas.microsoft.com/office/2006/metadata/properties" ma:root="true" ma:fieldsID="0d49c4bf1f5c931917c2b5dc6b02fcda" ns2:_="" ns3:_="">
    <xsd:import namespace="633ee1cc-3fe0-4a49-a704-20ce586fd042"/>
    <xsd:import namespace="c24537aa-7a59-40f9-8184-ac5376a9b6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_x4eba__x5458_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ee1cc-3fe0-4a49-a704-20ce586fd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4eba__x5458_" ma:index="18" nillable="true" ma:displayName="人员" ma:format="Dropdown" ma:list="UserInfo" ma:SharePointGroup="0" ma:internalName="_x4eba__x5458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537aa-7a59-40f9-8184-ac5376a9b6b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享对象: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享对象详细信息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ba__x5458_ xmlns="633ee1cc-3fe0-4a49-a704-20ce586fd042">
      <UserInfo>
        <DisplayName/>
        <AccountId xsi:nil="true"/>
        <AccountType/>
      </UserInfo>
    </_x4eba__x5458_>
  </documentManagement>
</p:properties>
</file>

<file path=customXml/itemProps1.xml><?xml version="1.0" encoding="utf-8"?>
<ds:datastoreItem xmlns:ds="http://schemas.openxmlformats.org/officeDocument/2006/customXml" ds:itemID="{7714C13B-275D-424A-AE40-FE8B7A3DB7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3ee1cc-3fe0-4a49-a704-20ce586fd042"/>
    <ds:schemaRef ds:uri="c24537aa-7a59-40f9-8184-ac5376a9b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B59BA-0ECF-45B6-837F-2EC6A550A8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7FC136-7E6F-4207-8DC0-D3D48F6E1008}">
  <ds:schemaRefs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c24537aa-7a59-40f9-8184-ac5376a9b6b6"/>
    <ds:schemaRef ds:uri="633ee1cc-3fe0-4a49-a704-20ce586fd042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FUZ-NGB</vt:lpstr>
      <vt:lpstr>ZIM AUG</vt:lpstr>
      <vt:lpstr>GSL AUG</vt:lpstr>
      <vt:lpstr>截单时间</vt:lpstr>
      <vt:lpstr>'ZIM AUG'!Print_Area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 Cristina</dc:creator>
  <cp:lastModifiedBy>AutoBVT</cp:lastModifiedBy>
  <cp:revision/>
  <cp:lastPrinted>2021-07-01T02:11:45Z</cp:lastPrinted>
  <dcterms:created xsi:type="dcterms:W3CDTF">2015-06-05T18:17:20Z</dcterms:created>
  <dcterms:modified xsi:type="dcterms:W3CDTF">2021-07-21T08:37:59Z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0x010100BF83BB0DE9787847BFC7011FA5858361</vt:lpwstr>
  </property>
</Properties>
</file>