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570" windowHeight="11910"/>
  </bookViews>
  <sheets>
    <sheet name="FUZ-NGB" sheetId="5" r:id="rId1"/>
    <sheet name="ZIM LINE FEB" sheetId="1" r:id="rId2"/>
    <sheet name="GSL LINE FEB" sheetId="3" r:id="rId3"/>
  </sheets>
  <definedNames>
    <definedName name="_xlnm.Print_Area" localSheetId="1">'ZIM LINE FEB'!$A$1:$K$70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25" i="1" s="1"/>
  <c r="E25" i="1"/>
  <c r="C26" i="1"/>
  <c r="B26" i="1" s="1"/>
  <c r="E26" i="1"/>
  <c r="C27" i="1"/>
  <c r="B27" i="1" s="1"/>
  <c r="E27" i="1"/>
  <c r="C28" i="1"/>
  <c r="B28" i="1" s="1"/>
  <c r="E28" i="1"/>
  <c r="G113" i="3"/>
  <c r="G105" i="3"/>
  <c r="I97" i="3"/>
  <c r="H88" i="3"/>
  <c r="H74" i="3"/>
  <c r="K64" i="3"/>
  <c r="J64" i="3"/>
  <c r="I64" i="3"/>
  <c r="I56" i="3"/>
  <c r="G48" i="3"/>
  <c r="B98" i="3"/>
  <c r="B99" i="3" s="1"/>
  <c r="B100" i="3" s="1"/>
  <c r="B42" i="1"/>
  <c r="C42" i="1" s="1"/>
  <c r="D42" i="1" s="1"/>
  <c r="E42" i="1" s="1"/>
  <c r="C41" i="1"/>
  <c r="D41" i="1" s="1"/>
  <c r="E41" i="1" s="1"/>
  <c r="B34" i="1"/>
  <c r="C34" i="1" s="1"/>
  <c r="D34" i="1" s="1"/>
  <c r="E34" i="1" s="1"/>
  <c r="F34" i="1" s="1"/>
  <c r="G34" i="1" s="1"/>
  <c r="H34" i="1" s="1"/>
  <c r="C33" i="1"/>
  <c r="D33" i="1" s="1"/>
  <c r="E33" i="1" s="1"/>
  <c r="F33" i="1" s="1"/>
  <c r="G33" i="1" s="1"/>
  <c r="H33" i="1" s="1"/>
  <c r="B10" i="1"/>
  <c r="C10" i="1" s="1"/>
  <c r="D10" i="1" s="1"/>
  <c r="E10" i="1" s="1"/>
  <c r="F10" i="1" s="1"/>
  <c r="G10" i="1" s="1"/>
  <c r="H10" i="1" s="1"/>
  <c r="I10" i="1" s="1"/>
  <c r="C9" i="1"/>
  <c r="D9" i="1" s="1"/>
  <c r="E9" i="1" s="1"/>
  <c r="F9" i="1" s="1"/>
  <c r="G9" i="1" s="1"/>
  <c r="H9" i="1" s="1"/>
  <c r="I9" i="1" s="1"/>
  <c r="B43" i="1" l="1"/>
  <c r="B44" i="1" s="1"/>
  <c r="C44" i="1" s="1"/>
  <c r="D44" i="1" s="1"/>
  <c r="E44" i="1" s="1"/>
  <c r="B35" i="1"/>
  <c r="B11" i="1"/>
  <c r="C43" i="1" l="1"/>
  <c r="D43" i="1" s="1"/>
  <c r="E43" i="1" s="1"/>
  <c r="C35" i="1"/>
  <c r="D35" i="1" s="1"/>
  <c r="E35" i="1" s="1"/>
  <c r="F35" i="1" s="1"/>
  <c r="G35" i="1" s="1"/>
  <c r="H35" i="1" s="1"/>
  <c r="B12" i="1"/>
  <c r="C11" i="1"/>
  <c r="D11" i="1" s="1"/>
  <c r="E11" i="1" s="1"/>
  <c r="F11" i="1" s="1"/>
  <c r="G11" i="1" s="1"/>
  <c r="H11" i="1" s="1"/>
  <c r="I11" i="1" s="1"/>
  <c r="C12" i="1" l="1"/>
  <c r="D12" i="1" s="1"/>
  <c r="E12" i="1" s="1"/>
  <c r="F12" i="1" s="1"/>
  <c r="G12" i="1" s="1"/>
  <c r="H12" i="1" s="1"/>
  <c r="I12" i="1" s="1"/>
  <c r="B13" i="1"/>
  <c r="C13" i="1" s="1"/>
  <c r="D13" i="1" s="1"/>
  <c r="E13" i="1" s="1"/>
  <c r="F13" i="1" s="1"/>
  <c r="G13" i="1" s="1"/>
  <c r="H13" i="1" s="1"/>
  <c r="I13" i="1" s="1"/>
  <c r="F97" i="3"/>
  <c r="H97" i="3" s="1"/>
  <c r="B106" i="3" l="1"/>
  <c r="B107" i="3" s="1"/>
  <c r="C105" i="3"/>
  <c r="D105" i="3" s="1"/>
  <c r="E105" i="3" s="1"/>
  <c r="F105" i="3" s="1"/>
  <c r="D98" i="3"/>
  <c r="B89" i="3"/>
  <c r="C89" i="3" s="1"/>
  <c r="D88" i="3"/>
  <c r="E88" i="3" s="1"/>
  <c r="F88" i="3" s="1"/>
  <c r="G88" i="3" s="1"/>
  <c r="C88" i="3"/>
  <c r="E84" i="3"/>
  <c r="F84" i="3" s="1"/>
  <c r="G84" i="3" s="1"/>
  <c r="E83" i="3"/>
  <c r="F83" i="3" s="1"/>
  <c r="G83" i="3" s="1"/>
  <c r="E82" i="3"/>
  <c r="F82" i="3" s="1"/>
  <c r="G82" i="3" s="1"/>
  <c r="E81" i="3"/>
  <c r="F81" i="3" s="1"/>
  <c r="G81" i="3" s="1"/>
  <c r="B74" i="3"/>
  <c r="B75" i="3" s="1"/>
  <c r="D75" i="3" s="1"/>
  <c r="D73" i="3"/>
  <c r="B59" i="3"/>
  <c r="B57" i="3"/>
  <c r="C57" i="3" s="1"/>
  <c r="D57" i="3" s="1"/>
  <c r="C56" i="3"/>
  <c r="D56" i="3" s="1"/>
  <c r="B49" i="3"/>
  <c r="D49" i="3" s="1"/>
  <c r="E49" i="3" s="1"/>
  <c r="C48" i="3"/>
  <c r="D48" i="3" s="1"/>
  <c r="B40" i="3"/>
  <c r="B41" i="3" s="1"/>
  <c r="C41" i="3" s="1"/>
  <c r="D41" i="3" s="1"/>
  <c r="C39" i="3"/>
  <c r="D39" i="3" s="1"/>
  <c r="B29" i="3"/>
  <c r="B31" i="3" s="1"/>
  <c r="B27" i="3"/>
  <c r="B28" i="3" s="1"/>
  <c r="C28" i="3" s="1"/>
  <c r="B26" i="3"/>
  <c r="C26" i="3" s="1"/>
  <c r="C25" i="3"/>
  <c r="D25" i="3" s="1"/>
  <c r="D26" i="3" s="1"/>
  <c r="B12" i="3"/>
  <c r="B14" i="3" s="1"/>
  <c r="B11" i="3"/>
  <c r="B13" i="3" s="1"/>
  <c r="C10" i="3"/>
  <c r="D10" i="3" s="1"/>
  <c r="D11" i="3" s="1"/>
  <c r="E11" i="3" s="1"/>
  <c r="F11" i="3" s="1"/>
  <c r="G11" i="3" s="1"/>
  <c r="D99" i="3" l="1"/>
  <c r="F98" i="3"/>
  <c r="H98" i="3" s="1"/>
  <c r="D74" i="3"/>
  <c r="C40" i="3"/>
  <c r="D40" i="3" s="1"/>
  <c r="E40" i="3" s="1"/>
  <c r="B76" i="3"/>
  <c r="D76" i="3" s="1"/>
  <c r="D89" i="3"/>
  <c r="E89" i="3" s="1"/>
  <c r="F89" i="3" s="1"/>
  <c r="G89" i="3" s="1"/>
  <c r="B90" i="3"/>
  <c r="C90" i="3" s="1"/>
  <c r="B58" i="3"/>
  <c r="C58" i="3" s="1"/>
  <c r="D58" i="3" s="1"/>
  <c r="E58" i="3" s="1"/>
  <c r="E59" i="3" s="1"/>
  <c r="C59" i="3"/>
  <c r="D59" i="3" s="1"/>
  <c r="F59" i="3" s="1"/>
  <c r="G59" i="3" s="1"/>
  <c r="H59" i="3" s="1"/>
  <c r="C49" i="3"/>
  <c r="B50" i="3"/>
  <c r="D50" i="3" s="1"/>
  <c r="E50" i="3" s="1"/>
  <c r="F49" i="3"/>
  <c r="B30" i="3"/>
  <c r="C30" i="3" s="1"/>
  <c r="B32" i="3"/>
  <c r="C32" i="3" s="1"/>
  <c r="B33" i="3"/>
  <c r="C31" i="3"/>
  <c r="D31" i="3" s="1"/>
  <c r="C107" i="3"/>
  <c r="D107" i="3" s="1"/>
  <c r="E107" i="3" s="1"/>
  <c r="F107" i="3" s="1"/>
  <c r="B108" i="3"/>
  <c r="C108" i="3" s="1"/>
  <c r="D108" i="3" s="1"/>
  <c r="E108" i="3" s="1"/>
  <c r="F108" i="3" s="1"/>
  <c r="F39" i="3"/>
  <c r="E39" i="3"/>
  <c r="C14" i="3"/>
  <c r="D14" i="3" s="1"/>
  <c r="D15" i="3" s="1"/>
  <c r="E15" i="3" s="1"/>
  <c r="F15" i="3" s="1"/>
  <c r="G15" i="3" s="1"/>
  <c r="B16" i="3"/>
  <c r="F40" i="3"/>
  <c r="F56" i="3"/>
  <c r="G56" i="3" s="1"/>
  <c r="H56" i="3" s="1"/>
  <c r="H57" i="3" s="1"/>
  <c r="E56" i="3"/>
  <c r="E57" i="3" s="1"/>
  <c r="F57" i="3" s="1"/>
  <c r="G57" i="3" s="1"/>
  <c r="E41" i="3"/>
  <c r="F41" i="3"/>
  <c r="D28" i="3"/>
  <c r="E26" i="3"/>
  <c r="F26" i="3" s="1"/>
  <c r="G26" i="3" s="1"/>
  <c r="H26" i="3" s="1"/>
  <c r="F48" i="3"/>
  <c r="E48" i="3"/>
  <c r="B15" i="3"/>
  <c r="C13" i="3"/>
  <c r="C11" i="3"/>
  <c r="B42" i="3"/>
  <c r="C106" i="3"/>
  <c r="D106" i="3" s="1"/>
  <c r="E106" i="3" s="1"/>
  <c r="F106" i="3" s="1"/>
  <c r="C27" i="3"/>
  <c r="D27" i="3" s="1"/>
  <c r="C29" i="3"/>
  <c r="D29" i="3" s="1"/>
  <c r="C12" i="3"/>
  <c r="D12" i="3" s="1"/>
  <c r="D13" i="3" s="1"/>
  <c r="E13" i="3" s="1"/>
  <c r="F13" i="3" s="1"/>
  <c r="G13" i="3" s="1"/>
  <c r="B91" i="3" l="1"/>
  <c r="B92" i="3" s="1"/>
  <c r="D100" i="3"/>
  <c r="F100" i="3" s="1"/>
  <c r="H100" i="3" s="1"/>
  <c r="F99" i="3"/>
  <c r="H99" i="3" s="1"/>
  <c r="D90" i="3"/>
  <c r="E90" i="3" s="1"/>
  <c r="F90" i="3" s="1"/>
  <c r="G90" i="3" s="1"/>
  <c r="F58" i="3"/>
  <c r="G58" i="3" s="1"/>
  <c r="H58" i="3" s="1"/>
  <c r="B51" i="3"/>
  <c r="D51" i="3" s="1"/>
  <c r="C50" i="3"/>
  <c r="F50" i="3"/>
  <c r="B43" i="3"/>
  <c r="C43" i="3" s="1"/>
  <c r="D43" i="3" s="1"/>
  <c r="C42" i="3"/>
  <c r="D42" i="3" s="1"/>
  <c r="B17" i="3"/>
  <c r="C15" i="3"/>
  <c r="D30" i="3"/>
  <c r="E28" i="3"/>
  <c r="F28" i="3" s="1"/>
  <c r="G28" i="3" s="1"/>
  <c r="H28" i="3" s="1"/>
  <c r="B34" i="3"/>
  <c r="C34" i="3" s="1"/>
  <c r="C33" i="3"/>
  <c r="D33" i="3" s="1"/>
  <c r="B18" i="3"/>
  <c r="C18" i="3" s="1"/>
  <c r="D18" i="3" s="1"/>
  <c r="D19" i="3" s="1"/>
  <c r="E19" i="3" s="1"/>
  <c r="F19" i="3" s="1"/>
  <c r="G19" i="3" s="1"/>
  <c r="C16" i="3"/>
  <c r="D16" i="3" s="1"/>
  <c r="D17" i="3" s="1"/>
  <c r="E17" i="3" s="1"/>
  <c r="F17" i="3" s="1"/>
  <c r="G17" i="3" s="1"/>
  <c r="C91" i="3" l="1"/>
  <c r="D91" i="3"/>
  <c r="E91" i="3" s="1"/>
  <c r="F91" i="3" s="1"/>
  <c r="G91" i="3" s="1"/>
  <c r="C51" i="3"/>
  <c r="E42" i="3"/>
  <c r="F42" i="3"/>
  <c r="E30" i="3"/>
  <c r="F30" i="3" s="1"/>
  <c r="G30" i="3" s="1"/>
  <c r="H30" i="3" s="1"/>
  <c r="D32" i="3"/>
  <c r="F51" i="3"/>
  <c r="E51" i="3"/>
  <c r="B19" i="3"/>
  <c r="C19" i="3" s="1"/>
  <c r="C17" i="3"/>
  <c r="F43" i="3"/>
  <c r="E43" i="3"/>
  <c r="D92" i="3"/>
  <c r="E92" i="3" s="1"/>
  <c r="F92" i="3" s="1"/>
  <c r="G92" i="3" s="1"/>
  <c r="C92" i="3"/>
  <c r="D34" i="3" l="1"/>
  <c r="E34" i="3" s="1"/>
  <c r="F34" i="3" s="1"/>
  <c r="G34" i="3" s="1"/>
  <c r="H34" i="3" s="1"/>
  <c r="E32" i="3"/>
  <c r="F32" i="3" s="1"/>
  <c r="G32" i="3" s="1"/>
  <c r="H32" i="3" s="1"/>
  <c r="B67" i="1" l="1"/>
  <c r="B68" i="1" s="1"/>
  <c r="C66" i="1"/>
  <c r="D66" i="1" s="1"/>
  <c r="B58" i="1"/>
  <c r="B59" i="1" s="1"/>
  <c r="C59" i="1" s="1"/>
  <c r="D59" i="1" s="1"/>
  <c r="E59" i="1" s="1"/>
  <c r="C57" i="1"/>
  <c r="D57" i="1" s="1"/>
  <c r="B49" i="1"/>
  <c r="B50" i="1" s="1"/>
  <c r="D48" i="1"/>
  <c r="H48" i="1" s="1"/>
  <c r="C48" i="1"/>
  <c r="C58" i="1" l="1"/>
  <c r="D58" i="1" s="1"/>
  <c r="F58" i="1" s="1"/>
  <c r="B60" i="1"/>
  <c r="C60" i="1" s="1"/>
  <c r="D60" i="1" s="1"/>
  <c r="I48" i="1"/>
  <c r="K48" i="1"/>
  <c r="J48" i="1"/>
  <c r="B51" i="1"/>
  <c r="D50" i="1"/>
  <c r="C50" i="1"/>
  <c r="F59" i="1"/>
  <c r="F57" i="1"/>
  <c r="E57" i="1"/>
  <c r="G66" i="1"/>
  <c r="F66" i="1"/>
  <c r="E66" i="1"/>
  <c r="I66" i="1"/>
  <c r="H66" i="1"/>
  <c r="B69" i="1"/>
  <c r="C68" i="1"/>
  <c r="D68" i="1" s="1"/>
  <c r="E48" i="1"/>
  <c r="C49" i="1"/>
  <c r="C67" i="1"/>
  <c r="D67" i="1" s="1"/>
  <c r="F48" i="1"/>
  <c r="D49" i="1"/>
  <c r="G48" i="1"/>
  <c r="E58" i="1" l="1"/>
  <c r="B61" i="1"/>
  <c r="C61" i="1" s="1"/>
  <c r="D61" i="1" s="1"/>
  <c r="F61" i="1" s="1"/>
  <c r="K50" i="1"/>
  <c r="J50" i="1"/>
  <c r="I50" i="1"/>
  <c r="H50" i="1"/>
  <c r="G50" i="1"/>
  <c r="F50" i="1"/>
  <c r="E50" i="1"/>
  <c r="E68" i="1"/>
  <c r="I68" i="1"/>
  <c r="H68" i="1"/>
  <c r="G68" i="1"/>
  <c r="F68" i="1"/>
  <c r="C51" i="1"/>
  <c r="B52" i="1"/>
  <c r="D51" i="1"/>
  <c r="B70" i="1"/>
  <c r="C70" i="1" s="1"/>
  <c r="D70" i="1" s="1"/>
  <c r="C69" i="1"/>
  <c r="D69" i="1" s="1"/>
  <c r="F49" i="1"/>
  <c r="E49" i="1"/>
  <c r="K49" i="1"/>
  <c r="J49" i="1"/>
  <c r="I49" i="1"/>
  <c r="H49" i="1"/>
  <c r="G49" i="1"/>
  <c r="F60" i="1"/>
  <c r="E60" i="1"/>
  <c r="F67" i="1"/>
  <c r="E67" i="1"/>
  <c r="I67" i="1"/>
  <c r="H67" i="1"/>
  <c r="G67" i="1"/>
  <c r="E61" i="1" l="1"/>
  <c r="F70" i="1"/>
  <c r="I70" i="1"/>
  <c r="H70" i="1"/>
  <c r="G70" i="1"/>
  <c r="E70" i="1"/>
  <c r="D52" i="1"/>
  <c r="C52" i="1"/>
  <c r="J51" i="1"/>
  <c r="I51" i="1"/>
  <c r="H51" i="1"/>
  <c r="G51" i="1"/>
  <c r="F51" i="1"/>
  <c r="E51" i="1"/>
  <c r="K51" i="1"/>
  <c r="I69" i="1"/>
  <c r="H69" i="1"/>
  <c r="G69" i="1"/>
  <c r="F69" i="1"/>
  <c r="E69" i="1"/>
  <c r="H52" i="1" l="1"/>
  <c r="G52" i="1"/>
  <c r="F52" i="1"/>
  <c r="E52" i="1"/>
  <c r="K52" i="1"/>
  <c r="J52" i="1"/>
  <c r="I52" i="1"/>
</calcChain>
</file>

<file path=xl/sharedStrings.xml><?xml version="1.0" encoding="utf-8"?>
<sst xmlns="http://schemas.openxmlformats.org/spreadsheetml/2006/main" count="451" uniqueCount="286">
  <si>
    <t>ZIM LINE 二月船期表</t>
  </si>
  <si>
    <t>注：因近期船期波动较大，截单时间以我司客服通知为准。如有任何疑问请垂询市场部 0574-27676559。</t>
  </si>
  <si>
    <r>
      <t>Zim Container Service Pacific (ZCP )外运船代，三期码头，七截二开</t>
    </r>
    <r>
      <rPr>
        <b/>
        <sz val="12"/>
        <color rgb="FFC00000"/>
        <rFont val="Tahoma"/>
        <family val="2"/>
      </rPr>
      <t>(近期船期波动大，截单时间如有变请以我司客服发的通知为准)</t>
    </r>
  </si>
  <si>
    <t>Feeder VSL/VOY</t>
    <phoneticPr fontId="0" type="noConversion"/>
  </si>
  <si>
    <t>NINGBO SI CUT OFF AMS/ACI PORT14:00 &amp; NO AMS/ACI PORT WHOLE DAY</t>
  </si>
  <si>
    <t>NINGBO  CY CLOSING</t>
  </si>
  <si>
    <t>ETD NINGBO</t>
  </si>
  <si>
    <t xml:space="preserve">KINGSTON </t>
  </si>
  <si>
    <t>SAVANNAH</t>
    <phoneticPr fontId="0" type="noConversion"/>
  </si>
  <si>
    <t xml:space="preserve"> CHARLESTON</t>
  </si>
  <si>
    <t>WILMINGTON</t>
  </si>
  <si>
    <t>JACKSONVILLE</t>
  </si>
  <si>
    <t>BLANK</t>
  </si>
  <si>
    <t>SANTA LINEA  V.17E (VGX,17E)</t>
  </si>
  <si>
    <t>NORTHERN JASPER V.25E (VJR,25E)</t>
  </si>
  <si>
    <r>
      <t>ZIM Big Apple (ZBA)</t>
    </r>
    <r>
      <rPr>
        <b/>
        <sz val="12"/>
        <color indexed="9"/>
        <rFont val="宋体"/>
        <family val="3"/>
        <charset val="134"/>
      </rPr>
      <t>外运船代，四期码头，</t>
    </r>
    <r>
      <rPr>
        <b/>
        <sz val="12"/>
        <color rgb="FFFFFFFF"/>
        <rFont val="宋体"/>
        <charset val="134"/>
      </rPr>
      <t>一截三</t>
    </r>
    <r>
      <rPr>
        <b/>
        <sz val="12"/>
        <color indexed="9"/>
        <rFont val="宋体"/>
        <family val="3"/>
        <charset val="134"/>
      </rPr>
      <t>开</t>
    </r>
    <r>
      <rPr>
        <b/>
        <sz val="12"/>
        <color rgb="FFC00000"/>
        <rFont val="Tahoma"/>
        <family val="2"/>
      </rPr>
      <t>(近期船期波动大，截单时间如有变请以我司客服发的通知为准)</t>
    </r>
  </si>
  <si>
    <t>NINGBO SI CUT OFF AMS/ACI PORT18:00</t>
  </si>
  <si>
    <t>NEW YORK</t>
  </si>
  <si>
    <t>NORFOLK</t>
  </si>
  <si>
    <t>BALTIMORE</t>
  </si>
  <si>
    <t>GUSTAV MAERSK V.204E (GK1,17E)</t>
  </si>
  <si>
    <t>GUNHILDE MAERSK  V.205E (GU3,13E)</t>
  </si>
  <si>
    <t>GUTHORM MAERSK  V.206E (GT3,16E)</t>
  </si>
  <si>
    <r>
      <t xml:space="preserve">Zim Med Pacific (ZP9) </t>
    </r>
    <r>
      <rPr>
        <b/>
        <sz val="12"/>
        <color theme="0"/>
        <rFont val="宋体"/>
        <family val="3"/>
        <charset val="134"/>
      </rPr>
      <t>外运船代，三期码头，</t>
    </r>
    <r>
      <rPr>
        <b/>
        <sz val="12"/>
        <color theme="0"/>
        <rFont val="宋体"/>
        <charset val="134"/>
      </rPr>
      <t>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rgb="FFC00000"/>
        <rFont val="Tahoma"/>
        <family val="2"/>
      </rPr>
      <t>(近期船期波动大，截单时间如有变请以我司客服发的通知为准)</t>
    </r>
  </si>
  <si>
    <t>Feeder VSL/VOY</t>
  </si>
  <si>
    <t xml:space="preserve">NINGBO SI CUT OFF 17:00 </t>
  </si>
  <si>
    <t>NINGBO CY CLOSING</t>
  </si>
  <si>
    <t>VANCOUVER</t>
  </si>
  <si>
    <t>SEATTLE</t>
  </si>
  <si>
    <t>VOLANS V.57N(JLP,57N)</t>
  </si>
  <si>
    <t>\</t>
  </si>
  <si>
    <t>ZOI V.12N(IZ5,12N)</t>
  </si>
  <si>
    <t>订舱前请先咨询销售</t>
  </si>
  <si>
    <t>IAN H  V.2N(IH5,2N)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</si>
  <si>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rgb="FFC0000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0000"/>
        <rFont val="Tahoma"/>
        <family val="2"/>
      </rPr>
      <t>(</t>
    </r>
    <r>
      <rPr>
        <b/>
        <sz val="12"/>
        <color rgb="FFFF0000"/>
        <rFont val="Microsoft YaHei UI"/>
        <family val="2"/>
      </rPr>
      <t>近期船期波动大，截单时间如有变请以我司客服发的通知为准</t>
    </r>
    <r>
      <rPr>
        <b/>
        <sz val="12"/>
        <color rgb="FFFF0000"/>
        <rFont val="Tahoma"/>
        <family val="2"/>
      </rPr>
      <t>)</t>
    </r>
  </si>
  <si>
    <t>NINGBO CY CLOSING 20:00</t>
  </si>
  <si>
    <t>MOBILE</t>
  </si>
  <si>
    <t>HOUSTON</t>
  </si>
  <si>
    <t xml:space="preserve">New Orleans </t>
  </si>
  <si>
    <t>MIAMI</t>
  </si>
  <si>
    <t>NORTHERN MONUMENT V.205E(UVY,11E)</t>
  </si>
  <si>
    <t>MAERSK ONTARIO V.206E(BVH,72E)</t>
  </si>
  <si>
    <t>MSC AQUARIUS  V.FR207E (NQI,11E)</t>
  </si>
  <si>
    <t>MAERSK KALAMATA V.208E (XDM,29E)</t>
  </si>
  <si>
    <t>Zim Express 3 (ZX3) 兴港船代，三期码头，天截二开</t>
  </si>
  <si>
    <t xml:space="preserve">NINGBO SI CUT OFF 14:00 </t>
  </si>
  <si>
    <t>LOS ANGELES</t>
  </si>
  <si>
    <t>TBN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</si>
  <si>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</si>
  <si>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>ITAGUAI</t>
  </si>
  <si>
    <t>SANTOS</t>
  </si>
  <si>
    <t>ITAPOA</t>
  </si>
  <si>
    <t>ITAJAI</t>
  </si>
  <si>
    <t>BUENOS AIRES</t>
  </si>
  <si>
    <t>MONTEVIDEO</t>
  </si>
  <si>
    <t>PARANAGUA</t>
  </si>
  <si>
    <t xml:space="preserve">MAERSK LIRQUEN V.205W  (LI4,14W) </t>
  </si>
  <si>
    <t xml:space="preserve">MAERSK LIMA V.206W (ML3,13W) </t>
  </si>
  <si>
    <t>MAERSK LABREA V.207W (JA4,10W)</t>
  </si>
  <si>
    <t xml:space="preserve">ATACAMA V.208W(VVQ,14W) </t>
  </si>
  <si>
    <t>MAERSK LEON V.209W(ML9,14W)</t>
  </si>
  <si>
    <t>Sirius (ZAS) 外运船代，北三集司，四截六开</t>
  </si>
  <si>
    <t>Feeder VSL/VOY</t>
    <phoneticPr fontId="2" type="noConversion"/>
  </si>
  <si>
    <t>NINGBO SI CUT OFF 17:00</t>
    <phoneticPr fontId="2" type="noConversion"/>
  </si>
  <si>
    <t>PORT SAID</t>
  </si>
  <si>
    <t>HAIFA</t>
  </si>
  <si>
    <t>MAERSK HAVANA V.203W (VHX,14W)</t>
  </si>
  <si>
    <t xml:space="preserve">MSC GENOVA V.QX206W (VJV,12W) </t>
  </si>
  <si>
    <t>MAERSK HIDALGO V.208W (HR3,15W)</t>
  </si>
  <si>
    <t>Spica (ZMS) 外运船代，四期码头，六截一开(周五中午12：00之前截单)</t>
  </si>
  <si>
    <t>NINGBO SI CUT OFF 12:00</t>
    <phoneticPr fontId="2" type="noConversion"/>
  </si>
  <si>
    <t>YARIMCA</t>
  </si>
  <si>
    <t>AMBARLI</t>
  </si>
  <si>
    <t>TEKIRDAG</t>
    <phoneticPr fontId="2" type="noConversion"/>
  </si>
  <si>
    <t>PIRAEUS</t>
    <phoneticPr fontId="2" type="noConversion"/>
  </si>
  <si>
    <t>MSC OLIVER V.FT204W(MO9,7W)</t>
  </si>
  <si>
    <t>MSC ANNA V.FT206W(MN9,8W)</t>
  </si>
  <si>
    <t>MSC TINA V.FT207W(TC3,16W)</t>
  </si>
  <si>
    <t>MSC CLARA V.FT208W(MC9,9W)</t>
  </si>
  <si>
    <t>MSC VIVIANA V.FT209W(VM4,9W)</t>
  </si>
  <si>
    <t>GSL LINE 二月船期表</t>
  </si>
  <si>
    <r>
      <t>FAR-EAST AFRICA EXPRESS LINE (FAX)  1</t>
    </r>
    <r>
      <rPr>
        <b/>
        <sz val="12"/>
        <color rgb="FFFFFFFF"/>
        <rFont val="DengXian"/>
        <family val="3"/>
        <charset val="134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  <family val="3"/>
        <charset val="134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family val="3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</si>
  <si>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</si>
  <si>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NINGBO  CY CLOSING</t>
  </si>
  <si>
    <t>APAPA</t>
  </si>
  <si>
    <t>TINCAN</t>
  </si>
  <si>
    <t>TEMA</t>
  </si>
  <si>
    <t>LOME</t>
  </si>
  <si>
    <t>YONGZHOU W2158N（支线）</t>
  </si>
  <si>
    <t>ALEXANDRIA BRIDGE V.118W (BZV,204W)</t>
  </si>
  <si>
    <t>YONGZHOU W2159N（支线）</t>
  </si>
  <si>
    <t>YONGZHOU W2160N（支线）</t>
  </si>
  <si>
    <t>YONGZHOU W2161N（支线）</t>
  </si>
  <si>
    <t>BALTIC WEST V.207W (BW4,207W)</t>
  </si>
  <si>
    <t>YONGZHOU W2162N（支线）</t>
  </si>
  <si>
    <t>NAVIOS MAGNOLIA V.107W(NM6,208W)</t>
  </si>
  <si>
    <r>
      <t>FAR-EAST AFRICA EXPRESS II LINE (FA2)   3</t>
    </r>
    <r>
      <rPr>
        <b/>
        <sz val="12"/>
        <color rgb="FFFFFFFF"/>
        <rFont val="Microsoft YaHei UI"/>
        <family val="2"/>
      </rPr>
      <t>截</t>
    </r>
    <r>
      <rPr>
        <b/>
        <sz val="12"/>
        <color rgb="FFFFFFFF"/>
        <rFont val="Tahoma"/>
        <family val="2"/>
      </rPr>
      <t>5</t>
    </r>
    <r>
      <rPr>
        <b/>
        <sz val="12"/>
        <color rgb="FFFFFFFF"/>
        <rFont val="Microsoft YaHei UI"/>
        <family val="2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Microsoft YaHei UI"/>
        <family val="2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　</t>
    </r>
  </si>
  <si>
    <t>ONNE</t>
  </si>
  <si>
    <t>COTONOU</t>
  </si>
  <si>
    <t>ABIDIAN</t>
  </si>
  <si>
    <t>KOTA LAYANG V.005W(KY6,208W)</t>
  </si>
  <si>
    <t xml:space="preserve">FAR EAST TO SOUTH AFRICA EXPRESS (SA1) 北三集司  五截天开  东南船代 </t>
  </si>
  <si>
    <t>Feeder VSL/VOY</t>
    <phoneticPr fontId="1" type="noConversion"/>
  </si>
  <si>
    <t>NINGBO SI CUT OFF AMS PORT17:00</t>
  </si>
  <si>
    <t xml:space="preserve">DURBAN </t>
  </si>
  <si>
    <t>CAPE TOWN(VIA SINGAPORE)</t>
  </si>
  <si>
    <t>COSCO WELLINGTON V.079W(WGQ,102W)</t>
  </si>
  <si>
    <t>BEAR MOUNTAIN BRIDGE V.101W(BT4,13W)</t>
  </si>
  <si>
    <t>China East Africa Express （CEA）四期码头 五截天开  东南船代</t>
  </si>
  <si>
    <t>Feeder VSL/VOY</t>
    <phoneticPr fontId="14" type="noConversion"/>
  </si>
  <si>
    <t>MOMBASA</t>
  </si>
  <si>
    <t>DAR ES SALAAM</t>
  </si>
  <si>
    <t>ATHENA V.206W(AT1,206W)</t>
  </si>
  <si>
    <t>NORTHERN VALENCE V.207W(XBL,207W)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</si>
  <si>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</si>
  <si>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</si>
  <si>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</si>
  <si>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</si>
  <si>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</si>
  <si>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BALNK</t>
  </si>
  <si>
    <t>CMA CGM BERLIOZ V. 0FF5DW1 (CZM,63W)</t>
  </si>
  <si>
    <r>
      <t xml:space="preserve">NEW CHINA-INDIA-EXPRESS (NIX) </t>
    </r>
    <r>
      <rPr>
        <b/>
        <sz val="12"/>
        <color theme="0"/>
        <rFont val="宋体"/>
        <charset val="134"/>
      </rPr>
      <t>北三集司</t>
    </r>
    <r>
      <rPr>
        <b/>
        <sz val="12"/>
        <color theme="0"/>
        <rFont val="Tahoma"/>
        <family val="2"/>
      </rPr>
      <t xml:space="preserve"> </t>
    </r>
    <r>
      <rPr>
        <b/>
        <sz val="12"/>
        <color theme="0"/>
        <rFont val="宋体"/>
        <family val="3"/>
        <charset val="134"/>
      </rPr>
      <t>六截一开</t>
    </r>
    <r>
      <rPr>
        <b/>
        <sz val="12"/>
        <color theme="0"/>
        <rFont val="Tahoma"/>
        <family val="2"/>
      </rPr>
      <t xml:space="preserve"> </t>
    </r>
    <r>
      <rPr>
        <b/>
        <sz val="12"/>
        <color theme="0"/>
        <rFont val="宋体"/>
        <family val="3"/>
        <charset val="134"/>
      </rPr>
      <t>兴港船代</t>
    </r>
  </si>
  <si>
    <t>PORT KELANG</t>
  </si>
  <si>
    <t>NHAVA SHEVA</t>
  </si>
  <si>
    <t>HAZIRA</t>
  </si>
  <si>
    <t>TESSA V.02204W (VTZ,465W)</t>
  </si>
  <si>
    <t>按照港区</t>
  </si>
  <si>
    <t>6-Feb</t>
  </si>
  <si>
    <t>23-Feb</t>
  </si>
  <si>
    <t>7-Mar</t>
  </si>
  <si>
    <t>不挂靠</t>
  </si>
  <si>
    <t>EVER UNICORN V.151W (EWE,21W)</t>
  </si>
  <si>
    <t>11-Feb</t>
  </si>
  <si>
    <t>18-Feb</t>
  </si>
  <si>
    <t>X-PRESS ODYSSEY V.22002W (ZWF，935W)</t>
  </si>
  <si>
    <t>25-Feb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</si>
  <si>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</si>
  <si>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</si>
  <si>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</si>
  <si>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</si>
  <si>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4-Dec</t>
  </si>
  <si>
    <t>21-Dec</t>
  </si>
  <si>
    <t>16-Dec</t>
  </si>
  <si>
    <t>19-Dec</t>
  </si>
  <si>
    <t>EMIRATES DANA V.2205W(ED4,31W)</t>
  </si>
  <si>
    <t>11-Dec</t>
  </si>
  <si>
    <t>12-Dec</t>
  </si>
  <si>
    <t>14-Dec</t>
  </si>
  <si>
    <t>17-Dec</t>
  </si>
  <si>
    <t>18-Dec</t>
  </si>
  <si>
    <t>13-Dec</t>
  </si>
  <si>
    <t>HAKATA SEOUL V.02108W(HQ3,22W)</t>
  </si>
  <si>
    <t>25-Dec</t>
  </si>
  <si>
    <t>20-Dec</t>
  </si>
  <si>
    <t>23-Dec</t>
  </si>
  <si>
    <r>
      <t xml:space="preserve">China Australia Express (CAX) 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   </t>
    </r>
    <r>
      <rPr>
        <b/>
        <sz val="12"/>
        <color rgb="FFFFFFFF"/>
        <rFont val="Microsoft YaHei UI"/>
        <family val="2"/>
      </rPr>
      <t>外运船代</t>
    </r>
  </si>
  <si>
    <t>NINGBO SI CUT OFF 17：00</t>
  </si>
  <si>
    <t>SYDNEY</t>
  </si>
  <si>
    <t>MELBOURNE</t>
  </si>
  <si>
    <t>BRISBANE</t>
  </si>
  <si>
    <t>NEW JERSEY TRADER V.15S (NJ1,15S)</t>
  </si>
  <si>
    <t>待定</t>
  </si>
  <si>
    <t>H CYGNUS V.1S (HC8,1S)</t>
  </si>
  <si>
    <t>GSL AFRICA V.920S(LZH,920S)</t>
  </si>
  <si>
    <t>DELOS WAVE V.128S(UGJ,128S)</t>
  </si>
  <si>
    <r>
      <t xml:space="preserve">CHINA_INDONESIA_SERVICE (CTI) </t>
    </r>
    <r>
      <rPr>
        <b/>
        <sz val="12"/>
        <color theme="0"/>
        <rFont val="宋体"/>
        <charset val="134"/>
      </rPr>
      <t>三期码头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三截五开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东南船代</t>
    </r>
  </si>
  <si>
    <t>NINGBO SI CUT OFF 17:30</t>
  </si>
  <si>
    <t>JAKARTA</t>
  </si>
  <si>
    <t xml:space="preserve">SURABAYA </t>
  </si>
  <si>
    <t>DAVAO</t>
  </si>
  <si>
    <t>COSCO COLOMBO V.083S (CM1 V.36S)</t>
  </si>
  <si>
    <t>HYUNDAI VOYAGER V.0118S  (VHD,96S)</t>
  </si>
  <si>
    <t>YM CREDIBILITY V.045S(YD4,24S)</t>
  </si>
  <si>
    <t>China West India Express (CWX) 四期码头 ，一截三开，外运船代</t>
  </si>
  <si>
    <t>PORT KLANG(NORTH)</t>
  </si>
  <si>
    <t>KARACHI(PICT)</t>
  </si>
  <si>
    <t>KOTA MEGAH V.0134W(KM3,6W)</t>
  </si>
  <si>
    <t>21-Feb</t>
  </si>
  <si>
    <t>19-Feb</t>
  </si>
  <si>
    <t>28-Feb</t>
  </si>
  <si>
    <t>X-PRESS ANGLESEY V.21005W(HV1,7W)</t>
  </si>
  <si>
    <t>CELSIUS NAPLES V.2202W(OB5,6W)</t>
  </si>
  <si>
    <t>4-Mar</t>
  </si>
  <si>
    <t>14-Mar</t>
  </si>
  <si>
    <t>CHINA VIETNAM EXPRESS LINE (CVX) 三期码头 七截一开 兴港船代</t>
  </si>
  <si>
    <t>HOCHIMINH CITY</t>
  </si>
  <si>
    <t>LAEM CHABANG</t>
  </si>
  <si>
    <t>BUXMELODY V.170S(BWX,59S)</t>
  </si>
  <si>
    <t>YM CERTAINTY V.021S (YA4,19S)</t>
  </si>
  <si>
    <t>DIAMANTIS P.  V.27S（DZP,27S)</t>
  </si>
  <si>
    <t>BUXMELODY V.171S(BWX,60S)</t>
  </si>
  <si>
    <t>China Philippines Line (CPX) 大榭码头  七截一开  外运船代</t>
  </si>
  <si>
    <t xml:space="preserve">NINGBO SI CUT OFF </t>
  </si>
  <si>
    <t>MANILA NORTH PORT</t>
  </si>
  <si>
    <t>MANILA SOUTH PORT</t>
  </si>
  <si>
    <t>HANSA FRESENBURG V.22001S (QFS,176S)</t>
  </si>
  <si>
    <t>BAL PROSPER V.0JV89S (BP5,4S)</t>
  </si>
  <si>
    <t>GREEN POLE V.28S (GP4,28S)</t>
  </si>
  <si>
    <t>Russia Star Service(RUS)   甬舟码头 兴港船代     普通出口箱（除海铁）全部由陆路集卡直进甬舟码</t>
  </si>
  <si>
    <t xml:space="preserve">NINGBO SI CUT OFF  </t>
  </si>
  <si>
    <t>VLADIVOSTOK</t>
  </si>
  <si>
    <t>待定（等后续更新）</t>
  </si>
  <si>
    <t>YONGZHOU C2205N（支线）</t>
  </si>
  <si>
    <t>YONGZHOU C2206N（支线）</t>
  </si>
  <si>
    <t>YONGZHOU C2207N（支线）</t>
  </si>
  <si>
    <t>YONGZHOU C2208N（支线）</t>
  </si>
  <si>
    <t>YONGZHOU C2209N（支线）</t>
  </si>
  <si>
    <t xml:space="preserve">ZIM CHARLESTON V.2E (MB9, 2E)  </t>
    <phoneticPr fontId="14" type="noConversion"/>
  </si>
  <si>
    <t>SANTA LORETTA V.15E (SL6,15E)</t>
    <phoneticPr fontId="14" type="noConversion"/>
  </si>
  <si>
    <t>ZIM KINGSTON V.13N(ZKN 13N)</t>
  </si>
  <si>
    <t>GSL ROSSI V.23S(BR4,23S)</t>
    <phoneticPr fontId="14" type="noConversion"/>
  </si>
  <si>
    <t>GSL ROSSI V.24S(BR4,24S)</t>
    <phoneticPr fontId="14" type="noConversion"/>
  </si>
  <si>
    <r>
      <t>GSL VALERIE V.14W</t>
    </r>
    <r>
      <rPr>
        <sz val="12"/>
        <color theme="8" tint="-0.499984740745262"/>
        <rFont val="Microsoft YaHei UI"/>
        <family val="2"/>
        <charset val="134"/>
      </rPr>
      <t>（</t>
    </r>
    <r>
      <rPr>
        <sz val="12"/>
        <color theme="8" tint="-0.499984740745262"/>
        <rFont val="Tahoma"/>
        <family val="2"/>
      </rPr>
      <t>GV2,14W</t>
    </r>
    <r>
      <rPr>
        <sz val="12"/>
        <color theme="8" tint="-0.499984740745262"/>
        <rFont val="Microsoft YaHei UI"/>
        <family val="2"/>
        <charset val="134"/>
      </rPr>
      <t>）</t>
    </r>
    <phoneticPr fontId="14" type="noConversion"/>
  </si>
  <si>
    <t>GSL LALO V.204W(BH1,204W)</t>
  </si>
  <si>
    <t>CIMBRIA V.144N (BD5,144N)</t>
    <phoneticPr fontId="14" type="noConversion"/>
  </si>
  <si>
    <t>ZIM VIRGINIA V.2W (VG6,2W)</t>
    <phoneticPr fontId="14" type="noConversion"/>
  </si>
  <si>
    <t>NAVIOS VERDE V.21W(OV1,21W)</t>
    <phoneticPr fontId="14" type="noConversion"/>
  </si>
  <si>
    <t>PORTO V.205W(PT5,205W)</t>
    <phoneticPr fontId="14" type="noConversion"/>
  </si>
  <si>
    <t>SEAMAX STAMFORD V.130W(UEB,130W)</t>
    <phoneticPr fontId="14" type="noConversion"/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</si>
  <si>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</si>
  <si>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</si>
  <si>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</si>
  <si>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</si>
  <si>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</si>
  <si>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</si>
  <si>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</si>
  <si>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</si>
  <si>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</si>
  <si>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/周一</t>
  </si>
  <si>
    <t>海盈</t>
  </si>
  <si>
    <t>截关时间：
周五18:00  
截进重时间：
周五12:00
截VGM时间：周五18：00</t>
  </si>
  <si>
    <t>YONGXIN101</t>
  </si>
  <si>
    <t>/周六</t>
  </si>
  <si>
    <t>江阴</t>
  </si>
  <si>
    <r>
      <rPr>
        <sz val="9"/>
        <color rgb="FFFF0000"/>
        <rFont val="宋体"/>
        <charset val="134"/>
      </rPr>
      <t>暂不接受40‘订舱</t>
    </r>
    <r>
      <rPr>
        <sz val="9"/>
        <color rgb="FF212B60"/>
        <rFont val="宋体"/>
        <family val="3"/>
        <charset val="134"/>
      </rPr>
      <t xml:space="preserve">
截关时间：
周五12:00  
截进重时间：
周四24:00
截VGM时间：周四18：00</t>
    </r>
  </si>
  <si>
    <t>XINYONGCHANG17</t>
  </si>
  <si>
    <t>/周三</t>
  </si>
  <si>
    <t>截关时间：
周二12:00  
截进重时间：周一24:00
截VGM时间：周一18：00</t>
  </si>
  <si>
    <t>XINOU15</t>
  </si>
  <si>
    <t>/周四</t>
  </si>
  <si>
    <t>截关时间：
周三12:00  
截进重时间：
周二24:00
截VGM时间：周二18：00</t>
  </si>
  <si>
    <t>订舱注意事项：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</si>
  <si>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</si>
  <si>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</si>
  <si>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</si>
  <si>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</si>
  <si>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</si>
  <si>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</si>
  <si>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</si>
  <si>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There is no any TURKEY /GREECE FOB allocation ex FUZ/XIA in Quarter 1(Jan,Feb,Mar) 2022</t>
  </si>
  <si>
    <t>22505N</t>
    <phoneticPr fontId="25" type="noConversion"/>
  </si>
  <si>
    <t>22506N</t>
  </si>
  <si>
    <t>OX2/172N</t>
  </si>
  <si>
    <t>22507N</t>
  </si>
  <si>
    <t>OX2/176N</t>
  </si>
  <si>
    <t>22508N</t>
  </si>
  <si>
    <t>OX2/180N</t>
  </si>
  <si>
    <t>2022-02-07</t>
    <phoneticPr fontId="25" type="noConversion"/>
  </si>
  <si>
    <t>2022-02-14</t>
  </si>
  <si>
    <t>2022-02-21</t>
  </si>
  <si>
    <t>2022-02-28</t>
  </si>
  <si>
    <t>2022-02-02</t>
    <phoneticPr fontId="25" type="noConversion"/>
  </si>
  <si>
    <t>22506N</t>
    <phoneticPr fontId="25" type="noConversion"/>
  </si>
  <si>
    <t>2022-02-09</t>
    <phoneticPr fontId="25" type="noConversion"/>
  </si>
  <si>
    <t>OG3/361N</t>
  </si>
  <si>
    <t>2022-02-16</t>
  </si>
  <si>
    <t>OG3/365N</t>
  </si>
  <si>
    <t>2022-02-23</t>
  </si>
  <si>
    <t>22509N</t>
  </si>
  <si>
    <t>OG3/369N</t>
  </si>
  <si>
    <t>2022-03-02</t>
  </si>
  <si>
    <t>22505N</t>
    <phoneticPr fontId="25" type="noConversion"/>
  </si>
  <si>
    <t>2022-02-03</t>
    <phoneticPr fontId="25" type="noConversion"/>
  </si>
  <si>
    <t>OUX/191N</t>
  </si>
  <si>
    <t>2022-02-10</t>
  </si>
  <si>
    <t>OUX/195N</t>
  </si>
  <si>
    <t>2022-02-17</t>
  </si>
  <si>
    <t>OUX/199N</t>
  </si>
  <si>
    <t>2022-02-24</t>
  </si>
  <si>
    <t>2022-02-05</t>
    <phoneticPr fontId="25" type="noConversion"/>
  </si>
  <si>
    <t>QB8/954N</t>
  </si>
  <si>
    <t>2022-02-12</t>
  </si>
  <si>
    <t>QB8/958N</t>
  </si>
  <si>
    <t>2022-02-19</t>
  </si>
  <si>
    <t>QB8/962N</t>
  </si>
  <si>
    <t>2022-02-26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</si>
</sst>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[$-409]d\-mmm;@"/>
    <numFmt numFmtId="166" formatCode="0000"/>
  </numFmts>
  <fonts count="74"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12"/>
      <color indexed="9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212B60"/>
      <name val="Calibri Light"/>
      <family val="2"/>
      <scheme val="major"/>
    </font>
    <font>
      <sz val="12"/>
      <color rgb="FF212B60"/>
      <name val="Tahoma"/>
      <family val="2"/>
    </font>
    <font>
      <b/>
      <sz val="12"/>
      <color theme="0"/>
      <name val="Tahoma"/>
      <family val="2"/>
    </font>
    <font>
      <b/>
      <sz val="12"/>
      <color indexed="9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b/>
      <sz val="12"/>
      <color rgb="FFC00000"/>
      <name val="Tahoma"/>
      <family val="2"/>
    </font>
    <font>
      <sz val="12"/>
      <color theme="8" tint="-0.499984740745262"/>
      <name val="Tahoma"/>
      <family val="2"/>
    </font>
    <font>
      <sz val="9"/>
      <color rgb="FF212B60"/>
      <name val="Tahoma"/>
      <family val="2"/>
    </font>
    <font>
      <sz val="9"/>
      <name val="Calibri"/>
      <family val="3"/>
      <charset val="134"/>
      <scheme val="minor"/>
    </font>
    <font>
      <b/>
      <sz val="16"/>
      <color theme="1"/>
      <name val="Calibri"/>
      <family val="2"/>
      <scheme val="minor"/>
    </font>
    <font>
      <b/>
      <sz val="16"/>
      <color rgb="FF212B60"/>
      <name val="Tahoma"/>
      <family val="2"/>
    </font>
    <font>
      <b/>
      <sz val="28"/>
      <color theme="0"/>
      <name val="Calibri"/>
      <family val="2"/>
      <scheme val="minor"/>
    </font>
    <font>
      <b/>
      <sz val="12"/>
      <color rgb="FFFFFFFF"/>
      <name val="Tahoma"/>
      <family val="2"/>
    </font>
    <font>
      <b/>
      <sz val="12"/>
      <color rgb="FFFFFFFF"/>
      <name val="Microsoft YaHei UI"/>
      <family val="2"/>
    </font>
    <font>
      <b/>
      <sz val="12"/>
      <color rgb="FFC00000"/>
      <name val="Microsoft YaHei UI"/>
      <family val="2"/>
    </font>
    <font>
      <b/>
      <sz val="12"/>
      <color rgb="FFFF0000"/>
      <name val="Tahoma"/>
      <family val="2"/>
    </font>
    <font>
      <b/>
      <sz val="12"/>
      <color rgb="FFFF0000"/>
      <name val="Microsoft YaHei UI"/>
      <family val="2"/>
    </font>
    <font>
      <b/>
      <sz val="12"/>
      <color theme="0"/>
      <name val="Calibri"/>
      <family val="2"/>
      <scheme val="minor"/>
    </font>
    <font>
      <sz val="12"/>
      <color rgb="FF002060"/>
      <name val="宋体"/>
      <family val="3"/>
      <charset val="134"/>
    </font>
    <font>
      <sz val="11"/>
      <color rgb="FF000000"/>
      <name val="Microsoft YaHei"/>
      <family val="2"/>
    </font>
    <font>
      <b/>
      <sz val="12"/>
      <color theme="8" tint="-0.499984740745262"/>
      <name val="Tahoma"/>
      <family val="2"/>
    </font>
    <font>
      <b/>
      <sz val="12"/>
      <color rgb="FFFFFFFF"/>
      <name val="宋体"/>
      <charset val="134"/>
    </font>
    <font>
      <sz val="12"/>
      <color rgb="FFFF0000"/>
      <name val="Tahoma"/>
      <family val="2"/>
    </font>
    <font>
      <b/>
      <sz val="12"/>
      <color rgb="FFFFFFFF"/>
      <name val="DengXian"/>
      <family val="3"/>
      <charset val="134"/>
    </font>
    <font>
      <b/>
      <sz val="12"/>
      <color rgb="FFFFFFFF"/>
      <name val="SimSun"/>
      <family val="3"/>
      <charset val="134"/>
    </font>
    <font>
      <b/>
      <sz val="12"/>
      <color rgb="FF000000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1"/>
      <color rgb="FF2C3C73"/>
      <name val="Arial"/>
      <family val="2"/>
    </font>
    <font>
      <sz val="12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theme="8" tint="-0.499984740745262"/>
      <name val="Microsoft YaHei UI"/>
      <family val="2"/>
    </font>
    <font>
      <sz val="12"/>
      <color rgb="FF000000"/>
      <name val="Tahoma"/>
      <family val="2"/>
    </font>
    <font>
      <b/>
      <sz val="16"/>
      <color rgb="FF212B60"/>
      <name val="Calibri"/>
      <family val="2"/>
    </font>
    <font>
      <sz val="12"/>
      <color theme="8" tint="-0.499984740745262"/>
      <name val="Arial"/>
      <family val="2"/>
    </font>
    <font>
      <b/>
      <sz val="12"/>
      <color rgb="FF002060"/>
      <name val="Tahoma"/>
      <family val="2"/>
    </font>
    <font>
      <sz val="12"/>
      <name val="Times New Roman"/>
      <family val="1"/>
    </font>
    <font>
      <sz val="10"/>
      <color rgb="FF212B60"/>
      <name val="Times New Roman"/>
      <family val="1"/>
      <charset val="1"/>
    </font>
    <font>
      <sz val="12"/>
      <color rgb="FF002060"/>
      <name val="Arial"/>
      <family val="2"/>
    </font>
    <font>
      <b/>
      <sz val="12"/>
      <color theme="0"/>
      <name val="Tahoma"/>
      <family val="2"/>
      <charset val="1"/>
    </font>
    <font>
      <sz val="12"/>
      <color rgb="FF002060"/>
      <name val="SimSun"/>
      <family val="3"/>
      <charset val="134"/>
    </font>
    <font>
      <sz val="12"/>
      <color rgb="FFFF0000"/>
      <name val="Arial"/>
      <family val="2"/>
    </font>
    <font>
      <sz val="12"/>
      <color theme="8" tint="-0.499984740745262"/>
      <name val="Microsoft YaHei UI"/>
      <family val="2"/>
      <charset val="134"/>
    </font>
    <font>
      <sz val="12"/>
      <color rgb="FF002060"/>
      <name val="Tahoma"/>
      <family val="2"/>
    </font>
    <font>
      <sz val="12"/>
      <name val="宋体"/>
      <family val="3"/>
      <charset val="134"/>
    </font>
    <font>
      <sz val="10"/>
      <name val="Calibri"/>
      <family val="3"/>
      <charset val="134"/>
      <scheme val="minor"/>
    </font>
    <font>
      <sz val="9"/>
      <name val="Tahoma"/>
      <family val="2"/>
    </font>
    <font>
      <sz val="10"/>
      <name val="Calibri"/>
      <family val="2"/>
      <scheme val="minor"/>
    </font>
    <font>
      <sz val="9"/>
      <color rgb="FF212B60"/>
      <name val="宋体"/>
      <family val="3"/>
      <charset val="134"/>
    </font>
    <font>
      <sz val="10"/>
      <name val="Arial"/>
      <family val="2"/>
    </font>
    <font>
      <sz val="9"/>
      <name val="Tahoma"/>
      <family val="2"/>
      <charset val="134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12B60"/>
      <name val="宋体"/>
      <charset val="134"/>
    </font>
    <font>
      <sz val="9"/>
      <color rgb="FFFF0000"/>
      <name val="宋体"/>
      <charset val="134"/>
    </font>
    <font>
      <strike/>
      <sz val="10"/>
      <color rgb="FFFF0000"/>
      <name val="Calibri"/>
      <family val="3"/>
      <charset val="134"/>
      <scheme val="minor"/>
    </font>
    <font>
      <sz val="9"/>
      <name val="Calibri Light"/>
      <family val="2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9"/>
      <color rgb="FF002060"/>
      <name val="Tahoma"/>
      <family val="2"/>
    </font>
    <font>
      <sz val="11"/>
      <color rgb="FF212B60"/>
      <name val="Tahoma"/>
      <family val="2"/>
    </font>
    <font>
      <b/>
      <strike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212B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</fills>
  <borders count="14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thin">
        <color rgb="FF212B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212B60"/>
      </bottom>
      <diagonal/>
    </border>
    <border>
      <left/>
      <right/>
      <top style="medium">
        <color indexed="64"/>
      </top>
      <bottom style="thin">
        <color rgb="FF212B60"/>
      </bottom>
      <diagonal/>
    </border>
    <border>
      <left/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medium">
        <color indexed="64"/>
      </right>
      <top style="thin">
        <color rgb="FF212B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12B60"/>
      </left>
      <right style="medium">
        <color indexed="64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medium">
        <color indexed="64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212B60"/>
      </right>
      <top style="medium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 style="medium">
        <color rgb="FF212B60"/>
      </top>
      <bottom style="thin">
        <color rgb="FF212B60"/>
      </bottom>
      <diagonal/>
    </border>
    <border>
      <left style="thin">
        <color rgb="FF212B60"/>
      </left>
      <right style="medium">
        <color rgb="FF212B60"/>
      </right>
      <top style="medium">
        <color rgb="FF212B60"/>
      </top>
      <bottom style="thin">
        <color rgb="FF212B60"/>
      </bottom>
      <diagonal/>
    </border>
    <border>
      <left style="thin">
        <color rgb="FF212B60"/>
      </left>
      <right style="medium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medium">
        <color rgb="FF212B60"/>
      </bottom>
      <diagonal/>
    </border>
    <border>
      <left style="thin">
        <color rgb="FF212B60"/>
      </left>
      <right style="medium">
        <color rgb="FF212B60"/>
      </right>
      <top style="thin">
        <color rgb="FF212B60"/>
      </top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212B60"/>
      </right>
      <top style="thin">
        <color rgb="FF212B60"/>
      </top>
      <bottom style="medium">
        <color rgb="FF212B60"/>
      </bottom>
      <diagonal/>
    </border>
    <border>
      <left style="medium">
        <color rgb="FF212B60"/>
      </left>
      <right style="thin">
        <color rgb="FF212B60"/>
      </right>
      <top style="medium">
        <color rgb="FF212B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medium">
        <color indexed="64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 style="medium">
        <color indexed="64"/>
      </right>
      <top style="thin">
        <color rgb="FF212B60"/>
      </top>
      <bottom style="medium">
        <color indexed="64"/>
      </bottom>
      <diagonal/>
    </border>
    <border>
      <left style="medium">
        <color rgb="FF212B60"/>
      </left>
      <right/>
      <top/>
      <bottom style="thin">
        <color rgb="FF212B60"/>
      </bottom>
      <diagonal/>
    </border>
    <border>
      <left/>
      <right/>
      <top/>
      <bottom style="thin">
        <color rgb="FF212B60"/>
      </bottom>
      <diagonal/>
    </border>
    <border>
      <left/>
      <right style="thin">
        <color indexed="64"/>
      </right>
      <top/>
      <bottom style="thin">
        <color rgb="FF212B60"/>
      </bottom>
      <diagonal/>
    </border>
    <border>
      <left style="medium">
        <color rgb="FF212B60"/>
      </left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medium">
        <color theme="3" tint="-0.499984740745262"/>
      </bottom>
      <diagonal/>
    </border>
    <border>
      <left style="thin">
        <color rgb="FF212B60"/>
      </left>
      <right style="thin">
        <color indexed="64"/>
      </right>
      <top style="thin">
        <color rgb="FF212B60"/>
      </top>
      <bottom style="medium">
        <color theme="3" tint="-0.499984740745262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indexed="64"/>
      </right>
      <top/>
      <bottom style="thin">
        <color rgb="FF212B6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 style="thin">
        <color rgb="FF212B60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medium">
        <color indexed="64"/>
      </bottom>
      <diagonal/>
    </border>
    <border>
      <left style="thin">
        <color rgb="FF212B60"/>
      </left>
      <right style="thin">
        <color indexed="64"/>
      </right>
      <top style="thin">
        <color rgb="FF212B60"/>
      </top>
      <bottom style="medium">
        <color indexed="64"/>
      </bottom>
      <diagonal/>
    </border>
    <border>
      <left style="medium">
        <color rgb="FF212B60"/>
      </left>
      <right/>
      <top/>
      <bottom/>
      <diagonal/>
    </border>
    <border>
      <left style="medium">
        <color rgb="FF212B60"/>
      </left>
      <right/>
      <top style="medium">
        <color rgb="FF212B60"/>
      </top>
      <bottom style="thin">
        <color rgb="FF212B60"/>
      </bottom>
      <diagonal/>
    </border>
    <border>
      <left/>
      <right/>
      <top style="medium">
        <color rgb="FF212B60"/>
      </top>
      <bottom style="thin">
        <color rgb="FF212B60"/>
      </bottom>
      <diagonal/>
    </border>
    <border>
      <left/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212B60"/>
      </left>
      <right style="medium">
        <color indexed="64"/>
      </right>
      <top style="thin">
        <color rgb="FF212B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212B6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212B60"/>
      </left>
      <right/>
      <top style="medium">
        <color rgb="FF212B60"/>
      </top>
      <bottom style="thin">
        <color auto="1"/>
      </bottom>
      <diagonal/>
    </border>
    <border>
      <left style="medium">
        <color rgb="FF212B6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rgb="FF212B60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212B60"/>
      </left>
      <right/>
      <top style="medium">
        <color rgb="FF212B60"/>
      </top>
      <bottom style="medium">
        <color rgb="FF212B60"/>
      </bottom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164" fontId="1" fillId="2" borderId="1">
      <alignment vertical="center"/>
    </xf>
    <xf numFmtId="165" fontId="5" fillId="0" borderId="1" applyAlignment="0">
      <alignment horizontal="center" vertical="center" wrapText="1"/>
    </xf>
    <xf numFmtId="165" fontId="13" fillId="0" borderId="0"/>
  </cellStyleXfs>
  <cellXfs count="502">
    <xf numFmtId="0" fontId="0" fillId="0" borderId="0" xfId="0"/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165" fontId="6" fillId="0" borderId="0" xfId="2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6" fillId="0" borderId="0" xfId="0" applyFont="1"/>
    <xf numFmtId="0" fontId="3" fillId="4" borderId="6" xfId="0" applyFont="1" applyFill="1" applyBorder="1" applyAlignment="1">
      <alignment horizontal="center" vertical="center" wrapText="1"/>
    </xf>
    <xf numFmtId="165" fontId="6" fillId="0" borderId="3" xfId="2" applyFont="1" applyBorder="1" applyAlignment="1">
      <alignment horizontal="center" vertical="center"/>
    </xf>
    <xf numFmtId="165" fontId="6" fillId="0" borderId="3" xfId="2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/>
    </xf>
    <xf numFmtId="0" fontId="15" fillId="0" borderId="0" xfId="0" applyFont="1"/>
    <xf numFmtId="165" fontId="16" fillId="0" borderId="0" xfId="2" applyFont="1" applyBorder="1" applyAlignment="1">
      <alignment horizontal="center" vertical="center"/>
    </xf>
    <xf numFmtId="165" fontId="6" fillId="0" borderId="14" xfId="2" quotePrefix="1" applyFont="1" applyBorder="1" applyAlignment="1">
      <alignment horizontal="center" vertical="center"/>
    </xf>
    <xf numFmtId="0" fontId="4" fillId="0" borderId="15" xfId="0" applyFont="1" applyBorder="1"/>
    <xf numFmtId="165" fontId="6" fillId="6" borderId="3" xfId="2" quotePrefix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/>
    </xf>
    <xf numFmtId="0" fontId="23" fillId="0" borderId="0" xfId="0" applyFont="1"/>
    <xf numFmtId="0" fontId="9" fillId="0" borderId="0" xfId="0" applyFont="1"/>
    <xf numFmtId="0" fontId="3" fillId="3" borderId="22" xfId="0" applyFont="1" applyFill="1" applyBorder="1" applyAlignment="1" applyProtection="1">
      <alignment horizontal="left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16" fontId="4" fillId="0" borderId="13" xfId="0" applyNumberFormat="1" applyFont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left" vertical="center" wrapText="1"/>
      <protection hidden="1"/>
    </xf>
    <xf numFmtId="0" fontId="7" fillId="2" borderId="32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5" fontId="4" fillId="0" borderId="34" xfId="2" applyFont="1" applyBorder="1" applyAlignment="1">
      <alignment horizontal="center" vertical="center"/>
    </xf>
    <xf numFmtId="165" fontId="4" fillId="0" borderId="35" xfId="2" applyFont="1" applyBorder="1" applyAlignment="1">
      <alignment horizontal="center" vertical="center"/>
    </xf>
    <xf numFmtId="165" fontId="4" fillId="0" borderId="36" xfId="2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165" fontId="6" fillId="6" borderId="0" xfId="2" quotePrefix="1" applyFont="1" applyFill="1" applyBorder="1" applyAlignment="1">
      <alignment horizontal="center" vertical="center"/>
    </xf>
    <xf numFmtId="165" fontId="6" fillId="6" borderId="0" xfId="2" applyFont="1" applyFill="1" applyBorder="1" applyAlignment="1">
      <alignment horizontal="center" vertical="center"/>
    </xf>
    <xf numFmtId="0" fontId="4" fillId="0" borderId="44" xfId="0" applyFont="1" applyBorder="1"/>
    <xf numFmtId="0" fontId="4" fillId="6" borderId="10" xfId="0" applyFont="1" applyFill="1" applyBorder="1" applyAlignment="1">
      <alignment vertical="center"/>
    </xf>
    <xf numFmtId="16" fontId="6" fillId="6" borderId="11" xfId="0" applyNumberFormat="1" applyFont="1" applyFill="1" applyBorder="1" applyAlignment="1">
      <alignment horizontal="center" vertical="center"/>
    </xf>
    <xf numFmtId="165" fontId="6" fillId="0" borderId="11" xfId="2" applyFont="1" applyBorder="1" applyAlignment="1">
      <alignment horizontal="center" vertical="center"/>
    </xf>
    <xf numFmtId="165" fontId="6" fillId="0" borderId="11" xfId="2" quotePrefix="1" applyFont="1" applyBorder="1" applyAlignment="1">
      <alignment horizontal="center" vertical="center"/>
    </xf>
    <xf numFmtId="165" fontId="6" fillId="0" borderId="12" xfId="2" quotePrefix="1" applyFont="1" applyBorder="1" applyAlignment="1">
      <alignment horizontal="center" vertical="center"/>
    </xf>
    <xf numFmtId="165" fontId="6" fillId="6" borderId="16" xfId="2" quotePrefix="1" applyFont="1" applyFill="1" applyBorder="1" applyAlignment="1">
      <alignment horizontal="center" vertical="center"/>
    </xf>
    <xf numFmtId="165" fontId="6" fillId="0" borderId="16" xfId="2" applyFont="1" applyBorder="1" applyAlignment="1">
      <alignment horizontal="center" vertical="center"/>
    </xf>
    <xf numFmtId="165" fontId="6" fillId="0" borderId="16" xfId="2" quotePrefix="1" applyFont="1" applyBorder="1" applyAlignment="1">
      <alignment horizontal="center" vertical="center"/>
    </xf>
    <xf numFmtId="165" fontId="6" fillId="0" borderId="17" xfId="2" quotePrefix="1" applyFont="1" applyBorder="1" applyAlignment="1">
      <alignment horizontal="center" vertical="center"/>
    </xf>
    <xf numFmtId="165" fontId="6" fillId="6" borderId="14" xfId="2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6" borderId="38" xfId="0" applyFont="1" applyFill="1" applyBorder="1"/>
    <xf numFmtId="0" fontId="3" fillId="4" borderId="41" xfId="0" applyFont="1" applyFill="1" applyBorder="1" applyAlignment="1">
      <alignment horizontal="center" vertical="center" wrapText="1"/>
    </xf>
    <xf numFmtId="165" fontId="4" fillId="0" borderId="41" xfId="2" applyFont="1" applyBorder="1" applyAlignment="1">
      <alignment horizontal="center" vertical="center"/>
    </xf>
    <xf numFmtId="165" fontId="4" fillId="0" borderId="48" xfId="2" applyFont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center"/>
    </xf>
    <xf numFmtId="0" fontId="3" fillId="3" borderId="50" xfId="0" applyFont="1" applyFill="1" applyBorder="1" applyAlignment="1" applyProtection="1">
      <alignment horizontal="left" vertical="center" wrapText="1"/>
      <protection hidden="1"/>
    </xf>
    <xf numFmtId="0" fontId="4" fillId="0" borderId="51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12" fillId="0" borderId="52" xfId="0" applyFont="1" applyBorder="1" applyAlignment="1">
      <alignment vertical="center"/>
    </xf>
    <xf numFmtId="165" fontId="3" fillId="3" borderId="56" xfId="3" applyFont="1" applyFill="1" applyBorder="1" applyAlignment="1" applyProtection="1">
      <alignment horizontal="left" vertical="center" wrapText="1"/>
      <protection hidden="1"/>
    </xf>
    <xf numFmtId="165" fontId="3" fillId="3" borderId="2" xfId="3" applyFont="1" applyFill="1" applyBorder="1" applyAlignment="1" applyProtection="1">
      <alignment horizontal="center" vertical="center" wrapText="1"/>
      <protection hidden="1"/>
    </xf>
    <xf numFmtId="165" fontId="3" fillId="3" borderId="57" xfId="3" applyFont="1" applyFill="1" applyBorder="1" applyAlignment="1" applyProtection="1">
      <alignment horizontal="center" vertical="center" wrapText="1"/>
      <protection hidden="1"/>
    </xf>
    <xf numFmtId="165" fontId="3" fillId="3" borderId="58" xfId="3" applyFont="1" applyFill="1" applyBorder="1" applyAlignment="1" applyProtection="1">
      <alignment horizontal="center" vertical="center" wrapText="1"/>
      <protection hidden="1"/>
    </xf>
    <xf numFmtId="165" fontId="6" fillId="0" borderId="18" xfId="2" quotePrefix="1" applyFont="1" applyBorder="1" applyAlignment="1">
      <alignment horizontal="center" vertical="center"/>
    </xf>
    <xf numFmtId="165" fontId="6" fillId="0" borderId="59" xfId="2" quotePrefix="1" applyFont="1" applyBorder="1" applyAlignment="1">
      <alignment horizontal="center" vertical="center"/>
    </xf>
    <xf numFmtId="165" fontId="6" fillId="0" borderId="60" xfId="2" quotePrefix="1" applyFont="1" applyBorder="1" applyAlignment="1">
      <alignment horizontal="center" vertical="center"/>
    </xf>
    <xf numFmtId="165" fontId="6" fillId="0" borderId="61" xfId="2" quotePrefix="1" applyFont="1" applyBorder="1" applyAlignment="1">
      <alignment horizontal="center" vertical="center"/>
    </xf>
    <xf numFmtId="165" fontId="12" fillId="0" borderId="38" xfId="2" quotePrefix="1" applyFont="1" applyBorder="1" applyAlignment="1">
      <alignment horizontal="left" vertical="center"/>
    </xf>
    <xf numFmtId="165" fontId="6" fillId="0" borderId="62" xfId="2" quotePrefix="1" applyFont="1" applyBorder="1" applyAlignment="1">
      <alignment horizontal="center" vertical="center"/>
    </xf>
    <xf numFmtId="165" fontId="6" fillId="0" borderId="38" xfId="2" quotePrefix="1" applyFont="1" applyBorder="1" applyAlignment="1">
      <alignment horizontal="left" vertical="center"/>
    </xf>
    <xf numFmtId="165" fontId="6" fillId="0" borderId="39" xfId="2" quotePrefix="1" applyFont="1" applyBorder="1" applyAlignment="1">
      <alignment horizontal="left" vertical="center"/>
    </xf>
    <xf numFmtId="165" fontId="6" fillId="0" borderId="40" xfId="2" quotePrefix="1" applyFont="1" applyBorder="1" applyAlignment="1">
      <alignment horizontal="center" vertical="center"/>
    </xf>
    <xf numFmtId="165" fontId="6" fillId="0" borderId="63" xfId="2" quotePrefix="1" applyFont="1" applyBorder="1" applyAlignment="1">
      <alignment horizontal="center" vertical="center"/>
    </xf>
    <xf numFmtId="165" fontId="6" fillId="0" borderId="64" xfId="2" quotePrefix="1" applyFont="1" applyBorder="1" applyAlignment="1">
      <alignment horizontal="center" vertical="center"/>
    </xf>
    <xf numFmtId="165" fontId="6" fillId="0" borderId="65" xfId="2" quotePrefix="1" applyFont="1" applyBorder="1" applyAlignment="1">
      <alignment horizontal="center" vertical="center"/>
    </xf>
    <xf numFmtId="165" fontId="4" fillId="0" borderId="66" xfId="2" applyFont="1" applyBorder="1" applyAlignment="1">
      <alignment vertical="center" wrapText="1"/>
    </xf>
    <xf numFmtId="165" fontId="6" fillId="0" borderId="0" xfId="2" quotePrefix="1" applyFont="1" applyBorder="1" applyAlignment="1">
      <alignment horizontal="center" vertical="center"/>
    </xf>
    <xf numFmtId="164" fontId="7" fillId="2" borderId="67" xfId="1" applyFont="1" applyBorder="1" applyAlignment="1">
      <alignment horizontal="left" vertical="center"/>
    </xf>
    <xf numFmtId="164" fontId="2" fillId="2" borderId="68" xfId="1" applyFont="1" applyBorder="1" applyAlignment="1">
      <alignment horizontal="left" vertical="center"/>
    </xf>
    <xf numFmtId="0" fontId="3" fillId="3" borderId="56" xfId="0" applyFont="1" applyFill="1" applyBorder="1" applyAlignment="1" applyProtection="1">
      <alignment horizontal="left" vertical="center" wrapText="1"/>
      <protection hidden="1"/>
    </xf>
    <xf numFmtId="0" fontId="3" fillId="3" borderId="57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/>
    <xf numFmtId="165" fontId="6" fillId="0" borderId="1" xfId="2" quotePrefix="1" applyFont="1" applyAlignment="1">
      <alignment horizontal="center" vertical="center"/>
    </xf>
    <xf numFmtId="165" fontId="6" fillId="0" borderId="1" xfId="2" applyFont="1" applyAlignment="1">
      <alignment horizontal="center" vertical="center"/>
    </xf>
    <xf numFmtId="0" fontId="4" fillId="0" borderId="38" xfId="0" applyFont="1" applyBorder="1"/>
    <xf numFmtId="165" fontId="6" fillId="0" borderId="41" xfId="2" quotePrefix="1" applyFont="1" applyBorder="1" applyAlignment="1">
      <alignment horizontal="center" vertical="center"/>
    </xf>
    <xf numFmtId="0" fontId="4" fillId="0" borderId="42" xfId="0" applyFont="1" applyBorder="1"/>
    <xf numFmtId="165" fontId="6" fillId="0" borderId="63" xfId="2" applyFont="1" applyBorder="1" applyAlignment="1">
      <alignment horizontal="center" vertical="center"/>
    </xf>
    <xf numFmtId="165" fontId="6" fillId="0" borderId="35" xfId="2" quotePrefix="1" applyFont="1" applyBorder="1" applyAlignment="1">
      <alignment horizontal="center" vertical="center"/>
    </xf>
    <xf numFmtId="165" fontId="6" fillId="0" borderId="35" xfId="2" applyFont="1" applyBorder="1" applyAlignment="1">
      <alignment horizontal="center" vertical="center"/>
    </xf>
    <xf numFmtId="165" fontId="6" fillId="0" borderId="64" xfId="2" applyFont="1" applyBorder="1" applyAlignment="1">
      <alignment horizontal="center" vertical="center"/>
    </xf>
    <xf numFmtId="164" fontId="7" fillId="2" borderId="68" xfId="1" applyFont="1" applyBorder="1" applyAlignment="1">
      <alignment horizontal="left" vertical="center"/>
    </xf>
    <xf numFmtId="164" fontId="26" fillId="2" borderId="68" xfId="1" applyFont="1" applyBorder="1" applyAlignment="1">
      <alignment horizontal="left" vertical="center"/>
    </xf>
    <xf numFmtId="0" fontId="26" fillId="3" borderId="56" xfId="0" applyFont="1" applyFill="1" applyBorder="1" applyAlignment="1" applyProtection="1">
      <alignment horizontal="left" vertical="center" wrapText="1"/>
      <protection hidden="1"/>
    </xf>
    <xf numFmtId="0" fontId="26" fillId="3" borderId="2" xfId="0" applyFont="1" applyFill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/>
    <xf numFmtId="165" fontId="12" fillId="0" borderId="69" xfId="2" quotePrefix="1" applyFont="1" applyBorder="1" applyAlignment="1">
      <alignment horizontal="center" vertical="center"/>
    </xf>
    <xf numFmtId="165" fontId="12" fillId="0" borderId="70" xfId="2" quotePrefix="1" applyFont="1" applyBorder="1" applyAlignment="1">
      <alignment horizontal="center" vertical="center"/>
    </xf>
    <xf numFmtId="165" fontId="12" fillId="0" borderId="70" xfId="2" applyFont="1" applyBorder="1" applyAlignment="1">
      <alignment horizontal="center" vertical="center"/>
    </xf>
    <xf numFmtId="165" fontId="12" fillId="0" borderId="71" xfId="2" applyFont="1" applyBorder="1" applyAlignment="1">
      <alignment horizontal="center" vertical="center"/>
    </xf>
    <xf numFmtId="0" fontId="12" fillId="0" borderId="38" xfId="0" applyFont="1" applyBorder="1"/>
    <xf numFmtId="165" fontId="12" fillId="0" borderId="41" xfId="2" quotePrefix="1" applyFont="1" applyBorder="1" applyAlignment="1">
      <alignment horizontal="center" vertical="center"/>
    </xf>
    <xf numFmtId="165" fontId="12" fillId="0" borderId="1" xfId="2" quotePrefix="1" applyFont="1" applyAlignment="1">
      <alignment horizontal="center" vertical="center"/>
    </xf>
    <xf numFmtId="165" fontId="12" fillId="0" borderId="1" xfId="2" applyFont="1" applyAlignment="1">
      <alignment horizontal="center" vertical="center"/>
    </xf>
    <xf numFmtId="165" fontId="12" fillId="0" borderId="72" xfId="2" applyFont="1" applyBorder="1" applyAlignment="1">
      <alignment horizontal="center" vertical="center"/>
    </xf>
    <xf numFmtId="0" fontId="12" fillId="0" borderId="73" xfId="0" applyFont="1" applyBorder="1"/>
    <xf numFmtId="0" fontId="12" fillId="0" borderId="42" xfId="0" applyFont="1" applyBorder="1"/>
    <xf numFmtId="165" fontId="12" fillId="0" borderId="63" xfId="2" quotePrefix="1" applyFont="1" applyBorder="1" applyAlignment="1">
      <alignment horizontal="center" vertical="center"/>
    </xf>
    <xf numFmtId="165" fontId="12" fillId="0" borderId="64" xfId="2" quotePrefix="1" applyFont="1" applyBorder="1" applyAlignment="1">
      <alignment horizontal="center" vertical="center"/>
    </xf>
    <xf numFmtId="165" fontId="12" fillId="0" borderId="64" xfId="2" applyFont="1" applyBorder="1" applyAlignment="1">
      <alignment horizontal="center" vertical="center"/>
    </xf>
    <xf numFmtId="165" fontId="12" fillId="0" borderId="74" xfId="2" applyFont="1" applyBorder="1" applyAlignment="1">
      <alignment horizontal="center" vertical="center"/>
    </xf>
    <xf numFmtId="0" fontId="12" fillId="6" borderId="38" xfId="0" applyFont="1" applyFill="1" applyBorder="1"/>
    <xf numFmtId="165" fontId="12" fillId="6" borderId="41" xfId="2" quotePrefix="1" applyFont="1" applyFill="1" applyBorder="1" applyAlignment="1">
      <alignment horizontal="center" vertical="center"/>
    </xf>
    <xf numFmtId="165" fontId="12" fillId="6" borderId="1" xfId="2" quotePrefix="1" applyFont="1" applyFill="1" applyAlignment="1">
      <alignment horizontal="center" vertical="center"/>
    </xf>
    <xf numFmtId="165" fontId="12" fillId="6" borderId="1" xfId="2" applyFont="1" applyFill="1" applyAlignment="1">
      <alignment horizontal="center" vertical="center"/>
    </xf>
    <xf numFmtId="165" fontId="12" fillId="6" borderId="72" xfId="2" applyFont="1" applyFill="1" applyBorder="1" applyAlignment="1">
      <alignment horizontal="center" vertical="center"/>
    </xf>
    <xf numFmtId="0" fontId="6" fillId="6" borderId="0" xfId="0" applyFont="1" applyFill="1"/>
    <xf numFmtId="0" fontId="0" fillId="6" borderId="0" xfId="0" applyFill="1"/>
    <xf numFmtId="165" fontId="4" fillId="0" borderId="3" xfId="2" quotePrefix="1" applyFont="1" applyBorder="1" applyAlignment="1">
      <alignment horizontal="center" vertical="center"/>
    </xf>
    <xf numFmtId="165" fontId="4" fillId="0" borderId="3" xfId="2" applyFont="1" applyBorder="1" applyAlignment="1">
      <alignment horizontal="center" vertical="center"/>
    </xf>
    <xf numFmtId="16" fontId="4" fillId="0" borderId="75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" fontId="4" fillId="0" borderId="0" xfId="0" applyNumberFormat="1" applyFont="1" applyAlignment="1">
      <alignment horizontal="center" vertical="center"/>
    </xf>
    <xf numFmtId="165" fontId="4" fillId="0" borderId="1" xfId="2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1" fillId="4" borderId="6" xfId="0" applyFont="1" applyFill="1" applyBorder="1" applyAlignment="1">
      <alignment horizontal="center" vertical="center" wrapText="1"/>
    </xf>
    <xf numFmtId="16" fontId="6" fillId="0" borderId="47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/>
    <xf numFmtId="165" fontId="6" fillId="0" borderId="26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" fontId="6" fillId="0" borderId="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0" fontId="4" fillId="4" borderId="38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4" borderId="42" xfId="0" applyFont="1" applyFill="1" applyBorder="1" applyAlignment="1">
      <alignment vertical="center"/>
    </xf>
    <xf numFmtId="165" fontId="6" fillId="0" borderId="76" xfId="0" applyNumberFormat="1" applyFont="1" applyBorder="1" applyAlignment="1">
      <alignment horizontal="center"/>
    </xf>
    <xf numFmtId="165" fontId="6" fillId="0" borderId="77" xfId="0" applyNumberFormat="1" applyFont="1" applyBorder="1" applyAlignment="1">
      <alignment horizontal="center"/>
    </xf>
    <xf numFmtId="16" fontId="6" fillId="0" borderId="16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6" fontId="6" fillId="0" borderId="0" xfId="0" applyNumberFormat="1" applyFont="1" applyAlignment="1">
      <alignment horizontal="center" vertical="center"/>
    </xf>
    <xf numFmtId="0" fontId="3" fillId="4" borderId="78" xfId="0" applyFont="1" applyFill="1" applyBorder="1" applyAlignment="1">
      <alignment horizontal="center" vertical="center" wrapText="1"/>
    </xf>
    <xf numFmtId="16" fontId="4" fillId="0" borderId="47" xfId="0" applyNumberFormat="1" applyFont="1" applyBorder="1" applyAlignment="1">
      <alignment horizontal="center" vertical="center"/>
    </xf>
    <xf numFmtId="165" fontId="4" fillId="0" borderId="26" xfId="2" quotePrefix="1" applyFont="1" applyBorder="1" applyAlignment="1">
      <alignment horizontal="center" vertical="center"/>
    </xf>
    <xf numFmtId="165" fontId="6" fillId="0" borderId="26" xfId="2" quotePrefix="1" applyFont="1" applyBorder="1" applyAlignment="1">
      <alignment horizontal="center" vertical="center"/>
    </xf>
    <xf numFmtId="0" fontId="4" fillId="4" borderId="39" xfId="0" applyFont="1" applyFill="1" applyBorder="1" applyAlignment="1">
      <alignment vertical="center"/>
    </xf>
    <xf numFmtId="165" fontId="4" fillId="0" borderId="79" xfId="2" quotePrefix="1" applyFont="1" applyBorder="1" applyAlignment="1">
      <alignment horizontal="center" vertical="center"/>
    </xf>
    <xf numFmtId="165" fontId="4" fillId="0" borderId="16" xfId="2" quotePrefix="1" applyFont="1" applyBorder="1" applyAlignment="1">
      <alignment horizontal="center" vertical="center"/>
    </xf>
    <xf numFmtId="165" fontId="6" fillId="0" borderId="0" xfId="2" applyFont="1" applyBorder="1" applyAlignment="1"/>
    <xf numFmtId="165" fontId="6" fillId="0" borderId="0" xfId="2" quotePrefix="1" applyFont="1" applyBorder="1" applyAlignment="1">
      <alignment horizontal="center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/>
    <xf numFmtId="165" fontId="6" fillId="0" borderId="47" xfId="2" applyFont="1" applyBorder="1" applyAlignment="1">
      <alignment horizontal="center" vertical="center"/>
    </xf>
    <xf numFmtId="165" fontId="6" fillId="0" borderId="12" xfId="2" quotePrefix="1" applyFont="1" applyBorder="1" applyAlignment="1">
      <alignment horizontal="center"/>
    </xf>
    <xf numFmtId="0" fontId="4" fillId="0" borderId="73" xfId="0" applyFont="1" applyBorder="1"/>
    <xf numFmtId="165" fontId="6" fillId="0" borderId="14" xfId="2" quotePrefix="1" applyFont="1" applyBorder="1" applyAlignment="1">
      <alignment horizontal="center"/>
    </xf>
    <xf numFmtId="165" fontId="6" fillId="0" borderId="26" xfId="2" applyFont="1" applyBorder="1" applyAlignment="1">
      <alignment horizontal="center" vertical="center"/>
    </xf>
    <xf numFmtId="165" fontId="6" fillId="0" borderId="14" xfId="2" applyFont="1" applyBorder="1" applyAlignment="1">
      <alignment horizontal="center"/>
    </xf>
    <xf numFmtId="0" fontId="12" fillId="0" borderId="39" xfId="0" applyFont="1" applyBorder="1"/>
    <xf numFmtId="165" fontId="6" fillId="0" borderId="79" xfId="2" applyFont="1" applyBorder="1" applyAlignment="1">
      <alignment horizontal="center" vertical="center"/>
    </xf>
    <xf numFmtId="165" fontId="6" fillId="0" borderId="77" xfId="2" applyFont="1" applyBorder="1" applyAlignment="1">
      <alignment horizontal="center" vertical="center"/>
    </xf>
    <xf numFmtId="165" fontId="6" fillId="0" borderId="17" xfId="2" applyFont="1" applyBorder="1" applyAlignment="1">
      <alignment horizontal="center"/>
    </xf>
    <xf numFmtId="0" fontId="4" fillId="0" borderId="0" xfId="0" applyFont="1"/>
    <xf numFmtId="0" fontId="3" fillId="6" borderId="30" xfId="0" applyFont="1" applyFill="1" applyBorder="1" applyAlignment="1" applyProtection="1">
      <alignment vertical="center"/>
      <protection hidden="1"/>
    </xf>
    <xf numFmtId="0" fontId="3" fillId="3" borderId="79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165" fontId="4" fillId="0" borderId="47" xfId="2" applyFont="1" applyBorder="1" applyAlignment="1">
      <alignment horizontal="center" vertical="center"/>
    </xf>
    <xf numFmtId="165" fontId="4" fillId="0" borderId="13" xfId="2" applyFont="1" applyBorder="1" applyAlignment="1">
      <alignment horizontal="center" vertical="center"/>
    </xf>
    <xf numFmtId="165" fontId="4" fillId="0" borderId="75" xfId="2" applyFont="1" applyBorder="1" applyAlignment="1">
      <alignment horizontal="center"/>
    </xf>
    <xf numFmtId="165" fontId="4" fillId="0" borderId="82" xfId="0" applyNumberFormat="1" applyFont="1" applyBorder="1" applyAlignment="1">
      <alignment horizontal="center" vertical="center"/>
    </xf>
    <xf numFmtId="165" fontId="4" fillId="0" borderId="83" xfId="0" applyNumberFormat="1" applyFont="1" applyBorder="1" applyAlignment="1">
      <alignment horizontal="center" vertical="center"/>
    </xf>
    <xf numFmtId="165" fontId="4" fillId="0" borderId="84" xfId="0" applyNumberFormat="1" applyFont="1" applyBorder="1" applyAlignment="1">
      <alignment horizontal="center" vertical="center"/>
    </xf>
    <xf numFmtId="165" fontId="4" fillId="0" borderId="85" xfId="0" applyNumberFormat="1" applyFont="1" applyBorder="1" applyAlignment="1">
      <alignment horizontal="center" vertical="center"/>
    </xf>
    <xf numFmtId="165" fontId="4" fillId="0" borderId="77" xfId="2" applyFont="1" applyBorder="1" applyAlignment="1">
      <alignment horizontal="center" vertical="center"/>
    </xf>
    <xf numFmtId="165" fontId="4" fillId="0" borderId="86" xfId="2" applyFont="1" applyBorder="1" applyAlignment="1">
      <alignment horizontal="center"/>
    </xf>
    <xf numFmtId="0" fontId="3" fillId="3" borderId="88" xfId="0" applyFont="1" applyFill="1" applyBorder="1" applyAlignment="1" applyProtection="1">
      <alignment vertical="center" wrapText="1"/>
      <protection hidden="1"/>
    </xf>
    <xf numFmtId="0" fontId="3" fillId="3" borderId="89" xfId="0" applyFont="1" applyFill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>
      <alignment horizontal="center" vertical="center" wrapText="1"/>
    </xf>
    <xf numFmtId="0" fontId="3" fillId="3" borderId="90" xfId="0" applyFont="1" applyFill="1" applyBorder="1" applyAlignment="1" applyProtection="1">
      <alignment horizontal="center" vertical="center" wrapText="1"/>
      <protection hidden="1"/>
    </xf>
    <xf numFmtId="165" fontId="6" fillId="0" borderId="47" xfId="2" quotePrefix="1" applyFont="1" applyBorder="1" applyAlignment="1">
      <alignment vertical="center"/>
    </xf>
    <xf numFmtId="165" fontId="6" fillId="0" borderId="11" xfId="2" quotePrefix="1" applyFont="1" applyBorder="1" applyAlignment="1">
      <alignment vertical="center"/>
    </xf>
    <xf numFmtId="165" fontId="6" fillId="0" borderId="11" xfId="2" applyFont="1" applyBorder="1" applyAlignment="1">
      <alignment vertical="center"/>
    </xf>
    <xf numFmtId="165" fontId="6" fillId="0" borderId="11" xfId="2" quotePrefix="1" applyFont="1" applyBorder="1" applyAlignment="1"/>
    <xf numFmtId="165" fontId="6" fillId="0" borderId="11" xfId="0" applyNumberFormat="1" applyFont="1" applyBorder="1" applyAlignment="1">
      <alignment vertical="center" wrapText="1"/>
    </xf>
    <xf numFmtId="165" fontId="6" fillId="0" borderId="12" xfId="0" applyNumberFormat="1" applyFont="1" applyBorder="1"/>
    <xf numFmtId="165" fontId="6" fillId="0" borderId="26" xfId="2" quotePrefix="1" applyFont="1" applyBorder="1" applyAlignment="1">
      <alignment vertical="center"/>
    </xf>
    <xf numFmtId="165" fontId="6" fillId="0" borderId="3" xfId="2" quotePrefix="1" applyFont="1" applyBorder="1" applyAlignment="1">
      <alignment vertical="center"/>
    </xf>
    <xf numFmtId="165" fontId="6" fillId="0" borderId="3" xfId="2" applyFont="1" applyBorder="1" applyAlignment="1">
      <alignment vertical="center"/>
    </xf>
    <xf numFmtId="165" fontId="6" fillId="0" borderId="14" xfId="2" quotePrefix="1" applyFont="1" applyBorder="1" applyAlignment="1">
      <alignment vertical="center"/>
    </xf>
    <xf numFmtId="165" fontId="6" fillId="0" borderId="14" xfId="2" applyFont="1" applyBorder="1" applyAlignment="1">
      <alignment vertical="center"/>
    </xf>
    <xf numFmtId="165" fontId="6" fillId="0" borderId="79" xfId="2" quotePrefix="1" applyFont="1" applyBorder="1" applyAlignment="1">
      <alignment vertical="center"/>
    </xf>
    <xf numFmtId="165" fontId="6" fillId="0" borderId="16" xfId="2" quotePrefix="1" applyFont="1" applyBorder="1" applyAlignment="1">
      <alignment vertical="center"/>
    </xf>
    <xf numFmtId="165" fontId="6" fillId="0" borderId="16" xfId="2" applyFont="1" applyBorder="1" applyAlignment="1">
      <alignment vertical="center"/>
    </xf>
    <xf numFmtId="165" fontId="6" fillId="0" borderId="16" xfId="2" quotePrefix="1" applyFont="1" applyBorder="1" applyAlignment="1"/>
    <xf numFmtId="165" fontId="6" fillId="0" borderId="16" xfId="0" applyNumberFormat="1" applyFont="1" applyBorder="1" applyAlignment="1">
      <alignment vertical="center" wrapText="1"/>
    </xf>
    <xf numFmtId="165" fontId="6" fillId="0" borderId="17" xfId="0" applyNumberFormat="1" applyFont="1" applyBorder="1"/>
    <xf numFmtId="0" fontId="36" fillId="0" borderId="0" xfId="0" applyFont="1"/>
    <xf numFmtId="165" fontId="6" fillId="0" borderId="0" xfId="2" quotePrefix="1" applyFont="1" applyBorder="1" applyAlignment="1">
      <alignment vertical="center"/>
    </xf>
    <xf numFmtId="165" fontId="6" fillId="0" borderId="0" xfId="2" applyFont="1" applyBorder="1" applyAlignment="1">
      <alignment vertical="center"/>
    </xf>
    <xf numFmtId="165" fontId="6" fillId="0" borderId="0" xfId="2" quotePrefix="1" applyFont="1" applyBorder="1" applyAlignment="1"/>
    <xf numFmtId="0" fontId="6" fillId="0" borderId="0" xfId="0" applyFont="1" applyAlignment="1">
      <alignment vertical="center" wrapText="1"/>
    </xf>
    <xf numFmtId="0" fontId="3" fillId="3" borderId="92" xfId="0" applyFont="1" applyFill="1" applyBorder="1" applyAlignment="1" applyProtection="1">
      <alignment horizontal="left" vertical="center" wrapText="1"/>
      <protection hidden="1"/>
    </xf>
    <xf numFmtId="0" fontId="26" fillId="3" borderId="89" xfId="0" applyFont="1" applyFill="1" applyBorder="1" applyAlignment="1" applyProtection="1">
      <alignment horizontal="center" vertical="center" wrapText="1"/>
      <protection hidden="1"/>
    </xf>
    <xf numFmtId="0" fontId="3" fillId="3" borderId="93" xfId="0" applyFont="1" applyFill="1" applyBorder="1" applyAlignment="1" applyProtection="1">
      <alignment horizontal="center" vertical="center" wrapText="1"/>
      <protection hidden="1"/>
    </xf>
    <xf numFmtId="0" fontId="12" fillId="0" borderId="95" xfId="0" applyFont="1" applyBorder="1"/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>
      <alignment wrapText="1"/>
    </xf>
    <xf numFmtId="165" fontId="12" fillId="0" borderId="10" xfId="2" quotePrefix="1" applyFont="1" applyBorder="1" applyAlignment="1">
      <alignment horizontal="center" vertical="center"/>
    </xf>
    <xf numFmtId="165" fontId="12" fillId="0" borderId="11" xfId="2" applyFont="1" applyBorder="1" applyAlignment="1">
      <alignment horizontal="center" vertical="center"/>
    </xf>
    <xf numFmtId="165" fontId="12" fillId="0" borderId="12" xfId="2" quotePrefix="1" applyFont="1" applyBorder="1" applyAlignment="1">
      <alignment horizontal="center"/>
    </xf>
    <xf numFmtId="165" fontId="12" fillId="0" borderId="98" xfId="0" applyNumberFormat="1" applyFont="1" applyBorder="1" applyAlignment="1">
      <alignment horizontal="center"/>
    </xf>
    <xf numFmtId="165" fontId="12" fillId="0" borderId="15" xfId="2" quotePrefix="1" applyFont="1" applyBorder="1" applyAlignment="1">
      <alignment horizontal="center" vertical="center"/>
    </xf>
    <xf numFmtId="165" fontId="12" fillId="0" borderId="3" xfId="2" applyFont="1" applyBorder="1" applyAlignment="1">
      <alignment horizontal="center" vertical="center"/>
    </xf>
    <xf numFmtId="165" fontId="12" fillId="0" borderId="3" xfId="2" quotePrefix="1" applyFont="1" applyBorder="1" applyAlignment="1">
      <alignment horizontal="center" vertical="center"/>
    </xf>
    <xf numFmtId="165" fontId="12" fillId="0" borderId="14" xfId="2" quotePrefix="1" applyFont="1" applyBorder="1" applyAlignment="1">
      <alignment horizontal="center" vertical="center"/>
    </xf>
    <xf numFmtId="165" fontId="12" fillId="0" borderId="62" xfId="2" quotePrefix="1" applyFont="1" applyBorder="1" applyAlignment="1">
      <alignment horizontal="center" vertical="center"/>
    </xf>
    <xf numFmtId="165" fontId="12" fillId="0" borderId="44" xfId="2" quotePrefix="1" applyFont="1" applyBorder="1" applyAlignment="1">
      <alignment horizontal="center" vertical="center"/>
    </xf>
    <xf numFmtId="165" fontId="12" fillId="0" borderId="77" xfId="2" applyFont="1" applyBorder="1" applyAlignment="1">
      <alignment horizontal="center" vertical="center"/>
    </xf>
    <xf numFmtId="165" fontId="12" fillId="0" borderId="16" xfId="2" applyFont="1" applyBorder="1" applyAlignment="1">
      <alignment horizontal="center" vertical="center"/>
    </xf>
    <xf numFmtId="165" fontId="12" fillId="0" borderId="16" xfId="2" quotePrefix="1" applyFont="1" applyBorder="1" applyAlignment="1">
      <alignment horizontal="center" vertical="center"/>
    </xf>
    <xf numFmtId="165" fontId="12" fillId="0" borderId="17" xfId="2" quotePrefix="1" applyFont="1" applyBorder="1" applyAlignment="1">
      <alignment horizontal="center" vertical="center"/>
    </xf>
    <xf numFmtId="165" fontId="12" fillId="0" borderId="99" xfId="2" quotePrefix="1" applyFont="1" applyBorder="1" applyAlignment="1">
      <alignment horizontal="center" vertical="center"/>
    </xf>
    <xf numFmtId="0" fontId="28" fillId="0" borderId="0" xfId="0" applyFont="1"/>
    <xf numFmtId="0" fontId="37" fillId="0" borderId="0" xfId="0" applyFont="1"/>
    <xf numFmtId="165" fontId="4" fillId="0" borderId="0" xfId="2" quotePrefix="1" applyFont="1" applyBorder="1" applyAlignment="1">
      <alignment horizontal="center" vertical="center"/>
    </xf>
    <xf numFmtId="0" fontId="39" fillId="10" borderId="24" xfId="0" applyFont="1" applyFill="1" applyBorder="1"/>
    <xf numFmtId="16" fontId="41" fillId="0" borderId="0" xfId="0" applyNumberFormat="1" applyFont="1"/>
    <xf numFmtId="0" fontId="6" fillId="0" borderId="94" xfId="0" applyFont="1" applyBorder="1"/>
    <xf numFmtId="16" fontId="28" fillId="0" borderId="0" xfId="0" applyNumberFormat="1" applyFont="1"/>
    <xf numFmtId="0" fontId="28" fillId="6" borderId="0" xfId="0" applyFont="1" applyFill="1"/>
    <xf numFmtId="0" fontId="31" fillId="6" borderId="0" xfId="0" applyFont="1" applyFill="1"/>
    <xf numFmtId="164" fontId="7" fillId="11" borderId="106" xfId="1" applyFont="1" applyFill="1" applyBorder="1">
      <alignment vertical="center"/>
    </xf>
    <xf numFmtId="164" fontId="7" fillId="11" borderId="13" xfId="1" applyFont="1" applyFill="1" applyBorder="1">
      <alignment vertical="center"/>
    </xf>
    <xf numFmtId="164" fontId="2" fillId="11" borderId="13" xfId="1" applyFont="1" applyFill="1" applyBorder="1">
      <alignment vertical="center"/>
    </xf>
    <xf numFmtId="164" fontId="2" fillId="11" borderId="75" xfId="1" applyFont="1" applyFill="1" applyBorder="1">
      <alignment vertical="center"/>
    </xf>
    <xf numFmtId="0" fontId="3" fillId="0" borderId="88" xfId="0" applyFont="1" applyBorder="1" applyAlignment="1" applyProtection="1">
      <alignment horizontal="left" vertical="center" wrapText="1"/>
      <protection hidden="1"/>
    </xf>
    <xf numFmtId="0" fontId="42" fillId="0" borderId="90" xfId="0" applyFont="1" applyBorder="1" applyAlignment="1">
      <alignment horizontal="center" vertical="center"/>
    </xf>
    <xf numFmtId="0" fontId="43" fillId="6" borderId="37" xfId="0" applyFont="1" applyFill="1" applyBorder="1"/>
    <xf numFmtId="165" fontId="6" fillId="0" borderId="47" xfId="2" quotePrefix="1" applyFont="1" applyBorder="1" applyAlignment="1">
      <alignment horizontal="center" vertical="center"/>
    </xf>
    <xf numFmtId="165" fontId="6" fillId="0" borderId="11" xfId="2" quotePrefix="1" applyFont="1" applyBorder="1" applyAlignment="1">
      <alignment horizontal="center"/>
    </xf>
    <xf numFmtId="0" fontId="43" fillId="6" borderId="38" xfId="0" applyFont="1" applyFill="1" applyBorder="1"/>
    <xf numFmtId="165" fontId="6" fillId="0" borderId="3" xfId="2" quotePrefix="1" applyFont="1" applyBorder="1" applyAlignment="1">
      <alignment horizontal="center"/>
    </xf>
    <xf numFmtId="0" fontId="6" fillId="6" borderId="107" xfId="0" applyFont="1" applyFill="1" applyBorder="1"/>
    <xf numFmtId="0" fontId="43" fillId="6" borderId="39" xfId="0" applyFont="1" applyFill="1" applyBorder="1"/>
    <xf numFmtId="165" fontId="6" fillId="0" borderId="79" xfId="2" quotePrefix="1" applyFont="1" applyBorder="1" applyAlignment="1">
      <alignment horizontal="center" vertical="center"/>
    </xf>
    <xf numFmtId="165" fontId="6" fillId="0" borderId="16" xfId="2" quotePrefix="1" applyFont="1" applyBorder="1" applyAlignment="1">
      <alignment horizontal="center"/>
    </xf>
    <xf numFmtId="165" fontId="6" fillId="0" borderId="17" xfId="2" quotePrefix="1" applyFont="1" applyBorder="1" applyAlignment="1">
      <alignment horizontal="center"/>
    </xf>
    <xf numFmtId="0" fontId="43" fillId="6" borderId="0" xfId="0" applyFont="1" applyFill="1"/>
    <xf numFmtId="0" fontId="44" fillId="3" borderId="46" xfId="0" applyFont="1" applyFill="1" applyBorder="1" applyAlignment="1" applyProtection="1">
      <alignment horizontal="center" vertical="center" wrapText="1"/>
      <protection hidden="1"/>
    </xf>
    <xf numFmtId="0" fontId="44" fillId="3" borderId="9" xfId="0" applyFont="1" applyFill="1" applyBorder="1" applyAlignment="1" applyProtection="1">
      <alignment horizontal="center" vertical="center" wrapText="1"/>
      <protection hidden="1"/>
    </xf>
    <xf numFmtId="0" fontId="44" fillId="0" borderId="43" xfId="0" applyFont="1" applyBorder="1" applyAlignment="1">
      <alignment horizontal="center" vertical="center" wrapText="1"/>
    </xf>
    <xf numFmtId="0" fontId="45" fillId="6" borderId="0" xfId="0" applyFont="1" applyFill="1"/>
    <xf numFmtId="0" fontId="12" fillId="0" borderId="37" xfId="0" applyFont="1" applyBorder="1"/>
    <xf numFmtId="0" fontId="46" fillId="0" borderId="0" xfId="0" quotePrefix="1" applyFont="1" applyAlignment="1">
      <alignment wrapText="1"/>
    </xf>
    <xf numFmtId="165" fontId="6" fillId="0" borderId="0" xfId="2" quotePrefix="1" applyFont="1" applyBorder="1" applyAlignment="1">
      <alignment horizontal="left" vertical="center"/>
    </xf>
    <xf numFmtId="0" fontId="3" fillId="3" borderId="109" xfId="0" applyFont="1" applyFill="1" applyBorder="1" applyAlignment="1" applyProtection="1">
      <alignment horizontal="center" vertical="center" wrapText="1"/>
      <protection hidden="1"/>
    </xf>
    <xf numFmtId="0" fontId="3" fillId="3" borderId="110" xfId="0" applyFont="1" applyFill="1" applyBorder="1" applyAlignment="1" applyProtection="1">
      <alignment horizontal="center" vertical="center" wrapText="1"/>
      <protection hidden="1"/>
    </xf>
    <xf numFmtId="0" fontId="3" fillId="3" borderId="81" xfId="0" applyFont="1" applyFill="1" applyBorder="1" applyAlignment="1" applyProtection="1">
      <alignment horizontal="center" vertical="center" wrapText="1"/>
      <protection hidden="1"/>
    </xf>
    <xf numFmtId="0" fontId="47" fillId="6" borderId="111" xfId="0" applyFont="1" applyFill="1" applyBorder="1"/>
    <xf numFmtId="165" fontId="47" fillId="0" borderId="112" xfId="2" quotePrefix="1" applyFont="1" applyBorder="1" applyAlignment="1">
      <alignment horizontal="center" vertical="center"/>
    </xf>
    <xf numFmtId="165" fontId="6" fillId="3" borderId="113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7" fillId="6" borderId="114" xfId="0" applyFont="1" applyFill="1" applyBorder="1"/>
    <xf numFmtId="165" fontId="47" fillId="0" borderId="115" xfId="2" quotePrefix="1" applyFont="1" applyBorder="1" applyAlignment="1">
      <alignment horizontal="center" vertical="center"/>
    </xf>
    <xf numFmtId="165" fontId="6" fillId="3" borderId="116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6" borderId="38" xfId="0" applyFont="1" applyFill="1" applyBorder="1"/>
    <xf numFmtId="0" fontId="47" fillId="6" borderId="42" xfId="0" applyFont="1" applyFill="1" applyBorder="1"/>
    <xf numFmtId="165" fontId="47" fillId="0" borderId="117" xfId="2" quotePrefix="1" applyFont="1" applyBorder="1" applyAlignment="1">
      <alignment horizontal="center" vertical="center"/>
    </xf>
    <xf numFmtId="165" fontId="6" fillId="3" borderId="118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16" xfId="0" applyNumberFormat="1" applyFont="1" applyFill="1" applyBorder="1" applyAlignment="1" applyProtection="1">
      <alignment horizontal="center" vertical="center" wrapText="1"/>
      <protection hidden="1"/>
    </xf>
    <xf numFmtId="16" fontId="6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26" fillId="10" borderId="8" xfId="0" applyFont="1" applyFill="1" applyBorder="1" applyAlignment="1">
      <alignment horizontal="left" vertical="center" wrapText="1"/>
    </xf>
    <xf numFmtId="0" fontId="26" fillId="10" borderId="120" xfId="0" applyFont="1" applyFill="1" applyBorder="1" applyAlignment="1">
      <alignment horizontal="center" vertical="center" wrapText="1"/>
    </xf>
    <xf numFmtId="0" fontId="26" fillId="10" borderId="121" xfId="0" applyFont="1" applyFill="1" applyBorder="1" applyAlignment="1">
      <alignment horizontal="center" vertical="center" wrapText="1"/>
    </xf>
    <xf numFmtId="0" fontId="26" fillId="10" borderId="12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" fontId="12" fillId="10" borderId="11" xfId="0" applyNumberFormat="1" applyFont="1" applyFill="1" applyBorder="1" applyAlignment="1">
      <alignment horizontal="center" vertical="center" wrapText="1"/>
    </xf>
    <xf numFmtId="16" fontId="12" fillId="10" borderId="12" xfId="0" applyNumberFormat="1" applyFont="1" applyFill="1" applyBorder="1" applyAlignment="1">
      <alignment horizontal="center" vertical="center" wrapText="1"/>
    </xf>
    <xf numFmtId="16" fontId="12" fillId="10" borderId="3" xfId="0" applyNumberFormat="1" applyFont="1" applyFill="1" applyBorder="1" applyAlignment="1">
      <alignment horizontal="center" vertical="center" wrapText="1"/>
    </xf>
    <xf numFmtId="16" fontId="12" fillId="10" borderId="14" xfId="0" applyNumberFormat="1" applyFont="1" applyFill="1" applyBorder="1" applyAlignment="1">
      <alignment horizontal="center" vertical="center" wrapText="1"/>
    </xf>
    <xf numFmtId="0" fontId="26" fillId="3" borderId="30" xfId="0" applyFont="1" applyFill="1" applyBorder="1" applyAlignment="1" applyProtection="1">
      <alignment vertical="center" wrapText="1"/>
      <protection hidden="1"/>
    </xf>
    <xf numFmtId="0" fontId="26" fillId="4" borderId="124" xfId="0" applyFont="1" applyFill="1" applyBorder="1" applyAlignment="1">
      <alignment horizontal="center" vertical="center" wrapText="1"/>
    </xf>
    <xf numFmtId="0" fontId="26" fillId="4" borderId="125" xfId="0" applyFont="1" applyFill="1" applyBorder="1" applyAlignment="1">
      <alignment horizontal="center" vertical="center" wrapText="1"/>
    </xf>
    <xf numFmtId="0" fontId="26" fillId="4" borderId="126" xfId="0" applyFont="1" applyFill="1" applyBorder="1" applyAlignment="1">
      <alignment horizontal="center" vertical="center" wrapText="1"/>
    </xf>
    <xf numFmtId="0" fontId="12" fillId="0" borderId="112" xfId="0" applyFont="1" applyBorder="1" applyAlignment="1">
      <alignment horizontal="left"/>
    </xf>
    <xf numFmtId="16" fontId="12" fillId="4" borderId="127" xfId="0" applyNumberFormat="1" applyFont="1" applyFill="1" applyBorder="1" applyAlignment="1">
      <alignment horizontal="center" vertical="center" wrapText="1"/>
    </xf>
    <xf numFmtId="16" fontId="12" fillId="0" borderId="127" xfId="0" applyNumberFormat="1" applyFont="1" applyBorder="1" applyAlignment="1">
      <alignment horizontal="center" vertical="center"/>
    </xf>
    <xf numFmtId="16" fontId="12" fillId="0" borderId="128" xfId="0" applyNumberFormat="1" applyFont="1" applyBorder="1" applyAlignment="1">
      <alignment horizontal="center" vertical="center"/>
    </xf>
    <xf numFmtId="0" fontId="12" fillId="3" borderId="129" xfId="0" applyFont="1" applyFill="1" applyBorder="1" applyAlignment="1" applyProtection="1">
      <alignment horizontal="left" vertical="center" wrapText="1"/>
      <protection hidden="1"/>
    </xf>
    <xf numFmtId="16" fontId="12" fillId="4" borderId="83" xfId="0" applyNumberFormat="1" applyFont="1" applyFill="1" applyBorder="1" applyAlignment="1">
      <alignment horizontal="center" vertical="center" wrapText="1"/>
    </xf>
    <xf numFmtId="16" fontId="12" fillId="0" borderId="83" xfId="0" applyNumberFormat="1" applyFont="1" applyBorder="1" applyAlignment="1">
      <alignment horizontal="center" vertical="center"/>
    </xf>
    <xf numFmtId="16" fontId="12" fillId="0" borderId="130" xfId="0" applyNumberFormat="1" applyFont="1" applyBorder="1" applyAlignment="1">
      <alignment horizontal="center" vertical="center"/>
    </xf>
    <xf numFmtId="0" fontId="28" fillId="0" borderId="131" xfId="0" applyFont="1" applyBorder="1"/>
    <xf numFmtId="16" fontId="6" fillId="0" borderId="84" xfId="0" applyNumberFormat="1" applyFont="1" applyBorder="1" applyAlignment="1">
      <alignment horizontal="center"/>
    </xf>
    <xf numFmtId="16" fontId="12" fillId="0" borderId="85" xfId="0" applyNumberFormat="1" applyFont="1" applyBorder="1" applyAlignment="1">
      <alignment horizontal="center" vertical="center"/>
    </xf>
    <xf numFmtId="16" fontId="6" fillId="0" borderId="85" xfId="0" applyNumberFormat="1" applyFont="1" applyBorder="1" applyAlignment="1">
      <alignment horizontal="center"/>
    </xf>
    <xf numFmtId="16" fontId="6" fillId="0" borderId="132" xfId="0" applyNumberFormat="1" applyFont="1" applyBorder="1" applyAlignment="1">
      <alignment horizontal="center"/>
    </xf>
    <xf numFmtId="165" fontId="12" fillId="0" borderId="37" xfId="2" quotePrefix="1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left"/>
    </xf>
    <xf numFmtId="0" fontId="12" fillId="0" borderId="94" xfId="0" applyFont="1" applyBorder="1" applyAlignment="1">
      <alignment horizontal="left"/>
    </xf>
    <xf numFmtId="165" fontId="4" fillId="0" borderId="11" xfId="2" applyFont="1" applyBorder="1" applyAlignment="1">
      <alignment horizontal="center" vertical="center"/>
    </xf>
    <xf numFmtId="0" fontId="49" fillId="0" borderId="26" xfId="0" applyFont="1" applyBorder="1" applyAlignment="1">
      <alignment vertical="center"/>
    </xf>
    <xf numFmtId="0" fontId="4" fillId="4" borderId="37" xfId="0" applyFont="1" applyFill="1" applyBorder="1" applyAlignment="1">
      <alignment vertical="center" wrapText="1"/>
    </xf>
    <xf numFmtId="16" fontId="4" fillId="4" borderId="10" xfId="0" applyNumberFormat="1" applyFont="1" applyFill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12" fillId="0" borderId="87" xfId="0" applyFont="1" applyBorder="1"/>
    <xf numFmtId="0" fontId="12" fillId="0" borderId="135" xfId="0" applyFont="1" applyBorder="1"/>
    <xf numFmtId="0" fontId="12" fillId="0" borderId="94" xfId="0" applyFont="1" applyBorder="1"/>
    <xf numFmtId="0" fontId="12" fillId="0" borderId="134" xfId="0" applyFont="1" applyBorder="1"/>
    <xf numFmtId="165" fontId="12" fillId="6" borderId="10" xfId="2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65" fontId="12" fillId="6" borderId="11" xfId="2" applyFont="1" applyFill="1" applyBorder="1" applyAlignment="1">
      <alignment horizontal="center" vertical="center"/>
    </xf>
    <xf numFmtId="165" fontId="12" fillId="6" borderId="12" xfId="2" applyFont="1" applyFill="1" applyBorder="1" applyAlignment="1">
      <alignment horizontal="center" vertical="center"/>
    </xf>
    <xf numFmtId="165" fontId="12" fillId="6" borderId="15" xfId="2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165" fontId="12" fillId="6" borderId="3" xfId="2" applyFont="1" applyFill="1" applyBorder="1" applyAlignment="1">
      <alignment horizontal="center" vertical="center"/>
    </xf>
    <xf numFmtId="165" fontId="12" fillId="6" borderId="14" xfId="2" applyFont="1" applyFill="1" applyBorder="1" applyAlignment="1">
      <alignment horizontal="center" vertical="center"/>
    </xf>
    <xf numFmtId="165" fontId="12" fillId="6" borderId="44" xfId="2" applyFont="1" applyFill="1" applyBorder="1" applyAlignment="1">
      <alignment horizontal="center" vertical="center"/>
    </xf>
    <xf numFmtId="165" fontId="12" fillId="6" borderId="16" xfId="2" applyFont="1" applyFill="1" applyBorder="1" applyAlignment="1">
      <alignment horizontal="center" vertical="center"/>
    </xf>
    <xf numFmtId="165" fontId="12" fillId="6" borderId="17" xfId="2" applyFont="1" applyFill="1" applyBorder="1" applyAlignment="1">
      <alignment horizontal="center" vertical="center"/>
    </xf>
    <xf numFmtId="0" fontId="44" fillId="3" borderId="8" xfId="0" applyFont="1" applyFill="1" applyBorder="1" applyAlignment="1" applyProtection="1">
      <alignment vertical="center" wrapText="1"/>
      <protection hidden="1"/>
    </xf>
    <xf numFmtId="165" fontId="12" fillId="0" borderId="11" xfId="2" quotePrefix="1" applyFont="1" applyBorder="1" applyAlignment="1">
      <alignment horizontal="center" vertical="center"/>
    </xf>
    <xf numFmtId="165" fontId="12" fillId="0" borderId="11" xfId="2" applyFont="1" applyBorder="1" applyAlignment="1">
      <alignment horizontal="center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/>
    </xf>
    <xf numFmtId="165" fontId="12" fillId="0" borderId="3" xfId="2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16" xfId="2" applyFont="1" applyBorder="1" applyAlignment="1">
      <alignment horizontal="center"/>
    </xf>
    <xf numFmtId="165" fontId="12" fillId="0" borderId="1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/>
    </xf>
    <xf numFmtId="165" fontId="12" fillId="0" borderId="47" xfId="2" quotePrefix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7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5" fontId="6" fillId="7" borderId="11" xfId="2" quotePrefix="1" applyFont="1" applyFill="1" applyBorder="1" applyAlignment="1">
      <alignment horizontal="center" vertical="center"/>
    </xf>
    <xf numFmtId="165" fontId="6" fillId="6" borderId="11" xfId="2" quotePrefix="1" applyFont="1" applyFill="1" applyBorder="1" applyAlignment="1">
      <alignment horizontal="center" vertical="center"/>
    </xf>
    <xf numFmtId="165" fontId="6" fillId="6" borderId="12" xfId="2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5" fontId="6" fillId="7" borderId="3" xfId="2" quotePrefix="1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65" fontId="6" fillId="7" borderId="16" xfId="2" quotePrefix="1" applyFont="1" applyFill="1" applyBorder="1" applyAlignment="1">
      <alignment horizontal="center" vertical="center"/>
    </xf>
    <xf numFmtId="165" fontId="6" fillId="6" borderId="17" xfId="2" applyFont="1" applyFill="1" applyBorder="1" applyAlignment="1">
      <alignment horizontal="center" vertical="center"/>
    </xf>
    <xf numFmtId="165" fontId="6" fillId="7" borderId="136" xfId="2" quotePrefix="1" applyFont="1" applyFill="1" applyBorder="1" applyAlignment="1">
      <alignment horizontal="center" vertical="center"/>
    </xf>
    <xf numFmtId="165" fontId="6" fillId="7" borderId="137" xfId="2" quotePrefix="1" applyFont="1" applyFill="1" applyBorder="1" applyAlignment="1">
      <alignment horizontal="center" vertical="center"/>
    </xf>
    <xf numFmtId="165" fontId="6" fillId="7" borderId="138" xfId="2" quotePrefix="1" applyFont="1" applyFill="1" applyBorder="1" applyAlignment="1">
      <alignment horizontal="center" vertical="center"/>
    </xf>
    <xf numFmtId="165" fontId="6" fillId="6" borderId="47" xfId="2" applyFont="1" applyFill="1" applyBorder="1" applyAlignment="1">
      <alignment horizontal="center" vertical="center"/>
    </xf>
    <xf numFmtId="165" fontId="6" fillId="6" borderId="26" xfId="2" applyFont="1" applyFill="1" applyBorder="1" applyAlignment="1">
      <alignment horizontal="center" vertical="center"/>
    </xf>
    <xf numFmtId="165" fontId="6" fillId="6" borderId="79" xfId="2" applyFont="1" applyFill="1" applyBorder="1" applyAlignment="1">
      <alignment horizontal="center" vertical="center"/>
    </xf>
    <xf numFmtId="165" fontId="6" fillId="6" borderId="37" xfId="2" applyFont="1" applyFill="1" applyBorder="1" applyAlignment="1">
      <alignment horizontal="center" vertical="center"/>
    </xf>
    <xf numFmtId="165" fontId="6" fillId="6" borderId="38" xfId="2" applyFont="1" applyFill="1" applyBorder="1" applyAlignment="1">
      <alignment horizontal="center" vertical="center"/>
    </xf>
    <xf numFmtId="165" fontId="6" fillId="6" borderId="39" xfId="2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vertical="center"/>
    </xf>
    <xf numFmtId="0" fontId="4" fillId="7" borderId="38" xfId="0" applyFont="1" applyFill="1" applyBorder="1" applyAlignment="1">
      <alignment vertical="center"/>
    </xf>
    <xf numFmtId="0" fontId="50" fillId="6" borderId="38" xfId="0" applyFont="1" applyFill="1" applyBorder="1"/>
    <xf numFmtId="0" fontId="21" fillId="0" borderId="105" xfId="0" applyFont="1" applyBorder="1"/>
    <xf numFmtId="16" fontId="12" fillId="10" borderId="10" xfId="0" applyNumberFormat="1" applyFont="1" applyFill="1" applyBorder="1" applyAlignment="1">
      <alignment horizontal="center" wrapText="1"/>
    </xf>
    <xf numFmtId="0" fontId="40" fillId="10" borderId="11" xfId="0" applyFont="1" applyFill="1" applyBorder="1" applyAlignment="1">
      <alignment horizontal="center" wrapText="1"/>
    </xf>
    <xf numFmtId="16" fontId="12" fillId="10" borderId="11" xfId="0" applyNumberFormat="1" applyFont="1" applyFill="1" applyBorder="1" applyAlignment="1">
      <alignment horizontal="center" wrapText="1"/>
    </xf>
    <xf numFmtId="16" fontId="39" fillId="10" borderId="11" xfId="0" applyNumberFormat="1" applyFont="1" applyFill="1" applyBorder="1" applyAlignment="1">
      <alignment horizontal="center" wrapText="1"/>
    </xf>
    <xf numFmtId="16" fontId="39" fillId="10" borderId="12" xfId="0" applyNumberFormat="1" applyFont="1" applyFill="1" applyBorder="1" applyAlignment="1">
      <alignment horizontal="center" wrapText="1"/>
    </xf>
    <xf numFmtId="16" fontId="12" fillId="10" borderId="15" xfId="0" applyNumberFormat="1" applyFont="1" applyFill="1" applyBorder="1" applyAlignment="1">
      <alignment horizontal="center" wrapText="1"/>
    </xf>
    <xf numFmtId="0" fontId="40" fillId="10" borderId="3" xfId="0" applyFont="1" applyFill="1" applyBorder="1" applyAlignment="1">
      <alignment horizontal="center" wrapText="1"/>
    </xf>
    <xf numFmtId="16" fontId="12" fillId="10" borderId="3" xfId="0" applyNumberFormat="1" applyFont="1" applyFill="1" applyBorder="1" applyAlignment="1">
      <alignment horizontal="center" wrapText="1"/>
    </xf>
    <xf numFmtId="16" fontId="39" fillId="10" borderId="3" xfId="0" applyNumberFormat="1" applyFont="1" applyFill="1" applyBorder="1" applyAlignment="1">
      <alignment horizontal="center" wrapText="1"/>
    </xf>
    <xf numFmtId="16" fontId="39" fillId="10" borderId="14" xfId="0" applyNumberFormat="1" applyFont="1" applyFill="1" applyBorder="1" applyAlignment="1">
      <alignment horizontal="center" wrapText="1"/>
    </xf>
    <xf numFmtId="16" fontId="12" fillId="10" borderId="15" xfId="0" applyNumberFormat="1" applyFont="1" applyFill="1" applyBorder="1" applyAlignment="1">
      <alignment horizontal="center"/>
    </xf>
    <xf numFmtId="16" fontId="12" fillId="0" borderId="44" xfId="0" applyNumberFormat="1" applyFont="1" applyBorder="1" applyAlignment="1">
      <alignment horizontal="center"/>
    </xf>
    <xf numFmtId="0" fontId="40" fillId="10" borderId="16" xfId="0" applyFont="1" applyFill="1" applyBorder="1" applyAlignment="1">
      <alignment horizontal="center" wrapText="1"/>
    </xf>
    <xf numFmtId="16" fontId="12" fillId="0" borderId="16" xfId="0" applyNumberFormat="1" applyFont="1" applyBorder="1" applyAlignment="1">
      <alignment horizontal="center"/>
    </xf>
    <xf numFmtId="16" fontId="39" fillId="10" borderId="16" xfId="0" applyNumberFormat="1" applyFont="1" applyFill="1" applyBorder="1" applyAlignment="1">
      <alignment horizontal="center" wrapText="1"/>
    </xf>
    <xf numFmtId="16" fontId="39" fillId="10" borderId="17" xfId="0" applyNumberFormat="1" applyFont="1" applyFill="1" applyBorder="1" applyAlignment="1">
      <alignment horizontal="center" wrapText="1"/>
    </xf>
    <xf numFmtId="0" fontId="38" fillId="10" borderId="103" xfId="0" applyFont="1" applyFill="1" applyBorder="1" applyAlignment="1">
      <alignment horizontal="center" vertical="center" wrapText="1"/>
    </xf>
    <xf numFmtId="0" fontId="38" fillId="10" borderId="104" xfId="0" applyFont="1" applyFill="1" applyBorder="1" applyAlignment="1">
      <alignment horizontal="center" vertical="center" wrapText="1"/>
    </xf>
    <xf numFmtId="0" fontId="38" fillId="10" borderId="102" xfId="0" applyFont="1" applyFill="1" applyBorder="1" applyAlignment="1">
      <alignment vertical="center"/>
    </xf>
    <xf numFmtId="0" fontId="6" fillId="0" borderId="0" xfId="2" quotePrefix="1" applyNumberFormat="1" applyFont="1" applyBorder="1" applyAlignment="1">
      <alignment horizontal="center" vertical="center"/>
    </xf>
    <xf numFmtId="165" fontId="4" fillId="7" borderId="3" xfId="2" applyFont="1" applyFill="1" applyBorder="1" applyAlignment="1">
      <alignment horizontal="center" vertical="center"/>
    </xf>
    <xf numFmtId="0" fontId="4" fillId="7" borderId="44" xfId="0" applyFont="1" applyFill="1" applyBorder="1"/>
    <xf numFmtId="165" fontId="6" fillId="7" borderId="16" xfId="2" applyFont="1" applyFill="1" applyBorder="1" applyAlignment="1">
      <alignment horizontal="center" vertical="center"/>
    </xf>
    <xf numFmtId="165" fontId="6" fillId="7" borderId="17" xfId="2" quotePrefix="1" applyFont="1" applyFill="1" applyBorder="1" applyAlignment="1">
      <alignment horizontal="center" vertical="center"/>
    </xf>
    <xf numFmtId="0" fontId="28" fillId="0" borderId="94" xfId="0" applyFont="1" applyBorder="1" applyAlignment="1">
      <alignment horizontal="left"/>
    </xf>
    <xf numFmtId="165" fontId="12" fillId="0" borderId="15" xfId="0" applyNumberFormat="1" applyFont="1" applyBorder="1" applyAlignment="1">
      <alignment horizontal="center" vertical="center" wrapText="1"/>
    </xf>
    <xf numFmtId="0" fontId="28" fillId="6" borderId="37" xfId="0" applyFont="1" applyFill="1" applyBorder="1"/>
    <xf numFmtId="0" fontId="28" fillId="0" borderId="38" xfId="0" applyFont="1" applyBorder="1"/>
    <xf numFmtId="0" fontId="28" fillId="6" borderId="38" xfId="0" applyFont="1" applyFill="1" applyBorder="1"/>
    <xf numFmtId="0" fontId="28" fillId="0" borderId="39" xfId="0" applyFont="1" applyBorder="1"/>
    <xf numFmtId="0" fontId="24" fillId="0" borderId="3" xfId="0" applyFont="1" applyBorder="1"/>
    <xf numFmtId="0" fontId="4" fillId="0" borderId="10" xfId="0" applyFont="1" applyBorder="1"/>
    <xf numFmtId="165" fontId="4" fillId="7" borderId="11" xfId="2" applyFont="1" applyFill="1" applyBorder="1" applyAlignment="1">
      <alignment horizontal="center" vertical="center"/>
    </xf>
    <xf numFmtId="165" fontId="4" fillId="0" borderId="136" xfId="2" quotePrefix="1" applyFont="1" applyBorder="1" applyAlignment="1">
      <alignment horizontal="center" vertical="center"/>
    </xf>
    <xf numFmtId="165" fontId="4" fillId="0" borderId="14" xfId="2" quotePrefix="1" applyFont="1" applyBorder="1" applyAlignment="1">
      <alignment horizontal="center" vertical="center"/>
    </xf>
    <xf numFmtId="0" fontId="4" fillId="7" borderId="15" xfId="0" applyFont="1" applyFill="1" applyBorder="1"/>
    <xf numFmtId="165" fontId="4" fillId="7" borderId="14" xfId="2" quotePrefix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quotePrefix="1" applyFont="1"/>
    <xf numFmtId="0" fontId="52" fillId="0" borderId="39" xfId="0" applyFont="1" applyBorder="1" applyAlignment="1">
      <alignment vertical="center" wrapText="1"/>
    </xf>
    <xf numFmtId="16" fontId="52" fillId="7" borderId="133" xfId="0" applyNumberFormat="1" applyFont="1" applyFill="1" applyBorder="1" applyAlignment="1">
      <alignment horizontal="center" vertical="center"/>
    </xf>
    <xf numFmtId="16" fontId="52" fillId="7" borderId="77" xfId="0" applyNumberFormat="1" applyFont="1" applyFill="1" applyBorder="1" applyAlignment="1">
      <alignment horizontal="center" vertical="center"/>
    </xf>
    <xf numFmtId="16" fontId="52" fillId="7" borderId="16" xfId="0" applyNumberFormat="1" applyFont="1" applyFill="1" applyBorder="1" applyAlignment="1">
      <alignment horizontal="center" vertical="center"/>
    </xf>
    <xf numFmtId="16" fontId="52" fillId="7" borderId="17" xfId="0" applyNumberFormat="1" applyFont="1" applyFill="1" applyBorder="1" applyAlignment="1">
      <alignment horizontal="center" vertical="center"/>
    </xf>
    <xf numFmtId="0" fontId="9" fillId="13" borderId="3" xfId="0" applyNumberFormat="1" applyFont="1" applyFill="1" applyBorder="1" applyAlignment="1"/>
    <xf numFmtId="0" fontId="9" fillId="13" borderId="3" xfId="0" applyNumberFormat="1" applyFont="1" applyFill="1" applyBorder="1" applyAlignment="1">
      <alignment horizontal="center"/>
    </xf>
    <xf numFmtId="166" fontId="9" fillId="13" borderId="3" xfId="0" applyNumberFormat="1" applyFont="1" applyFill="1" applyBorder="1" applyAlignment="1">
      <alignment horizontal="center"/>
    </xf>
    <xf numFmtId="166" fontId="9" fillId="13" borderId="3" xfId="0" applyNumberFormat="1" applyFont="1" applyFill="1" applyBorder="1" applyAlignment="1">
      <alignment horizontal="center" vertical="center"/>
    </xf>
    <xf numFmtId="49" fontId="54" fillId="0" borderId="139" xfId="0" applyNumberFormat="1" applyFont="1" applyBorder="1" applyAlignment="1">
      <alignment horizontal="center" vertical="center" wrapText="1"/>
    </xf>
    <xf numFmtId="166" fontId="55" fillId="0" borderId="140" xfId="0" applyNumberFormat="1" applyFont="1" applyFill="1" applyBorder="1" applyAlignment="1">
      <alignment horizontal="center" vertical="center"/>
    </xf>
    <xf numFmtId="49" fontId="56" fillId="0" borderId="139" xfId="0" applyNumberFormat="1" applyFont="1" applyFill="1" applyBorder="1" applyAlignment="1">
      <alignment horizontal="center" vertical="center" wrapText="1"/>
    </xf>
    <xf numFmtId="49" fontId="58" fillId="0" borderId="140" xfId="0" applyNumberFormat="1" applyFont="1" applyFill="1" applyBorder="1" applyAlignment="1">
      <alignment horizontal="center" vertical="center" wrapText="1"/>
    </xf>
    <xf numFmtId="166" fontId="59" fillId="0" borderId="13" xfId="0" applyNumberFormat="1" applyFont="1" applyFill="1" applyBorder="1" applyAlignment="1">
      <alignment horizontal="center" vertical="center"/>
    </xf>
    <xf numFmtId="0" fontId="60" fillId="0" borderId="0" xfId="0" applyFont="1"/>
    <xf numFmtId="49" fontId="61" fillId="0" borderId="139" xfId="0" applyNumberFormat="1" applyFont="1" applyBorder="1" applyAlignment="1">
      <alignment horizontal="center" vertical="center" wrapText="1"/>
    </xf>
    <xf numFmtId="166" fontId="55" fillId="0" borderId="13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 wrapText="1"/>
    </xf>
    <xf numFmtId="49" fontId="54" fillId="0" borderId="139" xfId="0" applyNumberFormat="1" applyFont="1" applyFill="1" applyBorder="1" applyAlignment="1">
      <alignment horizontal="center" vertical="center" wrapText="1"/>
    </xf>
    <xf numFmtId="49" fontId="64" fillId="0" borderId="139" xfId="0" applyNumberFormat="1" applyFont="1" applyFill="1" applyBorder="1" applyAlignment="1">
      <alignment horizontal="center" vertical="center" wrapText="1"/>
    </xf>
    <xf numFmtId="166" fontId="65" fillId="0" borderId="140" xfId="0" applyNumberFormat="1" applyFont="1" applyFill="1" applyBorder="1" applyAlignment="1">
      <alignment horizontal="center" vertical="center"/>
    </xf>
    <xf numFmtId="49" fontId="66" fillId="0" borderId="140" xfId="0" applyNumberFormat="1" applyFont="1" applyFill="1" applyBorder="1" applyAlignment="1">
      <alignment horizontal="center" vertical="center" wrapText="1"/>
    </xf>
    <xf numFmtId="0" fontId="67" fillId="13" borderId="0" xfId="0" applyNumberFormat="1" applyFont="1" applyFill="1" applyAlignment="1"/>
    <xf numFmtId="0" fontId="68" fillId="0" borderId="0" xfId="0" applyNumberFormat="1" applyFont="1" applyFill="1" applyAlignment="1"/>
    <xf numFmtId="165" fontId="69" fillId="0" borderId="0" xfId="0" applyNumberFormat="1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165" fontId="72" fillId="0" borderId="0" xfId="0" applyNumberFormat="1" applyFont="1" applyFill="1" applyAlignment="1"/>
    <xf numFmtId="165" fontId="70" fillId="0" borderId="0" xfId="0" applyNumberFormat="1" applyFont="1" applyFill="1" applyAlignment="1"/>
    <xf numFmtId="49" fontId="64" fillId="0" borderId="139" xfId="0" applyNumberFormat="1" applyFont="1" applyBorder="1" applyAlignment="1">
      <alignment horizontal="center" vertical="center" wrapText="1"/>
    </xf>
    <xf numFmtId="49" fontId="73" fillId="0" borderId="139" xfId="0" applyNumberFormat="1" applyFont="1" applyBorder="1" applyAlignment="1">
      <alignment horizontal="center" vertical="center" wrapText="1"/>
    </xf>
    <xf numFmtId="49" fontId="73" fillId="0" borderId="139" xfId="0" applyNumberFormat="1" applyFont="1" applyFill="1" applyBorder="1" applyAlignment="1">
      <alignment horizontal="center" vertical="center" wrapText="1"/>
    </xf>
    <xf numFmtId="49" fontId="61" fillId="0" borderId="139" xfId="0" applyNumberFormat="1" applyFont="1" applyFill="1" applyBorder="1" applyAlignment="1">
      <alignment horizontal="center" vertical="center" wrapText="1"/>
    </xf>
    <xf numFmtId="166" fontId="9" fillId="13" borderId="137" xfId="0" applyNumberFormat="1" applyFont="1" applyFill="1" applyBorder="1" applyAlignment="1">
      <alignment horizontal="center"/>
    </xf>
    <xf numFmtId="166" fontId="9" fillId="13" borderId="26" xfId="0" applyNumberFormat="1" applyFont="1" applyFill="1" applyBorder="1" applyAlignment="1">
      <alignment horizontal="center"/>
    </xf>
    <xf numFmtId="0" fontId="53" fillId="0" borderId="3" xfId="0" applyNumberFormat="1" applyFont="1" applyFill="1" applyBorder="1" applyAlignment="1">
      <alignment horizontal="center" vertical="center" wrapText="1"/>
    </xf>
    <xf numFmtId="0" fontId="53" fillId="0" borderId="140" xfId="0" applyNumberFormat="1" applyFont="1" applyFill="1" applyBorder="1" applyAlignment="1">
      <alignment horizontal="center" vertical="center"/>
    </xf>
    <xf numFmtId="0" fontId="57" fillId="0" borderId="141" xfId="0" applyFont="1" applyBorder="1" applyAlignment="1">
      <alignment horizontal="center" vertical="center" wrapText="1"/>
    </xf>
    <xf numFmtId="0" fontId="57" fillId="0" borderId="142" xfId="0" applyFont="1" applyBorder="1" applyAlignment="1">
      <alignment horizontal="center" vertical="center" wrapText="1"/>
    </xf>
    <xf numFmtId="0" fontId="57" fillId="0" borderId="143" xfId="0" applyFont="1" applyBorder="1" applyAlignment="1">
      <alignment horizontal="center" vertical="center" wrapText="1"/>
    </xf>
    <xf numFmtId="0" fontId="62" fillId="0" borderId="140" xfId="0" applyFont="1" applyBorder="1" applyAlignment="1">
      <alignment horizontal="center" vertical="center" wrapText="1"/>
    </xf>
    <xf numFmtId="0" fontId="0" fillId="0" borderId="140" xfId="0" applyBorder="1" applyAlignment="1"/>
    <xf numFmtId="0" fontId="57" fillId="0" borderId="140" xfId="0" applyFont="1" applyBorder="1" applyAlignment="1">
      <alignment horizontal="center" vertical="center" wrapText="1"/>
    </xf>
    <xf numFmtId="164" fontId="2" fillId="2" borderId="24" xfId="1" applyFont="1" applyBorder="1" applyAlignment="1">
      <alignment horizontal="left" vertical="center"/>
    </xf>
    <xf numFmtId="164" fontId="2" fillId="2" borderId="25" xfId="1" applyFont="1" applyBorder="1" applyAlignment="1">
      <alignment horizontal="left" vertical="center"/>
    </xf>
    <xf numFmtId="164" fontId="2" fillId="2" borderId="18" xfId="1" applyFont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164" fontId="2" fillId="2" borderId="19" xfId="1" applyFont="1" applyBorder="1" applyAlignment="1">
      <alignment horizontal="left" vertical="center"/>
    </xf>
    <xf numFmtId="164" fontId="2" fillId="2" borderId="20" xfId="1" applyFont="1" applyBorder="1" applyAlignment="1">
      <alignment horizontal="left" vertical="center"/>
    </xf>
    <xf numFmtId="164" fontId="2" fillId="2" borderId="21" xfId="1" applyFont="1" applyBorder="1" applyAlignment="1">
      <alignment horizontal="left" vertical="center"/>
    </xf>
    <xf numFmtId="164" fontId="7" fillId="2" borderId="53" xfId="1" applyFont="1" applyBorder="1" applyAlignment="1">
      <alignment horizontal="left" vertical="center"/>
    </xf>
    <xf numFmtId="164" fontId="7" fillId="2" borderId="54" xfId="1" applyFont="1" applyBorder="1" applyAlignment="1">
      <alignment horizontal="left" vertical="center"/>
    </xf>
    <xf numFmtId="164" fontId="7" fillId="2" borderId="55" xfId="1" applyFont="1" applyBorder="1" applyAlignment="1">
      <alignment horizontal="left"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48" fillId="2" borderId="119" xfId="0" applyFont="1" applyFill="1" applyBorder="1" applyAlignment="1">
      <alignment wrapText="1"/>
    </xf>
    <xf numFmtId="0" fontId="48" fillId="2" borderId="9" xfId="0" applyFont="1" applyFill="1" applyBorder="1" applyAlignment="1">
      <alignment wrapText="1"/>
    </xf>
    <xf numFmtId="0" fontId="48" fillId="2" borderId="43" xfId="0" applyFont="1" applyFill="1" applyBorder="1" applyAlignment="1">
      <alignment wrapText="1"/>
    </xf>
    <xf numFmtId="0" fontId="7" fillId="12" borderId="123" xfId="0" applyFont="1" applyFill="1" applyBorder="1" applyAlignment="1">
      <alignment horizontal="left" vertical="center" wrapText="1"/>
    </xf>
    <xf numFmtId="0" fontId="7" fillId="12" borderId="0" xfId="0" applyFont="1" applyFill="1" applyAlignment="1">
      <alignment horizontal="left" vertical="center" wrapText="1"/>
    </xf>
    <xf numFmtId="164" fontId="33" fillId="2" borderId="87" xfId="1" applyFont="1" applyBorder="1" applyAlignment="1">
      <alignment horizontal="left" vertical="center"/>
    </xf>
    <xf numFmtId="164" fontId="7" fillId="2" borderId="91" xfId="1" applyFont="1" applyBorder="1" applyAlignment="1">
      <alignment horizontal="left" vertical="center"/>
    </xf>
    <xf numFmtId="164" fontId="7" fillId="2" borderId="4" xfId="1" applyFont="1" applyBorder="1" applyAlignment="1">
      <alignment horizontal="left" vertical="center"/>
    </xf>
    <xf numFmtId="164" fontId="7" fillId="2" borderId="96" xfId="1" applyFont="1" applyBorder="1" applyAlignment="1">
      <alignment horizontal="left" vertical="center"/>
    </xf>
    <xf numFmtId="0" fontId="18" fillId="9" borderId="100" xfId="0" applyFont="1" applyFill="1" applyBorder="1" applyAlignment="1"/>
    <xf numFmtId="0" fontId="18" fillId="9" borderId="101" xfId="0" applyFont="1" applyFill="1" applyBorder="1" applyAlignment="1"/>
    <xf numFmtId="164" fontId="7" fillId="2" borderId="24" xfId="1" applyFont="1" applyBorder="1" applyAlignment="1">
      <alignment horizontal="left" vertical="center"/>
    </xf>
    <xf numFmtId="164" fontId="7" fillId="2" borderId="25" xfId="1" applyFont="1" applyBorder="1" applyAlignment="1">
      <alignment horizontal="left" vertical="center"/>
    </xf>
    <xf numFmtId="164" fontId="7" fillId="2" borderId="18" xfId="1" applyFont="1" applyBorder="1" applyAlignment="1">
      <alignment horizontal="left" vertical="center"/>
    </xf>
    <xf numFmtId="164" fontId="7" fillId="2" borderId="108" xfId="1" applyFont="1" applyBorder="1" applyAlignment="1">
      <alignment vertical="center"/>
    </xf>
    <xf numFmtId="0" fontId="32" fillId="2" borderId="24" xfId="0" applyFont="1" applyFill="1" applyBorder="1" applyAlignment="1">
      <alignment wrapText="1"/>
    </xf>
    <xf numFmtId="0" fontId="32" fillId="2" borderId="80" xfId="0" applyFont="1" applyFill="1" applyBorder="1" applyAlignment="1">
      <alignment wrapText="1"/>
    </xf>
    <xf numFmtId="0" fontId="32" fillId="2" borderId="81" xfId="0" applyFont="1" applyFill="1" applyBorder="1" applyAlignment="1">
      <alignment wrapText="1"/>
    </xf>
    <xf numFmtId="0" fontId="17" fillId="8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2" borderId="0" xfId="0" applyFont="1" applyFill="1" applyAlignment="1">
      <alignment vertical="center" wrapText="1"/>
    </xf>
    <xf numFmtId="164" fontId="2" fillId="2" borderId="4" xfId="1" applyFont="1" applyBorder="1" applyAlignment="1">
      <alignment vertical="center"/>
    </xf>
  </cellXfs>
  <cellStyles count="4">
    <cellStyle name="LineTableCell" xfId="2"/>
    <cellStyle name="Normal" xfId="0" builtinId="0"/>
    <cellStyle name="Normal 6" xfId="3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101599</xdr:colOff>
      <xdr:row>0</xdr:row>
      <xdr:rowOff>38100</xdr:rowOff>
    </xdr:from>
    <xdr:to>
      <xdr:col>0</xdr:col>
      <xdr:colOff>975178</xdr:colOff>
      <xdr:row>4</xdr:row>
      <xdr:rowOff>133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A011C7A-A8DB-4FF0-BB0A-73A56DC5C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38100"/>
          <a:ext cx="873579" cy="854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38099</xdr:colOff>
      <xdr:row>3</xdr:row>
      <xdr:rowOff>158141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8DD961-596B-4691-88CB-F691E2F3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178299" cy="60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J19" sqref="J19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10" max="10" width="26.28515625" customWidth="1"/>
    <col min="257" max="257" width="17.7109375" customWidth="1"/>
    <col min="258" max="261" width="15.7109375" customWidth="1"/>
    <col min="262" max="262" width="6.42578125" customWidth="1"/>
    <col min="263" max="263" width="9.42578125" customWidth="1"/>
    <col min="264" max="264" width="15.7109375" customWidth="1"/>
    <col min="513" max="513" width="17.7109375" customWidth="1"/>
    <col min="514" max="517" width="15.7109375" customWidth="1"/>
    <col min="518" max="518" width="6.42578125" customWidth="1"/>
    <col min="519" max="519" width="9.42578125" customWidth="1"/>
    <col min="520" max="520" width="15.7109375" customWidth="1"/>
    <col min="769" max="769" width="17.7109375" customWidth="1"/>
    <col min="770" max="773" width="15.7109375" customWidth="1"/>
    <col min="774" max="774" width="6.42578125" customWidth="1"/>
    <col min="775" max="775" width="9.42578125" customWidth="1"/>
    <col min="776" max="776" width="15.7109375" customWidth="1"/>
    <col min="1025" max="1025" width="17.7109375" customWidth="1"/>
    <col min="1026" max="1029" width="15.7109375" customWidth="1"/>
    <col min="1030" max="1030" width="6.42578125" customWidth="1"/>
    <col min="1031" max="1031" width="9.42578125" customWidth="1"/>
    <col min="1032" max="1032" width="15.7109375" customWidth="1"/>
    <col min="1281" max="1281" width="17.7109375" customWidth="1"/>
    <col min="1282" max="1285" width="15.7109375" customWidth="1"/>
    <col min="1286" max="1286" width="6.42578125" customWidth="1"/>
    <col min="1287" max="1287" width="9.42578125" customWidth="1"/>
    <col min="1288" max="1288" width="15.7109375" customWidth="1"/>
    <col min="1537" max="1537" width="17.7109375" customWidth="1"/>
    <col min="1538" max="1541" width="15.7109375" customWidth="1"/>
    <col min="1542" max="1542" width="6.42578125" customWidth="1"/>
    <col min="1543" max="1543" width="9.42578125" customWidth="1"/>
    <col min="1544" max="1544" width="15.7109375" customWidth="1"/>
    <col min="1793" max="1793" width="17.7109375" customWidth="1"/>
    <col min="1794" max="1797" width="15.7109375" customWidth="1"/>
    <col min="1798" max="1798" width="6.42578125" customWidth="1"/>
    <col min="1799" max="1799" width="9.42578125" customWidth="1"/>
    <col min="1800" max="1800" width="15.7109375" customWidth="1"/>
    <col min="2049" max="2049" width="17.7109375" customWidth="1"/>
    <col min="2050" max="2053" width="15.7109375" customWidth="1"/>
    <col min="2054" max="2054" width="6.42578125" customWidth="1"/>
    <col min="2055" max="2055" width="9.42578125" customWidth="1"/>
    <col min="2056" max="2056" width="15.7109375" customWidth="1"/>
    <col min="2305" max="2305" width="17.7109375" customWidth="1"/>
    <col min="2306" max="2309" width="15.7109375" customWidth="1"/>
    <col min="2310" max="2310" width="6.42578125" customWidth="1"/>
    <col min="2311" max="2311" width="9.42578125" customWidth="1"/>
    <col min="2312" max="2312" width="15.7109375" customWidth="1"/>
    <col min="2561" max="2561" width="17.7109375" customWidth="1"/>
    <col min="2562" max="2565" width="15.7109375" customWidth="1"/>
    <col min="2566" max="2566" width="6.42578125" customWidth="1"/>
    <col min="2567" max="2567" width="9.42578125" customWidth="1"/>
    <col min="2568" max="2568" width="15.7109375" customWidth="1"/>
    <col min="2817" max="2817" width="17.7109375" customWidth="1"/>
    <col min="2818" max="2821" width="15.7109375" customWidth="1"/>
    <col min="2822" max="2822" width="6.42578125" customWidth="1"/>
    <col min="2823" max="2823" width="9.42578125" customWidth="1"/>
    <col min="2824" max="2824" width="15.7109375" customWidth="1"/>
    <col min="3073" max="3073" width="17.7109375" customWidth="1"/>
    <col min="3074" max="3077" width="15.7109375" customWidth="1"/>
    <col min="3078" max="3078" width="6.42578125" customWidth="1"/>
    <col min="3079" max="3079" width="9.42578125" customWidth="1"/>
    <col min="3080" max="3080" width="15.7109375" customWidth="1"/>
    <col min="3329" max="3329" width="17.7109375" customWidth="1"/>
    <col min="3330" max="3333" width="15.7109375" customWidth="1"/>
    <col min="3334" max="3334" width="6.42578125" customWidth="1"/>
    <col min="3335" max="3335" width="9.42578125" customWidth="1"/>
    <col min="3336" max="3336" width="15.7109375" customWidth="1"/>
    <col min="3585" max="3585" width="17.7109375" customWidth="1"/>
    <col min="3586" max="3589" width="15.7109375" customWidth="1"/>
    <col min="3590" max="3590" width="6.42578125" customWidth="1"/>
    <col min="3591" max="3591" width="9.42578125" customWidth="1"/>
    <col min="3592" max="3592" width="15.7109375" customWidth="1"/>
    <col min="3841" max="3841" width="17.7109375" customWidth="1"/>
    <col min="3842" max="3845" width="15.7109375" customWidth="1"/>
    <col min="3846" max="3846" width="6.42578125" customWidth="1"/>
    <col min="3847" max="3847" width="9.42578125" customWidth="1"/>
    <col min="3848" max="3848" width="15.7109375" customWidth="1"/>
    <col min="4097" max="4097" width="17.7109375" customWidth="1"/>
    <col min="4098" max="4101" width="15.7109375" customWidth="1"/>
    <col min="4102" max="4102" width="6.42578125" customWidth="1"/>
    <col min="4103" max="4103" width="9.42578125" customWidth="1"/>
    <col min="4104" max="4104" width="15.7109375" customWidth="1"/>
    <col min="4353" max="4353" width="17.7109375" customWidth="1"/>
    <col min="4354" max="4357" width="15.7109375" customWidth="1"/>
    <col min="4358" max="4358" width="6.42578125" customWidth="1"/>
    <col min="4359" max="4359" width="9.42578125" customWidth="1"/>
    <col min="4360" max="4360" width="15.7109375" customWidth="1"/>
    <col min="4609" max="4609" width="17.7109375" customWidth="1"/>
    <col min="4610" max="4613" width="15.7109375" customWidth="1"/>
    <col min="4614" max="4614" width="6.42578125" customWidth="1"/>
    <col min="4615" max="4615" width="9.42578125" customWidth="1"/>
    <col min="4616" max="4616" width="15.7109375" customWidth="1"/>
    <col min="4865" max="4865" width="17.7109375" customWidth="1"/>
    <col min="4866" max="4869" width="15.7109375" customWidth="1"/>
    <col min="4870" max="4870" width="6.42578125" customWidth="1"/>
    <col min="4871" max="4871" width="9.42578125" customWidth="1"/>
    <col min="4872" max="4872" width="15.7109375" customWidth="1"/>
    <col min="5121" max="5121" width="17.7109375" customWidth="1"/>
    <col min="5122" max="5125" width="15.7109375" customWidth="1"/>
    <col min="5126" max="5126" width="6.42578125" customWidth="1"/>
    <col min="5127" max="5127" width="9.42578125" customWidth="1"/>
    <col min="5128" max="5128" width="15.7109375" customWidth="1"/>
    <col min="5377" max="5377" width="17.7109375" customWidth="1"/>
    <col min="5378" max="5381" width="15.7109375" customWidth="1"/>
    <col min="5382" max="5382" width="6.42578125" customWidth="1"/>
    <col min="5383" max="5383" width="9.42578125" customWidth="1"/>
    <col min="5384" max="5384" width="15.7109375" customWidth="1"/>
    <col min="5633" max="5633" width="17.7109375" customWidth="1"/>
    <col min="5634" max="5637" width="15.7109375" customWidth="1"/>
    <col min="5638" max="5638" width="6.42578125" customWidth="1"/>
    <col min="5639" max="5639" width="9.42578125" customWidth="1"/>
    <col min="5640" max="5640" width="15.7109375" customWidth="1"/>
    <col min="5889" max="5889" width="17.7109375" customWidth="1"/>
    <col min="5890" max="5893" width="15.7109375" customWidth="1"/>
    <col min="5894" max="5894" width="6.42578125" customWidth="1"/>
    <col min="5895" max="5895" width="9.42578125" customWidth="1"/>
    <col min="5896" max="5896" width="15.7109375" customWidth="1"/>
    <col min="6145" max="6145" width="17.7109375" customWidth="1"/>
    <col min="6146" max="6149" width="15.7109375" customWidth="1"/>
    <col min="6150" max="6150" width="6.42578125" customWidth="1"/>
    <col min="6151" max="6151" width="9.42578125" customWidth="1"/>
    <col min="6152" max="6152" width="15.7109375" customWidth="1"/>
    <col min="6401" max="6401" width="17.7109375" customWidth="1"/>
    <col min="6402" max="6405" width="15.7109375" customWidth="1"/>
    <col min="6406" max="6406" width="6.42578125" customWidth="1"/>
    <col min="6407" max="6407" width="9.42578125" customWidth="1"/>
    <col min="6408" max="6408" width="15.7109375" customWidth="1"/>
    <col min="6657" max="6657" width="17.7109375" customWidth="1"/>
    <col min="6658" max="6661" width="15.7109375" customWidth="1"/>
    <col min="6662" max="6662" width="6.42578125" customWidth="1"/>
    <col min="6663" max="6663" width="9.42578125" customWidth="1"/>
    <col min="6664" max="6664" width="15.7109375" customWidth="1"/>
    <col min="6913" max="6913" width="17.7109375" customWidth="1"/>
    <col min="6914" max="6917" width="15.7109375" customWidth="1"/>
    <col min="6918" max="6918" width="6.42578125" customWidth="1"/>
    <col min="6919" max="6919" width="9.42578125" customWidth="1"/>
    <col min="6920" max="6920" width="15.7109375" customWidth="1"/>
    <col min="7169" max="7169" width="17.7109375" customWidth="1"/>
    <col min="7170" max="7173" width="15.7109375" customWidth="1"/>
    <col min="7174" max="7174" width="6.42578125" customWidth="1"/>
    <col min="7175" max="7175" width="9.42578125" customWidth="1"/>
    <col min="7176" max="7176" width="15.7109375" customWidth="1"/>
    <col min="7425" max="7425" width="17.7109375" customWidth="1"/>
    <col min="7426" max="7429" width="15.7109375" customWidth="1"/>
    <col min="7430" max="7430" width="6.42578125" customWidth="1"/>
    <col min="7431" max="7431" width="9.42578125" customWidth="1"/>
    <col min="7432" max="7432" width="15.7109375" customWidth="1"/>
    <col min="7681" max="7681" width="17.7109375" customWidth="1"/>
    <col min="7682" max="7685" width="15.7109375" customWidth="1"/>
    <col min="7686" max="7686" width="6.42578125" customWidth="1"/>
    <col min="7687" max="7687" width="9.42578125" customWidth="1"/>
    <col min="7688" max="7688" width="15.7109375" customWidth="1"/>
    <col min="7937" max="7937" width="17.7109375" customWidth="1"/>
    <col min="7938" max="7941" width="15.7109375" customWidth="1"/>
    <col min="7942" max="7942" width="6.42578125" customWidth="1"/>
    <col min="7943" max="7943" width="9.42578125" customWidth="1"/>
    <col min="7944" max="7944" width="15.7109375" customWidth="1"/>
    <col min="8193" max="8193" width="17.7109375" customWidth="1"/>
    <col min="8194" max="8197" width="15.7109375" customWidth="1"/>
    <col min="8198" max="8198" width="6.42578125" customWidth="1"/>
    <col min="8199" max="8199" width="9.42578125" customWidth="1"/>
    <col min="8200" max="8200" width="15.7109375" customWidth="1"/>
    <col min="8449" max="8449" width="17.7109375" customWidth="1"/>
    <col min="8450" max="8453" width="15.7109375" customWidth="1"/>
    <col min="8454" max="8454" width="6.42578125" customWidth="1"/>
    <col min="8455" max="8455" width="9.42578125" customWidth="1"/>
    <col min="8456" max="8456" width="15.7109375" customWidth="1"/>
    <col min="8705" max="8705" width="17.7109375" customWidth="1"/>
    <col min="8706" max="8709" width="15.7109375" customWidth="1"/>
    <col min="8710" max="8710" width="6.42578125" customWidth="1"/>
    <col min="8711" max="8711" width="9.42578125" customWidth="1"/>
    <col min="8712" max="8712" width="15.7109375" customWidth="1"/>
    <col min="8961" max="8961" width="17.7109375" customWidth="1"/>
    <col min="8962" max="8965" width="15.7109375" customWidth="1"/>
    <col min="8966" max="8966" width="6.42578125" customWidth="1"/>
    <col min="8967" max="8967" width="9.42578125" customWidth="1"/>
    <col min="8968" max="8968" width="15.7109375" customWidth="1"/>
    <col min="9217" max="9217" width="17.7109375" customWidth="1"/>
    <col min="9218" max="9221" width="15.7109375" customWidth="1"/>
    <col min="9222" max="9222" width="6.42578125" customWidth="1"/>
    <col min="9223" max="9223" width="9.42578125" customWidth="1"/>
    <col min="9224" max="9224" width="15.7109375" customWidth="1"/>
    <col min="9473" max="9473" width="17.7109375" customWidth="1"/>
    <col min="9474" max="9477" width="15.7109375" customWidth="1"/>
    <col min="9478" max="9478" width="6.42578125" customWidth="1"/>
    <col min="9479" max="9479" width="9.42578125" customWidth="1"/>
    <col min="9480" max="9480" width="15.7109375" customWidth="1"/>
    <col min="9729" max="9729" width="17.7109375" customWidth="1"/>
    <col min="9730" max="9733" width="15.7109375" customWidth="1"/>
    <col min="9734" max="9734" width="6.42578125" customWidth="1"/>
    <col min="9735" max="9735" width="9.42578125" customWidth="1"/>
    <col min="9736" max="9736" width="15.7109375" customWidth="1"/>
    <col min="9985" max="9985" width="17.7109375" customWidth="1"/>
    <col min="9986" max="9989" width="15.7109375" customWidth="1"/>
    <col min="9990" max="9990" width="6.42578125" customWidth="1"/>
    <col min="9991" max="9991" width="9.42578125" customWidth="1"/>
    <col min="9992" max="9992" width="15.7109375" customWidth="1"/>
    <col min="10241" max="10241" width="17.7109375" customWidth="1"/>
    <col min="10242" max="10245" width="15.7109375" customWidth="1"/>
    <col min="10246" max="10246" width="6.42578125" customWidth="1"/>
    <col min="10247" max="10247" width="9.42578125" customWidth="1"/>
    <col min="10248" max="10248" width="15.7109375" customWidth="1"/>
    <col min="10497" max="10497" width="17.7109375" customWidth="1"/>
    <col min="10498" max="10501" width="15.7109375" customWidth="1"/>
    <col min="10502" max="10502" width="6.42578125" customWidth="1"/>
    <col min="10503" max="10503" width="9.42578125" customWidth="1"/>
    <col min="10504" max="10504" width="15.7109375" customWidth="1"/>
    <col min="10753" max="10753" width="17.7109375" customWidth="1"/>
    <col min="10754" max="10757" width="15.7109375" customWidth="1"/>
    <col min="10758" max="10758" width="6.42578125" customWidth="1"/>
    <col min="10759" max="10759" width="9.42578125" customWidth="1"/>
    <col min="10760" max="10760" width="15.7109375" customWidth="1"/>
    <col min="11009" max="11009" width="17.7109375" customWidth="1"/>
    <col min="11010" max="11013" width="15.7109375" customWidth="1"/>
    <col min="11014" max="11014" width="6.42578125" customWidth="1"/>
    <col min="11015" max="11015" width="9.42578125" customWidth="1"/>
    <col min="11016" max="11016" width="15.7109375" customWidth="1"/>
    <col min="11265" max="11265" width="17.7109375" customWidth="1"/>
    <col min="11266" max="11269" width="15.7109375" customWidth="1"/>
    <col min="11270" max="11270" width="6.42578125" customWidth="1"/>
    <col min="11271" max="11271" width="9.42578125" customWidth="1"/>
    <col min="11272" max="11272" width="15.7109375" customWidth="1"/>
    <col min="11521" max="11521" width="17.7109375" customWidth="1"/>
    <col min="11522" max="11525" width="15.7109375" customWidth="1"/>
    <col min="11526" max="11526" width="6.42578125" customWidth="1"/>
    <col min="11527" max="11527" width="9.42578125" customWidth="1"/>
    <col min="11528" max="11528" width="15.7109375" customWidth="1"/>
    <col min="11777" max="11777" width="17.7109375" customWidth="1"/>
    <col min="11778" max="11781" width="15.7109375" customWidth="1"/>
    <col min="11782" max="11782" width="6.42578125" customWidth="1"/>
    <col min="11783" max="11783" width="9.42578125" customWidth="1"/>
    <col min="11784" max="11784" width="15.7109375" customWidth="1"/>
    <col min="12033" max="12033" width="17.7109375" customWidth="1"/>
    <col min="12034" max="12037" width="15.7109375" customWidth="1"/>
    <col min="12038" max="12038" width="6.42578125" customWidth="1"/>
    <col min="12039" max="12039" width="9.42578125" customWidth="1"/>
    <col min="12040" max="12040" width="15.7109375" customWidth="1"/>
    <col min="12289" max="12289" width="17.7109375" customWidth="1"/>
    <col min="12290" max="12293" width="15.7109375" customWidth="1"/>
    <col min="12294" max="12294" width="6.42578125" customWidth="1"/>
    <col min="12295" max="12295" width="9.42578125" customWidth="1"/>
    <col min="12296" max="12296" width="15.7109375" customWidth="1"/>
    <col min="12545" max="12545" width="17.7109375" customWidth="1"/>
    <col min="12546" max="12549" width="15.7109375" customWidth="1"/>
    <col min="12550" max="12550" width="6.42578125" customWidth="1"/>
    <col min="12551" max="12551" width="9.42578125" customWidth="1"/>
    <col min="12552" max="12552" width="15.7109375" customWidth="1"/>
    <col min="12801" max="12801" width="17.7109375" customWidth="1"/>
    <col min="12802" max="12805" width="15.7109375" customWidth="1"/>
    <col min="12806" max="12806" width="6.42578125" customWidth="1"/>
    <col min="12807" max="12807" width="9.42578125" customWidth="1"/>
    <col min="12808" max="12808" width="15.7109375" customWidth="1"/>
    <col min="13057" max="13057" width="17.7109375" customWidth="1"/>
    <col min="13058" max="13061" width="15.7109375" customWidth="1"/>
    <col min="13062" max="13062" width="6.42578125" customWidth="1"/>
    <col min="13063" max="13063" width="9.42578125" customWidth="1"/>
    <col min="13064" max="13064" width="15.7109375" customWidth="1"/>
    <col min="13313" max="13313" width="17.7109375" customWidth="1"/>
    <col min="13314" max="13317" width="15.7109375" customWidth="1"/>
    <col min="13318" max="13318" width="6.42578125" customWidth="1"/>
    <col min="13319" max="13319" width="9.42578125" customWidth="1"/>
    <col min="13320" max="13320" width="15.7109375" customWidth="1"/>
    <col min="13569" max="13569" width="17.7109375" customWidth="1"/>
    <col min="13570" max="13573" width="15.7109375" customWidth="1"/>
    <col min="13574" max="13574" width="6.42578125" customWidth="1"/>
    <col min="13575" max="13575" width="9.42578125" customWidth="1"/>
    <col min="13576" max="13576" width="15.7109375" customWidth="1"/>
    <col min="13825" max="13825" width="17.7109375" customWidth="1"/>
    <col min="13826" max="13829" width="15.7109375" customWidth="1"/>
    <col min="13830" max="13830" width="6.42578125" customWidth="1"/>
    <col min="13831" max="13831" width="9.42578125" customWidth="1"/>
    <col min="13832" max="13832" width="15.7109375" customWidth="1"/>
    <col min="14081" max="14081" width="17.7109375" customWidth="1"/>
    <col min="14082" max="14085" width="15.7109375" customWidth="1"/>
    <col min="14086" max="14086" width="6.42578125" customWidth="1"/>
    <col min="14087" max="14087" width="9.42578125" customWidth="1"/>
    <col min="14088" max="14088" width="15.7109375" customWidth="1"/>
    <col min="14337" max="14337" width="17.7109375" customWidth="1"/>
    <col min="14338" max="14341" width="15.7109375" customWidth="1"/>
    <col min="14342" max="14342" width="6.42578125" customWidth="1"/>
    <col min="14343" max="14343" width="9.42578125" customWidth="1"/>
    <col min="14344" max="14344" width="15.7109375" customWidth="1"/>
    <col min="14593" max="14593" width="17.7109375" customWidth="1"/>
    <col min="14594" max="14597" width="15.7109375" customWidth="1"/>
    <col min="14598" max="14598" width="6.42578125" customWidth="1"/>
    <col min="14599" max="14599" width="9.42578125" customWidth="1"/>
    <col min="14600" max="14600" width="15.7109375" customWidth="1"/>
    <col min="14849" max="14849" width="17.7109375" customWidth="1"/>
    <col min="14850" max="14853" width="15.7109375" customWidth="1"/>
    <col min="14854" max="14854" width="6.42578125" customWidth="1"/>
    <col min="14855" max="14855" width="9.42578125" customWidth="1"/>
    <col min="14856" max="14856" width="15.7109375" customWidth="1"/>
    <col min="15105" max="15105" width="17.7109375" customWidth="1"/>
    <col min="15106" max="15109" width="15.7109375" customWidth="1"/>
    <col min="15110" max="15110" width="6.42578125" customWidth="1"/>
    <col min="15111" max="15111" width="9.42578125" customWidth="1"/>
    <col min="15112" max="15112" width="15.7109375" customWidth="1"/>
    <col min="15361" max="15361" width="17.7109375" customWidth="1"/>
    <col min="15362" max="15365" width="15.7109375" customWidth="1"/>
    <col min="15366" max="15366" width="6.42578125" customWidth="1"/>
    <col min="15367" max="15367" width="9.42578125" customWidth="1"/>
    <col min="15368" max="15368" width="15.7109375" customWidth="1"/>
    <col min="15617" max="15617" width="17.7109375" customWidth="1"/>
    <col min="15618" max="15621" width="15.7109375" customWidth="1"/>
    <col min="15622" max="15622" width="6.42578125" customWidth="1"/>
    <col min="15623" max="15623" width="9.42578125" customWidth="1"/>
    <col min="15624" max="15624" width="15.7109375" customWidth="1"/>
    <col min="15873" max="15873" width="17.7109375" customWidth="1"/>
    <col min="15874" max="15877" width="15.7109375" customWidth="1"/>
    <col min="15878" max="15878" width="6.42578125" customWidth="1"/>
    <col min="15879" max="15879" width="9.42578125" customWidth="1"/>
    <col min="15880" max="15880" width="15.7109375" customWidth="1"/>
    <col min="16129" max="16129" width="17.7109375" customWidth="1"/>
    <col min="16130" max="16133" width="15.7109375" customWidth="1"/>
    <col min="16134" max="16134" width="6.42578125" customWidth="1"/>
    <col min="16135" max="16135" width="9.42578125" customWidth="1"/>
    <col min="16136" max="16136" width="15.7109375" customWidth="1"/>
  </cols>
  <sheetData>
    <row r="2" spans="1:10" ht="15.75">
      <c r="A2" s="429" t="s">
        <v>219</v>
      </c>
      <c r="B2" s="430" t="s">
        <v>220</v>
      </c>
      <c r="C2" s="431" t="s">
        <v>221</v>
      </c>
      <c r="D2" s="431" t="s">
        <v>222</v>
      </c>
      <c r="E2" s="458" t="s">
        <v>223</v>
      </c>
      <c r="F2" s="459"/>
      <c r="G2" s="432" t="s">
        <v>224</v>
      </c>
      <c r="H2" s="431" t="s">
        <v>225</v>
      </c>
    </row>
    <row r="3" spans="1:10" ht="17.25" customHeight="1">
      <c r="A3" s="460" t="s">
        <v>226</v>
      </c>
      <c r="B3" s="454" t="s">
        <v>227</v>
      </c>
      <c r="C3" s="454" t="s">
        <v>250</v>
      </c>
      <c r="D3" s="455"/>
      <c r="E3" s="454" t="s">
        <v>257</v>
      </c>
      <c r="F3" s="434" t="s">
        <v>228</v>
      </c>
      <c r="G3" s="435" t="s">
        <v>229</v>
      </c>
      <c r="H3" s="462" t="s">
        <v>230</v>
      </c>
    </row>
    <row r="4" spans="1:10" ht="17.25" customHeight="1">
      <c r="A4" s="461"/>
      <c r="B4" s="433" t="s">
        <v>238</v>
      </c>
      <c r="C4" s="433" t="s">
        <v>251</v>
      </c>
      <c r="D4" s="439" t="s">
        <v>252</v>
      </c>
      <c r="E4" s="433" t="s">
        <v>258</v>
      </c>
      <c r="F4" s="434" t="s">
        <v>228</v>
      </c>
      <c r="G4" s="436" t="s">
        <v>229</v>
      </c>
      <c r="H4" s="463"/>
    </row>
    <row r="5" spans="1:10" ht="17.25" customHeight="1">
      <c r="A5" s="461"/>
      <c r="B5" s="433" t="s">
        <v>238</v>
      </c>
      <c r="C5" s="433" t="s">
        <v>253</v>
      </c>
      <c r="D5" s="439" t="s">
        <v>254</v>
      </c>
      <c r="E5" s="433" t="s">
        <v>259</v>
      </c>
      <c r="F5" s="434" t="s">
        <v>228</v>
      </c>
      <c r="G5" s="436" t="s">
        <v>229</v>
      </c>
      <c r="H5" s="463"/>
    </row>
    <row r="6" spans="1:10" ht="17.25" customHeight="1">
      <c r="A6" s="461"/>
      <c r="B6" s="433" t="s">
        <v>238</v>
      </c>
      <c r="C6" s="433" t="s">
        <v>255</v>
      </c>
      <c r="D6" s="439" t="s">
        <v>256</v>
      </c>
      <c r="E6" s="433" t="s">
        <v>260</v>
      </c>
      <c r="F6" s="437" t="s">
        <v>228</v>
      </c>
      <c r="G6" s="437" t="s">
        <v>229</v>
      </c>
      <c r="H6" s="464"/>
      <c r="J6" s="438"/>
    </row>
    <row r="7" spans="1:10" ht="17.25" customHeight="1">
      <c r="A7" s="461"/>
      <c r="B7" s="454" t="s">
        <v>231</v>
      </c>
      <c r="C7" s="454" t="s">
        <v>271</v>
      </c>
      <c r="D7" s="455"/>
      <c r="E7" s="454" t="s">
        <v>279</v>
      </c>
      <c r="F7" s="440" t="s">
        <v>232</v>
      </c>
      <c r="G7" s="441" t="s">
        <v>233</v>
      </c>
      <c r="H7" s="465" t="s">
        <v>234</v>
      </c>
    </row>
    <row r="8" spans="1:10" ht="17.25" customHeight="1">
      <c r="A8" s="461"/>
      <c r="B8" s="433" t="s">
        <v>231</v>
      </c>
      <c r="C8" s="433" t="s">
        <v>251</v>
      </c>
      <c r="D8" s="439" t="s">
        <v>280</v>
      </c>
      <c r="E8" s="433" t="s">
        <v>281</v>
      </c>
      <c r="F8" s="434" t="s">
        <v>232</v>
      </c>
      <c r="G8" s="436" t="s">
        <v>233</v>
      </c>
      <c r="H8" s="466"/>
    </row>
    <row r="9" spans="1:10" ht="17.25" customHeight="1">
      <c r="A9" s="461"/>
      <c r="B9" s="433" t="s">
        <v>231</v>
      </c>
      <c r="C9" s="433" t="s">
        <v>253</v>
      </c>
      <c r="D9" s="439" t="s">
        <v>282</v>
      </c>
      <c r="E9" s="433" t="s">
        <v>283</v>
      </c>
      <c r="F9" s="434" t="s">
        <v>232</v>
      </c>
      <c r="G9" s="436" t="s">
        <v>233</v>
      </c>
      <c r="H9" s="466"/>
    </row>
    <row r="10" spans="1:10" ht="17.25" customHeight="1">
      <c r="A10" s="461"/>
      <c r="B10" s="433" t="s">
        <v>231</v>
      </c>
      <c r="C10" s="433" t="s">
        <v>255</v>
      </c>
      <c r="D10" s="439" t="s">
        <v>284</v>
      </c>
      <c r="E10" s="433" t="s">
        <v>285</v>
      </c>
      <c r="F10" s="434" t="s">
        <v>232</v>
      </c>
      <c r="G10" s="436" t="s">
        <v>233</v>
      </c>
      <c r="H10" s="466"/>
    </row>
    <row r="11" spans="1:10" ht="17.25" customHeight="1">
      <c r="A11" s="461"/>
      <c r="B11" s="443" t="s">
        <v>235</v>
      </c>
      <c r="C11" s="443" t="s">
        <v>250</v>
      </c>
      <c r="D11" s="456"/>
      <c r="E11" s="443" t="s">
        <v>261</v>
      </c>
      <c r="F11" s="434" t="s">
        <v>236</v>
      </c>
      <c r="G11" s="436" t="s">
        <v>233</v>
      </c>
      <c r="H11" s="467" t="s">
        <v>237</v>
      </c>
    </row>
    <row r="12" spans="1:10" ht="17.25" customHeight="1">
      <c r="A12" s="461"/>
      <c r="B12" s="443" t="s">
        <v>235</v>
      </c>
      <c r="C12" s="443" t="s">
        <v>262</v>
      </c>
      <c r="D12" s="456"/>
      <c r="E12" s="443" t="s">
        <v>263</v>
      </c>
      <c r="F12" s="444" t="s">
        <v>236</v>
      </c>
      <c r="G12" s="445" t="s">
        <v>233</v>
      </c>
      <c r="H12" s="467"/>
    </row>
    <row r="13" spans="1:10" ht="17.25" customHeight="1">
      <c r="A13" s="461"/>
      <c r="B13" s="442" t="s">
        <v>235</v>
      </c>
      <c r="C13" s="442" t="s">
        <v>253</v>
      </c>
      <c r="D13" s="457" t="s">
        <v>264</v>
      </c>
      <c r="E13" s="442" t="s">
        <v>265</v>
      </c>
      <c r="F13" s="434" t="s">
        <v>236</v>
      </c>
      <c r="G13" s="436" t="s">
        <v>233</v>
      </c>
      <c r="H13" s="467"/>
    </row>
    <row r="14" spans="1:10" ht="17.25" customHeight="1">
      <c r="A14" s="461"/>
      <c r="B14" s="442" t="s">
        <v>235</v>
      </c>
      <c r="C14" s="442" t="s">
        <v>255</v>
      </c>
      <c r="D14" s="457" t="s">
        <v>266</v>
      </c>
      <c r="E14" s="442" t="s">
        <v>267</v>
      </c>
      <c r="F14" s="444" t="s">
        <v>236</v>
      </c>
      <c r="G14" s="445" t="s">
        <v>233</v>
      </c>
      <c r="H14" s="467"/>
    </row>
    <row r="15" spans="1:10" ht="17.25" customHeight="1">
      <c r="A15" s="461"/>
      <c r="B15" s="442" t="s">
        <v>235</v>
      </c>
      <c r="C15" s="442" t="s">
        <v>268</v>
      </c>
      <c r="D15" s="457" t="s">
        <v>269</v>
      </c>
      <c r="E15" s="442" t="s">
        <v>270</v>
      </c>
      <c r="F15" s="434" t="s">
        <v>236</v>
      </c>
      <c r="G15" s="436" t="s">
        <v>233</v>
      </c>
      <c r="H15" s="467"/>
      <c r="J15" s="438"/>
    </row>
    <row r="16" spans="1:10" ht="17.25" customHeight="1">
      <c r="A16" s="461"/>
      <c r="B16" s="454" t="s">
        <v>238</v>
      </c>
      <c r="C16" s="454" t="s">
        <v>271</v>
      </c>
      <c r="D16" s="455"/>
      <c r="E16" s="454" t="s">
        <v>272</v>
      </c>
      <c r="F16" s="434" t="s">
        <v>239</v>
      </c>
      <c r="G16" s="436" t="s">
        <v>233</v>
      </c>
      <c r="H16" s="467" t="s">
        <v>240</v>
      </c>
    </row>
    <row r="17" spans="1:8" ht="17.25" customHeight="1">
      <c r="A17" s="461"/>
      <c r="B17" s="433" t="s">
        <v>227</v>
      </c>
      <c r="C17" s="433" t="s">
        <v>251</v>
      </c>
      <c r="D17" s="439" t="s">
        <v>273</v>
      </c>
      <c r="E17" s="433" t="s">
        <v>274</v>
      </c>
      <c r="F17" s="434" t="s">
        <v>239</v>
      </c>
      <c r="G17" s="436" t="s">
        <v>233</v>
      </c>
      <c r="H17" s="467"/>
    </row>
    <row r="18" spans="1:8" ht="17.25" customHeight="1">
      <c r="A18" s="461"/>
      <c r="B18" s="433" t="s">
        <v>227</v>
      </c>
      <c r="C18" s="433" t="s">
        <v>253</v>
      </c>
      <c r="D18" s="439" t="s">
        <v>275</v>
      </c>
      <c r="E18" s="433" t="s">
        <v>276</v>
      </c>
      <c r="F18" s="434" t="s">
        <v>239</v>
      </c>
      <c r="G18" s="436" t="s">
        <v>233</v>
      </c>
      <c r="H18" s="467"/>
    </row>
    <row r="19" spans="1:8" ht="17.25" customHeight="1">
      <c r="A19" s="461"/>
      <c r="B19" s="433" t="s">
        <v>227</v>
      </c>
      <c r="C19" s="433" t="s">
        <v>255</v>
      </c>
      <c r="D19" s="439" t="s">
        <v>277</v>
      </c>
      <c r="E19" s="433" t="s">
        <v>278</v>
      </c>
      <c r="F19" s="434" t="s">
        <v>239</v>
      </c>
      <c r="G19" s="436" t="s">
        <v>233</v>
      </c>
      <c r="H19" s="466"/>
    </row>
    <row r="21" spans="1:8">
      <c r="A21" s="446" t="s">
        <v>241</v>
      </c>
    </row>
    <row r="22" spans="1:8">
      <c r="A22" s="447" t="s">
        <v>249</v>
      </c>
    </row>
    <row r="23" spans="1:8">
      <c r="A23" s="448" t="s">
        <v>242</v>
      </c>
    </row>
    <row r="24" spans="1:8">
      <c r="A24" s="448" t="s">
        <v>243</v>
      </c>
    </row>
    <row r="25" spans="1:8" s="450" customFormat="1" ht="14.25">
      <c r="A25" s="449" t="s">
        <v>244</v>
      </c>
    </row>
    <row r="26" spans="1:8">
      <c r="A26" s="451" t="s">
        <v>245</v>
      </c>
    </row>
    <row r="27" spans="1:8">
      <c r="A27" s="452" t="s">
        <v>246</v>
      </c>
    </row>
    <row r="28" spans="1:8">
      <c r="A28" s="452" t="s">
        <v>247</v>
      </c>
    </row>
    <row r="29" spans="1:8">
      <c r="A29" s="453" t="s">
        <v>248</v>
      </c>
    </row>
  </sheetData>
  <mergeCells count="6">
    <mergeCell ref="E2:F2"/>
    <mergeCell ref="A3:A19"/>
    <mergeCell ref="H3:H6"/>
    <mergeCell ref="H7:H10"/>
    <mergeCell ref="H11:H15"/>
    <mergeCell ref="H16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topLeftCell="A40" zoomScale="84" zoomScaleNormal="84" workbookViewId="0">
      <selection activeCell="A48" sqref="A48"/>
    </sheetView>
  </sheetViews>
  <sheetFormatPr defaultRowHeight="15"/>
  <cols>
    <col min="1" max="1" width="48.42578125" customWidth="1"/>
    <col min="2" max="2" width="26.140625" customWidth="1"/>
    <col min="3" max="3" width="16.42578125" customWidth="1"/>
    <col min="4" max="4" width="12" customWidth="1"/>
    <col min="5" max="5" width="18" customWidth="1"/>
    <col min="6" max="6" width="21.42578125" customWidth="1"/>
    <col min="7" max="7" width="18.140625" customWidth="1"/>
    <col min="8" max="8" width="15.140625" customWidth="1"/>
    <col min="9" max="9" width="18.42578125" customWidth="1"/>
    <col min="10" max="10" width="9.5703125" bestFit="1" customWidth="1"/>
    <col min="11" max="11" width="9.42578125" bestFit="1" customWidth="1"/>
  </cols>
  <sheetData>
    <row r="1" spans="1:11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1" ht="25.1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s="10" customFormat="1" ht="21">
      <c r="A5" s="10" t="s">
        <v>1</v>
      </c>
      <c r="B5" s="11"/>
      <c r="C5" s="11"/>
      <c r="D5" s="11"/>
      <c r="E5" s="11"/>
      <c r="F5" s="11"/>
      <c r="G5" s="11"/>
    </row>
    <row r="6" spans="1:11" s="10" customFormat="1" ht="16.899999999999999" customHeight="1" thickBot="1">
      <c r="B6" s="11"/>
      <c r="C6" s="11"/>
      <c r="D6" s="11"/>
      <c r="E6" s="11"/>
      <c r="F6" s="11"/>
      <c r="G6" s="11"/>
    </row>
    <row r="7" spans="1:11" ht="15.75" thickBot="1">
      <c r="A7" s="468" t="s">
        <v>2</v>
      </c>
      <c r="B7" s="469"/>
      <c r="C7" s="469"/>
      <c r="D7" s="469"/>
      <c r="E7" s="469"/>
      <c r="F7" s="469"/>
      <c r="G7" s="469"/>
      <c r="H7" s="469"/>
      <c r="I7" s="470"/>
    </row>
    <row r="8" spans="1:11" ht="58.5" customHeight="1" thickBot="1">
      <c r="A8" s="31" t="s">
        <v>3</v>
      </c>
      <c r="B8" s="30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10</v>
      </c>
      <c r="I8" s="28" t="s">
        <v>11</v>
      </c>
    </row>
    <row r="9" spans="1:11">
      <c r="A9" s="46" t="s">
        <v>207</v>
      </c>
      <c r="B9" s="47">
        <v>44224</v>
      </c>
      <c r="C9" s="48">
        <f t="shared" ref="C9:D13" si="0">B9+2</f>
        <v>44226</v>
      </c>
      <c r="D9" s="48">
        <f t="shared" si="0"/>
        <v>44228</v>
      </c>
      <c r="E9" s="49">
        <f t="shared" ref="E9:E13" si="1">D9+25</f>
        <v>44253</v>
      </c>
      <c r="F9" s="49">
        <f t="shared" ref="F9:F13" si="2">E9+4</f>
        <v>44257</v>
      </c>
      <c r="G9" s="49">
        <f t="shared" ref="G9:H13" si="3">F9+2</f>
        <v>44259</v>
      </c>
      <c r="H9" s="49">
        <f>G9+2</f>
        <v>44261</v>
      </c>
      <c r="I9" s="50">
        <f t="shared" ref="I9:I13" si="4">H9+1</f>
        <v>44262</v>
      </c>
    </row>
    <row r="10" spans="1:11" ht="15.75">
      <c r="A10" s="13" t="s">
        <v>12</v>
      </c>
      <c r="B10" s="14">
        <f>B9+7</f>
        <v>44231</v>
      </c>
      <c r="C10" s="6">
        <f t="shared" si="0"/>
        <v>44233</v>
      </c>
      <c r="D10" s="6">
        <f t="shared" si="0"/>
        <v>44235</v>
      </c>
      <c r="E10" s="7">
        <f t="shared" si="1"/>
        <v>44260</v>
      </c>
      <c r="F10" s="7">
        <f t="shared" si="2"/>
        <v>44264</v>
      </c>
      <c r="G10" s="7">
        <f t="shared" si="3"/>
        <v>44266</v>
      </c>
      <c r="H10" s="7">
        <f>G10+2</f>
        <v>44268</v>
      </c>
      <c r="I10" s="12">
        <f t="shared" si="4"/>
        <v>44269</v>
      </c>
    </row>
    <row r="11" spans="1:11" ht="15.75">
      <c r="A11" s="13" t="s">
        <v>208</v>
      </c>
      <c r="B11" s="14">
        <f>B10+7</f>
        <v>44238</v>
      </c>
      <c r="C11" s="6">
        <f t="shared" si="0"/>
        <v>44240</v>
      </c>
      <c r="D11" s="6">
        <f t="shared" si="0"/>
        <v>44242</v>
      </c>
      <c r="E11" s="7">
        <f t="shared" si="1"/>
        <v>44267</v>
      </c>
      <c r="F11" s="7">
        <f t="shared" si="2"/>
        <v>44271</v>
      </c>
      <c r="G11" s="7">
        <f t="shared" si="3"/>
        <v>44273</v>
      </c>
      <c r="H11" s="7">
        <f>G11+2</f>
        <v>44275</v>
      </c>
      <c r="I11" s="12">
        <f t="shared" si="4"/>
        <v>44276</v>
      </c>
    </row>
    <row r="12" spans="1:11" ht="16.5" thickBot="1">
      <c r="A12" s="45" t="s">
        <v>13</v>
      </c>
      <c r="B12" s="51">
        <f t="shared" ref="B12:B13" si="5">B11+7</f>
        <v>44245</v>
      </c>
      <c r="C12" s="52">
        <f t="shared" si="0"/>
        <v>44247</v>
      </c>
      <c r="D12" s="52">
        <f t="shared" si="0"/>
        <v>44249</v>
      </c>
      <c r="E12" s="53">
        <f t="shared" si="1"/>
        <v>44274</v>
      </c>
      <c r="F12" s="53">
        <f t="shared" si="2"/>
        <v>44278</v>
      </c>
      <c r="G12" s="53">
        <f t="shared" si="3"/>
        <v>44280</v>
      </c>
      <c r="H12" s="53">
        <f t="shared" si="3"/>
        <v>44282</v>
      </c>
      <c r="I12" s="54">
        <f t="shared" si="4"/>
        <v>44283</v>
      </c>
    </row>
    <row r="13" spans="1:11" ht="16.5" thickBot="1">
      <c r="A13" s="406" t="s">
        <v>14</v>
      </c>
      <c r="B13" s="370">
        <f t="shared" si="5"/>
        <v>44252</v>
      </c>
      <c r="C13" s="407">
        <f>B13+2</f>
        <v>44254</v>
      </c>
      <c r="D13" s="407">
        <f t="shared" si="0"/>
        <v>44256</v>
      </c>
      <c r="E13" s="370">
        <f t="shared" si="1"/>
        <v>44281</v>
      </c>
      <c r="F13" s="370">
        <f t="shared" si="2"/>
        <v>44285</v>
      </c>
      <c r="G13" s="370">
        <f t="shared" si="3"/>
        <v>44287</v>
      </c>
      <c r="H13" s="370">
        <f t="shared" si="3"/>
        <v>44289</v>
      </c>
      <c r="I13" s="408">
        <f t="shared" si="4"/>
        <v>44290</v>
      </c>
    </row>
    <row r="14" spans="1:11" ht="16.5" thickBot="1">
      <c r="A14" s="3"/>
      <c r="B14" s="3"/>
      <c r="C14" s="3"/>
      <c r="D14" s="3"/>
      <c r="E14" s="3"/>
      <c r="F14" s="3"/>
      <c r="G14" s="3"/>
    </row>
    <row r="15" spans="1:11">
      <c r="A15" s="472" t="s">
        <v>15</v>
      </c>
      <c r="B15" s="473"/>
      <c r="C15" s="473"/>
      <c r="D15" s="473"/>
      <c r="E15" s="473"/>
      <c r="F15" s="473"/>
      <c r="G15" s="474"/>
    </row>
    <row r="16" spans="1:11" ht="45.75" thickBot="1">
      <c r="A16" s="21" t="s">
        <v>3</v>
      </c>
      <c r="B16" s="1" t="s">
        <v>16</v>
      </c>
      <c r="C16" s="1" t="s">
        <v>5</v>
      </c>
      <c r="D16" s="1" t="s">
        <v>6</v>
      </c>
      <c r="E16" s="1" t="s">
        <v>17</v>
      </c>
      <c r="F16" s="1" t="s">
        <v>18</v>
      </c>
      <c r="G16" s="22" t="s">
        <v>19</v>
      </c>
    </row>
    <row r="17" spans="1:8">
      <c r="A17" s="363" t="s">
        <v>20</v>
      </c>
      <c r="B17" s="364">
        <v>44589</v>
      </c>
      <c r="C17" s="365">
        <v>44592</v>
      </c>
      <c r="D17" s="372">
        <v>44594</v>
      </c>
      <c r="E17" s="378">
        <v>44637</v>
      </c>
      <c r="F17" s="375">
        <v>44641</v>
      </c>
      <c r="G17" s="366">
        <v>44645</v>
      </c>
    </row>
    <row r="18" spans="1:8">
      <c r="A18" s="367" t="s">
        <v>21</v>
      </c>
      <c r="B18" s="368">
        <v>44596</v>
      </c>
      <c r="C18" s="14">
        <v>44599</v>
      </c>
      <c r="D18" s="373">
        <v>44601</v>
      </c>
      <c r="E18" s="379">
        <v>44645</v>
      </c>
      <c r="F18" s="376">
        <v>44649</v>
      </c>
      <c r="G18" s="55">
        <v>44653</v>
      </c>
    </row>
    <row r="19" spans="1:8">
      <c r="A19" s="367" t="s">
        <v>22</v>
      </c>
      <c r="B19" s="368">
        <v>44603</v>
      </c>
      <c r="C19" s="14">
        <v>44606</v>
      </c>
      <c r="D19" s="373">
        <v>44608</v>
      </c>
      <c r="E19" s="379">
        <v>44663</v>
      </c>
      <c r="F19" s="376">
        <v>44665</v>
      </c>
      <c r="G19" s="55">
        <v>44669</v>
      </c>
    </row>
    <row r="20" spans="1:8" ht="15.75" thickBot="1">
      <c r="A20" s="369" t="s">
        <v>12</v>
      </c>
      <c r="B20" s="370">
        <v>44610</v>
      </c>
      <c r="C20" s="51">
        <v>44613</v>
      </c>
      <c r="D20" s="374">
        <v>44615</v>
      </c>
      <c r="E20" s="380">
        <v>44670</v>
      </c>
      <c r="F20" s="377">
        <v>44673</v>
      </c>
      <c r="G20" s="371">
        <v>44676</v>
      </c>
    </row>
    <row r="21" spans="1:8" ht="15.75" thickBot="1">
      <c r="A21" s="42"/>
      <c r="B21" s="43"/>
      <c r="C21" s="44"/>
      <c r="D21" s="44"/>
      <c r="E21" s="44"/>
      <c r="F21" s="44"/>
      <c r="G21" s="44"/>
    </row>
    <row r="22" spans="1:8" ht="16.5" thickBot="1">
      <c r="A22" s="23" t="s">
        <v>23</v>
      </c>
      <c r="B22" s="24"/>
      <c r="C22" s="25"/>
      <c r="D22" s="25"/>
      <c r="E22" s="25"/>
      <c r="F22" s="26"/>
      <c r="G22" s="19"/>
    </row>
    <row r="23" spans="1:8" ht="30.75" thickBot="1">
      <c r="A23" s="66" t="s">
        <v>24</v>
      </c>
      <c r="B23" s="65" t="s">
        <v>25</v>
      </c>
      <c r="C23" s="40" t="s">
        <v>26</v>
      </c>
      <c r="D23" s="40" t="s">
        <v>6</v>
      </c>
      <c r="E23" s="40" t="s">
        <v>27</v>
      </c>
      <c r="F23" s="41" t="s">
        <v>28</v>
      </c>
      <c r="G23" s="20"/>
    </row>
    <row r="24" spans="1:8" ht="16.5" thickBot="1">
      <c r="A24" s="23" t="s">
        <v>23</v>
      </c>
      <c r="B24" s="24"/>
      <c r="C24" s="25"/>
      <c r="D24" s="25"/>
      <c r="E24" s="25"/>
      <c r="F24" s="26"/>
      <c r="G24" s="415"/>
    </row>
    <row r="25" spans="1:8" ht="15.75">
      <c r="A25" s="416" t="s">
        <v>29</v>
      </c>
      <c r="B25" s="417">
        <f>C25-1</f>
        <v>44595</v>
      </c>
      <c r="C25" s="326">
        <f>D25-2</f>
        <v>44596</v>
      </c>
      <c r="D25" s="417">
        <v>44598</v>
      </c>
      <c r="E25" s="326">
        <f>D25+24</f>
        <v>44622</v>
      </c>
      <c r="F25" s="418" t="s">
        <v>30</v>
      </c>
      <c r="G25" s="415"/>
    </row>
    <row r="26" spans="1:8" ht="15.75">
      <c r="A26" s="13" t="s">
        <v>31</v>
      </c>
      <c r="B26" s="405">
        <f>C26-2</f>
        <v>44603</v>
      </c>
      <c r="C26" s="130">
        <f>D26-2</f>
        <v>44605</v>
      </c>
      <c r="D26" s="405">
        <v>44607</v>
      </c>
      <c r="E26" s="130">
        <f>D26+16</f>
        <v>44623</v>
      </c>
      <c r="F26" s="419" t="s">
        <v>30</v>
      </c>
      <c r="G26" s="327" t="s">
        <v>32</v>
      </c>
    </row>
    <row r="27" spans="1:8" ht="15.75">
      <c r="A27" s="13" t="s">
        <v>33</v>
      </c>
      <c r="B27" s="405">
        <f>C27-1</f>
        <v>44613</v>
      </c>
      <c r="C27" s="130">
        <f>D27-2</f>
        <v>44614</v>
      </c>
      <c r="D27" s="405">
        <v>44616</v>
      </c>
      <c r="E27" s="130">
        <f>D27+15</f>
        <v>44631</v>
      </c>
      <c r="F27" s="419" t="s">
        <v>30</v>
      </c>
      <c r="G27" s="327" t="s">
        <v>32</v>
      </c>
    </row>
    <row r="28" spans="1:8" ht="15.75">
      <c r="A28" s="420" t="s">
        <v>209</v>
      </c>
      <c r="B28" s="405">
        <f>C28-1</f>
        <v>44615</v>
      </c>
      <c r="C28" s="405">
        <f>D28-2</f>
        <v>44616</v>
      </c>
      <c r="D28" s="405">
        <v>44618</v>
      </c>
      <c r="E28" s="405">
        <f>D28+14</f>
        <v>44632</v>
      </c>
      <c r="F28" s="421" t="s">
        <v>30</v>
      </c>
      <c r="G28" s="422"/>
    </row>
    <row r="29" spans="1:8" ht="15.75">
      <c r="A29" s="4"/>
      <c r="B29" s="4"/>
      <c r="C29" s="4"/>
      <c r="D29" s="4"/>
      <c r="E29" s="4"/>
      <c r="F29" s="423"/>
      <c r="G29" s="4"/>
      <c r="H29" s="4"/>
    </row>
    <row r="30" spans="1:8" ht="16.5" thickBot="1">
      <c r="A30" s="4"/>
      <c r="B30" s="4"/>
      <c r="C30" s="4"/>
      <c r="D30" s="4"/>
      <c r="E30" s="4"/>
      <c r="F30" s="4"/>
      <c r="G30" s="4"/>
      <c r="H30" s="4"/>
    </row>
    <row r="31" spans="1:8" ht="16.5" thickBot="1">
      <c r="A31" s="478" t="s">
        <v>34</v>
      </c>
      <c r="B31" s="479"/>
      <c r="C31" s="479"/>
      <c r="D31" s="479"/>
      <c r="E31" s="479"/>
      <c r="F31" s="479"/>
      <c r="G31" s="479"/>
      <c r="H31" s="479"/>
    </row>
    <row r="32" spans="1:8" ht="45.75" thickBot="1">
      <c r="A32" s="15" t="s">
        <v>24</v>
      </c>
      <c r="B32" s="8" t="s">
        <v>25</v>
      </c>
      <c r="C32" s="16" t="s">
        <v>35</v>
      </c>
      <c r="D32" s="17" t="s">
        <v>6</v>
      </c>
      <c r="E32" s="5" t="s">
        <v>36</v>
      </c>
      <c r="F32" s="17" t="s">
        <v>37</v>
      </c>
      <c r="G32" s="17" t="s">
        <v>38</v>
      </c>
      <c r="H32" s="5" t="s">
        <v>39</v>
      </c>
    </row>
    <row r="33" spans="1:11">
      <c r="A33" s="328" t="s">
        <v>40</v>
      </c>
      <c r="B33" s="329">
        <v>44224</v>
      </c>
      <c r="C33" s="330">
        <f>B33+3</f>
        <v>44227</v>
      </c>
      <c r="D33" s="330">
        <f>C33+2</f>
        <v>44229</v>
      </c>
      <c r="E33" s="330">
        <f>D33+26</f>
        <v>44255</v>
      </c>
      <c r="F33" s="330">
        <f>E33+2</f>
        <v>44257</v>
      </c>
      <c r="G33" s="330">
        <f t="shared" ref="G33:H35" si="6">F33+4</f>
        <v>44261</v>
      </c>
      <c r="H33" s="331">
        <f t="shared" si="6"/>
        <v>44265</v>
      </c>
    </row>
    <row r="34" spans="1:11">
      <c r="A34" s="56" t="s">
        <v>41</v>
      </c>
      <c r="B34" s="332">
        <f>B33+7</f>
        <v>44231</v>
      </c>
      <c r="C34" s="29">
        <f>B34+3</f>
        <v>44234</v>
      </c>
      <c r="D34" s="29">
        <f>C34+2</f>
        <v>44236</v>
      </c>
      <c r="E34" s="29">
        <f>D34+26</f>
        <v>44262</v>
      </c>
      <c r="F34" s="29">
        <f>E34+2</f>
        <v>44264</v>
      </c>
      <c r="G34" s="29">
        <f t="shared" si="6"/>
        <v>44268</v>
      </c>
      <c r="H34" s="131">
        <f t="shared" si="6"/>
        <v>44272</v>
      </c>
    </row>
    <row r="35" spans="1:11">
      <c r="A35" s="56" t="s">
        <v>42</v>
      </c>
      <c r="B35" s="332">
        <f>B34+7</f>
        <v>44238</v>
      </c>
      <c r="C35" s="9">
        <f>B35+3</f>
        <v>44241</v>
      </c>
      <c r="D35" s="9">
        <f>C35+2</f>
        <v>44243</v>
      </c>
      <c r="E35" s="9">
        <f>D35+26</f>
        <v>44269</v>
      </c>
      <c r="F35" s="9">
        <f>E35+2</f>
        <v>44271</v>
      </c>
      <c r="G35" s="9">
        <f t="shared" si="6"/>
        <v>44275</v>
      </c>
      <c r="H35" s="18">
        <f t="shared" si="6"/>
        <v>44279</v>
      </c>
    </row>
    <row r="36" spans="1:11" ht="15.75" thickBot="1">
      <c r="A36" s="424" t="s">
        <v>43</v>
      </c>
      <c r="B36" s="425">
        <v>44616</v>
      </c>
      <c r="C36" s="426">
        <v>44253</v>
      </c>
      <c r="D36" s="426">
        <v>44255</v>
      </c>
      <c r="E36" s="427">
        <v>44646</v>
      </c>
      <c r="F36" s="427">
        <v>44655</v>
      </c>
      <c r="G36" s="427">
        <v>44660</v>
      </c>
      <c r="H36" s="428">
        <v>44665</v>
      </c>
    </row>
    <row r="37" spans="1:11" ht="15.75">
      <c r="A37" s="132"/>
      <c r="B37" s="133"/>
      <c r="C37" s="133"/>
      <c r="D37" s="133"/>
      <c r="E37" s="133"/>
      <c r="F37" s="133"/>
      <c r="G37" s="133"/>
      <c r="H37" s="133"/>
    </row>
    <row r="38" spans="1:11" ht="16.5" thickBot="1">
      <c r="A38" s="132"/>
      <c r="B38" s="133"/>
      <c r="C38" s="133"/>
      <c r="D38" s="133"/>
      <c r="E38" s="133"/>
      <c r="F38" s="133"/>
      <c r="G38" s="133"/>
      <c r="H38" s="133"/>
    </row>
    <row r="39" spans="1:11" ht="15.75" thickBot="1">
      <c r="A39" s="61" t="s">
        <v>44</v>
      </c>
      <c r="B39" s="32"/>
      <c r="C39" s="33"/>
      <c r="D39" s="33"/>
      <c r="E39" s="34"/>
      <c r="F39" s="133"/>
      <c r="G39" s="133"/>
      <c r="H39" s="133"/>
    </row>
    <row r="40" spans="1:11" ht="30">
      <c r="A40" s="62" t="s">
        <v>24</v>
      </c>
      <c r="B40" s="58" t="s">
        <v>45</v>
      </c>
      <c r="C40" s="35" t="s">
        <v>26</v>
      </c>
      <c r="D40" s="35" t="s">
        <v>6</v>
      </c>
      <c r="E40" s="36" t="s">
        <v>46</v>
      </c>
      <c r="F40" s="133"/>
      <c r="G40" s="133"/>
      <c r="H40" s="133"/>
    </row>
    <row r="41" spans="1:11">
      <c r="A41" s="63" t="s">
        <v>47</v>
      </c>
      <c r="B41" s="59">
        <v>44225</v>
      </c>
      <c r="C41" s="134">
        <f>B41+1</f>
        <v>44226</v>
      </c>
      <c r="D41" s="134">
        <f>C41+2</f>
        <v>44228</v>
      </c>
      <c r="E41" s="37">
        <f>D41+13</f>
        <v>44241</v>
      </c>
      <c r="F41" s="133"/>
      <c r="G41" s="133"/>
      <c r="H41" s="133"/>
    </row>
    <row r="42" spans="1:11">
      <c r="A42" s="63" t="s">
        <v>47</v>
      </c>
      <c r="B42" s="59">
        <f>B41+7</f>
        <v>44232</v>
      </c>
      <c r="C42" s="134">
        <f t="shared" ref="C42:C44" si="7">B42+1</f>
        <v>44233</v>
      </c>
      <c r="D42" s="134">
        <f>C42+2</f>
        <v>44235</v>
      </c>
      <c r="E42" s="37">
        <f>D42+13</f>
        <v>44248</v>
      </c>
      <c r="F42" s="133"/>
      <c r="G42" s="133"/>
      <c r="H42" s="133"/>
    </row>
    <row r="43" spans="1:11">
      <c r="A43" s="64" t="s">
        <v>47</v>
      </c>
      <c r="B43" s="59">
        <f>B42+7</f>
        <v>44239</v>
      </c>
      <c r="C43" s="134">
        <f t="shared" si="7"/>
        <v>44240</v>
      </c>
      <c r="D43" s="134">
        <f>C43+2</f>
        <v>44242</v>
      </c>
      <c r="E43" s="37">
        <f>D43+13</f>
        <v>44255</v>
      </c>
      <c r="F43" s="133"/>
      <c r="G43" s="133"/>
      <c r="H43" s="133"/>
    </row>
    <row r="44" spans="1:11" ht="15.75" thickBot="1">
      <c r="A44" s="67" t="s">
        <v>47</v>
      </c>
      <c r="B44" s="60">
        <f>B43+7</f>
        <v>44246</v>
      </c>
      <c r="C44" s="38">
        <f t="shared" si="7"/>
        <v>44247</v>
      </c>
      <c r="D44" s="38">
        <f>C44+2</f>
        <v>44249</v>
      </c>
      <c r="E44" s="39">
        <f>D44+13</f>
        <v>44262</v>
      </c>
      <c r="F44" s="133"/>
      <c r="G44" s="133"/>
      <c r="H44" s="133"/>
    </row>
    <row r="46" spans="1:11">
      <c r="A46" s="475" t="s">
        <v>48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7"/>
    </row>
    <row r="47" spans="1:11" ht="45.75" thickBot="1">
      <c r="A47" s="68" t="s">
        <v>24</v>
      </c>
      <c r="B47" s="69" t="s">
        <v>25</v>
      </c>
      <c r="C47" s="70" t="s">
        <v>26</v>
      </c>
      <c r="D47" s="70" t="s">
        <v>6</v>
      </c>
      <c r="E47" s="70" t="s">
        <v>49</v>
      </c>
      <c r="F47" s="70" t="s">
        <v>50</v>
      </c>
      <c r="G47" s="70" t="s">
        <v>51</v>
      </c>
      <c r="H47" s="70" t="s">
        <v>52</v>
      </c>
      <c r="I47" s="70" t="s">
        <v>53</v>
      </c>
      <c r="J47" s="70" t="s">
        <v>54</v>
      </c>
      <c r="K47" s="71" t="s">
        <v>55</v>
      </c>
    </row>
    <row r="48" spans="1:11">
      <c r="A48" s="322" t="s">
        <v>56</v>
      </c>
      <c r="B48" s="72">
        <v>44231</v>
      </c>
      <c r="C48" s="73">
        <f>B48+1</f>
        <v>44232</v>
      </c>
      <c r="D48" s="74">
        <f>B48+2</f>
        <v>44233</v>
      </c>
      <c r="E48" s="74">
        <f>D48+34</f>
        <v>44267</v>
      </c>
      <c r="F48" s="74">
        <f>D48+35</f>
        <v>44268</v>
      </c>
      <c r="G48" s="74">
        <f>D48+37</f>
        <v>44270</v>
      </c>
      <c r="H48" s="74">
        <f>D48+39</f>
        <v>44272</v>
      </c>
      <c r="I48" s="74">
        <f>D48+42</f>
        <v>44275</v>
      </c>
      <c r="J48" s="74">
        <f>D48+45</f>
        <v>44278</v>
      </c>
      <c r="K48" s="75">
        <f>D48+49</f>
        <v>44282</v>
      </c>
    </row>
    <row r="49" spans="1:11">
      <c r="A49" s="76" t="s">
        <v>57</v>
      </c>
      <c r="B49" s="77">
        <f>B48+7</f>
        <v>44238</v>
      </c>
      <c r="C49" s="73">
        <f>B49+1</f>
        <v>44239</v>
      </c>
      <c r="D49" s="74">
        <f>B49+2</f>
        <v>44240</v>
      </c>
      <c r="E49" s="74">
        <f>D49+34</f>
        <v>44274</v>
      </c>
      <c r="F49" s="74">
        <f>D49+35</f>
        <v>44275</v>
      </c>
      <c r="G49" s="74">
        <f>D49+37</f>
        <v>44277</v>
      </c>
      <c r="H49" s="74">
        <f>D49+39</f>
        <v>44279</v>
      </c>
      <c r="I49" s="74">
        <f>D49+42</f>
        <v>44282</v>
      </c>
      <c r="J49" s="74">
        <f>D49+45</f>
        <v>44285</v>
      </c>
      <c r="K49" s="75">
        <f>D49+49</f>
        <v>44289</v>
      </c>
    </row>
    <row r="50" spans="1:11">
      <c r="A50" s="78" t="s">
        <v>58</v>
      </c>
      <c r="B50" s="77">
        <f>B49+7</f>
        <v>44245</v>
      </c>
      <c r="C50" s="73">
        <f>B50+1</f>
        <v>44246</v>
      </c>
      <c r="D50" s="74">
        <f>B50+2</f>
        <v>44247</v>
      </c>
      <c r="E50" s="74">
        <f>D50+34</f>
        <v>44281</v>
      </c>
      <c r="F50" s="74">
        <f>D50+35</f>
        <v>44282</v>
      </c>
      <c r="G50" s="74">
        <f>D50+37</f>
        <v>44284</v>
      </c>
      <c r="H50" s="74">
        <f>D50+39</f>
        <v>44286</v>
      </c>
      <c r="I50" s="74">
        <f>D50+42</f>
        <v>44289</v>
      </c>
      <c r="J50" s="74">
        <f>D50+45</f>
        <v>44292</v>
      </c>
      <c r="K50" s="75">
        <f>D50+49</f>
        <v>44296</v>
      </c>
    </row>
    <row r="51" spans="1:11">
      <c r="A51" s="78" t="s">
        <v>59</v>
      </c>
      <c r="B51" s="77">
        <f>B50+7</f>
        <v>44252</v>
      </c>
      <c r="C51" s="73">
        <f>B51+1</f>
        <v>44253</v>
      </c>
      <c r="D51" s="74">
        <f>B51+2</f>
        <v>44254</v>
      </c>
      <c r="E51" s="74">
        <f>D51+34</f>
        <v>44288</v>
      </c>
      <c r="F51" s="74">
        <f>D51+35</f>
        <v>44289</v>
      </c>
      <c r="G51" s="74">
        <f>D51+37</f>
        <v>44291</v>
      </c>
      <c r="H51" s="74">
        <f>D51+39</f>
        <v>44293</v>
      </c>
      <c r="I51" s="74">
        <f>D51+42</f>
        <v>44296</v>
      </c>
      <c r="J51" s="74">
        <f>D51+45</f>
        <v>44299</v>
      </c>
      <c r="K51" s="75">
        <f>D51+49</f>
        <v>44303</v>
      </c>
    </row>
    <row r="52" spans="1:11" ht="15.75" thickBot="1">
      <c r="A52" s="79" t="s">
        <v>60</v>
      </c>
      <c r="B52" s="80">
        <f>B51+7</f>
        <v>44259</v>
      </c>
      <c r="C52" s="81">
        <f>B52+1</f>
        <v>44260</v>
      </c>
      <c r="D52" s="82">
        <f>B52+2</f>
        <v>44261</v>
      </c>
      <c r="E52" s="82">
        <f>D52+34</f>
        <v>44295</v>
      </c>
      <c r="F52" s="82">
        <f>D52+35</f>
        <v>44296</v>
      </c>
      <c r="G52" s="82">
        <f>D52+37</f>
        <v>44298</v>
      </c>
      <c r="H52" s="82">
        <f>D52+39</f>
        <v>44300</v>
      </c>
      <c r="I52" s="82">
        <f>D52+42</f>
        <v>44303</v>
      </c>
      <c r="J52" s="82">
        <f>D52+45</f>
        <v>44306</v>
      </c>
      <c r="K52" s="83">
        <f>D52+49</f>
        <v>44310</v>
      </c>
    </row>
    <row r="53" spans="1:1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5.75" thickBo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5.75">
      <c r="A55" s="86" t="s">
        <v>61</v>
      </c>
      <c r="B55" s="87"/>
      <c r="C55" s="87"/>
      <c r="D55" s="87"/>
      <c r="E55" s="87"/>
      <c r="F55" s="87"/>
      <c r="G55" s="4"/>
      <c r="H55" s="4"/>
      <c r="I55" s="4"/>
      <c r="J55" s="4"/>
      <c r="K55" s="4"/>
    </row>
    <row r="56" spans="1:11" ht="30.75" thickBot="1">
      <c r="A56" s="88" t="s">
        <v>62</v>
      </c>
      <c r="B56" s="89" t="s">
        <v>63</v>
      </c>
      <c r="C56" s="89" t="s">
        <v>5</v>
      </c>
      <c r="D56" s="89" t="s">
        <v>6</v>
      </c>
      <c r="E56" s="90" t="s">
        <v>64</v>
      </c>
      <c r="F56" s="90" t="s">
        <v>65</v>
      </c>
      <c r="G56" s="4"/>
      <c r="H56" s="4"/>
      <c r="I56" s="4"/>
      <c r="J56" s="4"/>
      <c r="K56" s="4"/>
    </row>
    <row r="57" spans="1:11" ht="15.75">
      <c r="A57" s="91" t="s">
        <v>66</v>
      </c>
      <c r="B57" s="73">
        <v>44230</v>
      </c>
      <c r="C57" s="92">
        <f>B57</f>
        <v>44230</v>
      </c>
      <c r="D57" s="93">
        <f>C57+2</f>
        <v>44232</v>
      </c>
      <c r="E57" s="93">
        <f>D57+23</f>
        <v>44255</v>
      </c>
      <c r="F57" s="93">
        <f>D57+26</f>
        <v>44258</v>
      </c>
      <c r="G57" s="4"/>
      <c r="H57" s="4"/>
      <c r="I57" s="4"/>
      <c r="J57" s="4"/>
      <c r="K57" s="4"/>
    </row>
    <row r="58" spans="1:11" ht="15.75">
      <c r="A58" s="94" t="s">
        <v>12</v>
      </c>
      <c r="B58" s="95">
        <f>B57+7</f>
        <v>44237</v>
      </c>
      <c r="C58" s="92">
        <f>B58</f>
        <v>44237</v>
      </c>
      <c r="D58" s="93">
        <f>C58+2</f>
        <v>44239</v>
      </c>
      <c r="E58" s="93">
        <f>D58+23</f>
        <v>44262</v>
      </c>
      <c r="F58" s="93">
        <f>D58+26</f>
        <v>44265</v>
      </c>
      <c r="G58" s="4"/>
      <c r="H58" s="4"/>
      <c r="I58" s="4"/>
      <c r="J58" s="4"/>
      <c r="K58" s="4"/>
    </row>
    <row r="59" spans="1:11" ht="15.75">
      <c r="A59" s="94" t="s">
        <v>67</v>
      </c>
      <c r="B59" s="95">
        <f>B58+7</f>
        <v>44244</v>
      </c>
      <c r="C59" s="92">
        <f>B59</f>
        <v>44244</v>
      </c>
      <c r="D59" s="93">
        <f>C59+2</f>
        <v>44246</v>
      </c>
      <c r="E59" s="93">
        <f>D59+23</f>
        <v>44269</v>
      </c>
      <c r="F59" s="93">
        <f>D59+26</f>
        <v>44272</v>
      </c>
      <c r="G59" s="4"/>
      <c r="H59" s="4"/>
      <c r="I59" s="4"/>
      <c r="J59" s="4"/>
      <c r="K59" s="4"/>
    </row>
    <row r="60" spans="1:11" ht="15.75">
      <c r="A60" s="94" t="s">
        <v>12</v>
      </c>
      <c r="B60" s="95">
        <f>B59+7</f>
        <v>44251</v>
      </c>
      <c r="C60" s="92">
        <f>B60</f>
        <v>44251</v>
      </c>
      <c r="D60" s="93">
        <f>C60+2</f>
        <v>44253</v>
      </c>
      <c r="E60" s="93">
        <f>D60+23</f>
        <v>44276</v>
      </c>
      <c r="F60" s="93">
        <f>D60+26</f>
        <v>44279</v>
      </c>
      <c r="G60" s="4"/>
      <c r="I60" s="4"/>
      <c r="J60" s="4"/>
      <c r="K60" s="4"/>
    </row>
    <row r="61" spans="1:11" ht="16.5" thickBot="1">
      <c r="A61" s="96" t="s">
        <v>68</v>
      </c>
      <c r="B61" s="97">
        <f>B60+7</f>
        <v>44258</v>
      </c>
      <c r="C61" s="98">
        <f>B61</f>
        <v>44258</v>
      </c>
      <c r="D61" s="99">
        <f>C61+2</f>
        <v>44260</v>
      </c>
      <c r="E61" s="100">
        <f>D61+23</f>
        <v>44283</v>
      </c>
      <c r="F61" s="100">
        <f>D61+26</f>
        <v>44286</v>
      </c>
      <c r="G61" s="4"/>
      <c r="H61" s="4"/>
      <c r="I61" s="4"/>
      <c r="J61" s="4"/>
      <c r="K61" s="4"/>
    </row>
    <row r="62" spans="1:1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6.5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>
      <c r="A64" s="86" t="s">
        <v>69</v>
      </c>
      <c r="B64" s="101"/>
      <c r="C64" s="101"/>
      <c r="D64" s="101"/>
      <c r="E64" s="102"/>
      <c r="F64" s="102"/>
      <c r="G64" s="102"/>
      <c r="H64" s="102"/>
      <c r="I64" s="102"/>
      <c r="J64" s="4"/>
      <c r="K64" s="4"/>
    </row>
    <row r="65" spans="1:11" ht="30.75" thickBot="1">
      <c r="A65" s="103" t="s">
        <v>62</v>
      </c>
      <c r="B65" s="104" t="s">
        <v>70</v>
      </c>
      <c r="C65" s="104" t="s">
        <v>5</v>
      </c>
      <c r="D65" s="104" t="s">
        <v>6</v>
      </c>
      <c r="E65" s="105" t="s">
        <v>64</v>
      </c>
      <c r="F65" s="105" t="s">
        <v>71</v>
      </c>
      <c r="G65" s="105" t="s">
        <v>72</v>
      </c>
      <c r="H65" s="105" t="s">
        <v>73</v>
      </c>
      <c r="I65" s="105" t="s">
        <v>74</v>
      </c>
      <c r="J65" s="4"/>
      <c r="K65" s="4"/>
    </row>
    <row r="66" spans="1:11" ht="15.75">
      <c r="A66" s="106" t="s">
        <v>75</v>
      </c>
      <c r="B66" s="107">
        <v>44231</v>
      </c>
      <c r="C66" s="108">
        <f>B66+1</f>
        <v>44232</v>
      </c>
      <c r="D66" s="109">
        <f>C66+2</f>
        <v>44234</v>
      </c>
      <c r="E66" s="109">
        <f>D66+20</f>
        <v>44254</v>
      </c>
      <c r="F66" s="109">
        <f>D66+24</f>
        <v>44258</v>
      </c>
      <c r="G66" s="109">
        <f>D66+26</f>
        <v>44260</v>
      </c>
      <c r="H66" s="109">
        <f>D66+28</f>
        <v>44262</v>
      </c>
      <c r="I66" s="110">
        <f>D66+32</f>
        <v>44266</v>
      </c>
      <c r="J66" s="4"/>
      <c r="K66" s="4"/>
    </row>
    <row r="67" spans="1:11" s="128" customFormat="1" ht="15.75">
      <c r="A67" s="122" t="s">
        <v>76</v>
      </c>
      <c r="B67" s="123">
        <f>B66+7</f>
        <v>44238</v>
      </c>
      <c r="C67" s="124">
        <f>B67+1</f>
        <v>44239</v>
      </c>
      <c r="D67" s="125">
        <f>C67+2</f>
        <v>44241</v>
      </c>
      <c r="E67" s="125">
        <f>D67+20</f>
        <v>44261</v>
      </c>
      <c r="F67" s="125">
        <f>D67+24</f>
        <v>44265</v>
      </c>
      <c r="G67" s="125">
        <f>D67+26</f>
        <v>44267</v>
      </c>
      <c r="H67" s="125">
        <f>D67+28</f>
        <v>44269</v>
      </c>
      <c r="I67" s="126">
        <f>D67+32</f>
        <v>44273</v>
      </c>
      <c r="J67" s="127"/>
      <c r="K67" s="127"/>
    </row>
    <row r="68" spans="1:11" ht="15.75">
      <c r="A68" s="111" t="s">
        <v>77</v>
      </c>
      <c r="B68" s="112">
        <f>B67+7</f>
        <v>44245</v>
      </c>
      <c r="C68" s="113">
        <f>B68+1</f>
        <v>44246</v>
      </c>
      <c r="D68" s="114">
        <f>C68+2</f>
        <v>44248</v>
      </c>
      <c r="E68" s="114">
        <f>D68+20</f>
        <v>44268</v>
      </c>
      <c r="F68" s="114">
        <f>D68+24</f>
        <v>44272</v>
      </c>
      <c r="G68" s="114">
        <f>D68+26</f>
        <v>44274</v>
      </c>
      <c r="H68" s="114">
        <f>D68+28</f>
        <v>44276</v>
      </c>
      <c r="I68" s="115">
        <f>D68+32</f>
        <v>44280</v>
      </c>
      <c r="J68" s="4"/>
      <c r="K68" s="4"/>
    </row>
    <row r="69" spans="1:11" ht="15.75">
      <c r="A69" s="116" t="s">
        <v>78</v>
      </c>
      <c r="B69" s="112">
        <f>B68+7</f>
        <v>44252</v>
      </c>
      <c r="C69" s="113">
        <f>B69+1</f>
        <v>44253</v>
      </c>
      <c r="D69" s="114">
        <f>C69+2</f>
        <v>44255</v>
      </c>
      <c r="E69" s="114">
        <f>D69+20</f>
        <v>44275</v>
      </c>
      <c r="F69" s="114">
        <f>D69+24</f>
        <v>44279</v>
      </c>
      <c r="G69" s="114">
        <f>D69+26</f>
        <v>44281</v>
      </c>
      <c r="H69" s="114">
        <f>D69+28</f>
        <v>44283</v>
      </c>
      <c r="I69" s="115">
        <f>D69+32</f>
        <v>44287</v>
      </c>
      <c r="J69" s="4"/>
      <c r="K69" s="4"/>
    </row>
    <row r="70" spans="1:11" ht="16.5" thickBot="1">
      <c r="A70" s="117" t="s">
        <v>79</v>
      </c>
      <c r="B70" s="118">
        <f>B69+7</f>
        <v>44259</v>
      </c>
      <c r="C70" s="119">
        <f>B70+1</f>
        <v>44260</v>
      </c>
      <c r="D70" s="120">
        <f>C70+2</f>
        <v>44262</v>
      </c>
      <c r="E70" s="120">
        <f>D70+20</f>
        <v>44282</v>
      </c>
      <c r="F70" s="120">
        <f>D70+24</f>
        <v>44286</v>
      </c>
      <c r="G70" s="120">
        <f>D70+26</f>
        <v>44288</v>
      </c>
      <c r="H70" s="120">
        <f>D70+28</f>
        <v>44290</v>
      </c>
      <c r="I70" s="121">
        <f>D70+32</f>
        <v>44294</v>
      </c>
      <c r="J70" s="4"/>
      <c r="K70" s="4"/>
    </row>
  </sheetData>
  <mergeCells count="5">
    <mergeCell ref="A7:I7"/>
    <mergeCell ref="A1:K4"/>
    <mergeCell ref="A15:G15"/>
    <mergeCell ref="A46:K46"/>
    <mergeCell ref="A31:H31"/>
  </mergeCells>
  <phoneticPr fontId="14" type="noConversion"/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21"/>
  <sheetViews>
    <sheetView topLeftCell="A34" zoomScaleNormal="100" workbookViewId="0">
      <selection activeCell="A49" sqref="A49"/>
    </sheetView>
  </sheetViews>
  <sheetFormatPr defaultRowHeight="15"/>
  <cols>
    <col min="1" max="1" width="62" customWidth="1"/>
    <col min="2" max="2" width="15.85546875" customWidth="1"/>
    <col min="3" max="3" width="16.85546875" customWidth="1"/>
    <col min="4" max="4" width="12" customWidth="1"/>
    <col min="5" max="5" width="18.5703125" customWidth="1"/>
    <col min="6" max="6" width="20.42578125" customWidth="1"/>
    <col min="7" max="7" width="13.5703125" customWidth="1"/>
    <col min="8" max="8" width="16.42578125" customWidth="1"/>
  </cols>
  <sheetData>
    <row r="1" spans="1:10" ht="15" customHeight="1">
      <c r="A1" s="498" t="s">
        <v>80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15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</row>
    <row r="3" spans="1:10" ht="1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</row>
    <row r="4" spans="1:10" ht="15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</row>
    <row r="5" spans="1:10" ht="21">
      <c r="A5" s="499" t="s">
        <v>1</v>
      </c>
      <c r="B5" s="499"/>
      <c r="C5" s="499"/>
      <c r="D5" s="499"/>
      <c r="E5" s="499"/>
      <c r="F5" s="499"/>
      <c r="G5" s="499"/>
      <c r="H5" s="499"/>
      <c r="I5" s="499"/>
      <c r="J5" s="499"/>
    </row>
    <row r="6" spans="1:10" ht="21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1">
      <c r="A7" s="500" t="s">
        <v>81</v>
      </c>
      <c r="B7" s="500"/>
      <c r="C7" s="500"/>
      <c r="D7" s="500"/>
      <c r="E7" s="500"/>
      <c r="F7" s="500"/>
      <c r="G7" s="500"/>
      <c r="H7" s="500"/>
      <c r="I7" s="4"/>
      <c r="J7" s="135"/>
    </row>
    <row r="8" spans="1:10" ht="21.75" thickBot="1">
      <c r="A8" s="500"/>
      <c r="B8" s="500"/>
      <c r="C8" s="500"/>
      <c r="D8" s="500"/>
      <c r="E8" s="500"/>
      <c r="F8" s="500"/>
      <c r="G8" s="500"/>
      <c r="H8" s="500"/>
      <c r="I8" s="4"/>
      <c r="J8" s="135"/>
    </row>
    <row r="9" spans="1:10" ht="39.75" customHeight="1" thickBot="1">
      <c r="A9" s="15" t="s">
        <v>24</v>
      </c>
      <c r="B9" s="136" t="s">
        <v>82</v>
      </c>
      <c r="C9" s="5" t="s">
        <v>83</v>
      </c>
      <c r="D9" s="5" t="s">
        <v>6</v>
      </c>
      <c r="E9" s="136" t="s">
        <v>84</v>
      </c>
      <c r="F9" s="136" t="s">
        <v>85</v>
      </c>
      <c r="G9" s="136" t="s">
        <v>86</v>
      </c>
      <c r="H9" s="136" t="s">
        <v>87</v>
      </c>
      <c r="I9" s="4"/>
      <c r="J9" s="135"/>
    </row>
    <row r="10" spans="1:10" ht="21">
      <c r="A10" s="381" t="s">
        <v>88</v>
      </c>
      <c r="B10" s="137">
        <v>44224</v>
      </c>
      <c r="C10" s="138">
        <f t="shared" ref="C10:C19" si="0">B10</f>
        <v>44224</v>
      </c>
      <c r="D10" s="138">
        <f>C10+1</f>
        <v>44225</v>
      </c>
      <c r="E10" s="139"/>
      <c r="F10" s="139"/>
      <c r="G10" s="139"/>
      <c r="H10" s="140"/>
      <c r="I10" s="4"/>
      <c r="J10" s="135"/>
    </row>
    <row r="11" spans="1:10" ht="21">
      <c r="A11" s="141" t="s">
        <v>89</v>
      </c>
      <c r="B11" s="142">
        <f>B10+3</f>
        <v>44227</v>
      </c>
      <c r="C11" s="143">
        <f t="shared" si="0"/>
        <v>44227</v>
      </c>
      <c r="D11" s="143">
        <f>D10+4</f>
        <v>44229</v>
      </c>
      <c r="E11" s="144">
        <f>D11+35</f>
        <v>44264</v>
      </c>
      <c r="F11" s="144">
        <f>E11+2</f>
        <v>44266</v>
      </c>
      <c r="G11" s="144">
        <f>F11+4</f>
        <v>44270</v>
      </c>
      <c r="H11" s="145">
        <v>2</v>
      </c>
      <c r="I11" s="4"/>
      <c r="J11" s="135"/>
    </row>
    <row r="12" spans="1:10" ht="21">
      <c r="A12" s="382" t="s">
        <v>90</v>
      </c>
      <c r="B12" s="142">
        <f t="shared" ref="B12:B19" si="1">B10+7</f>
        <v>44231</v>
      </c>
      <c r="C12" s="143">
        <f t="shared" si="0"/>
        <v>44231</v>
      </c>
      <c r="D12" s="143">
        <f>C12+1</f>
        <v>44232</v>
      </c>
      <c r="E12" s="147"/>
      <c r="F12" s="147"/>
      <c r="G12" s="147"/>
      <c r="H12" s="148"/>
      <c r="I12" s="4"/>
      <c r="J12" s="135"/>
    </row>
    <row r="13" spans="1:10" ht="21">
      <c r="A13" s="146" t="s">
        <v>12</v>
      </c>
      <c r="B13" s="142">
        <f t="shared" si="1"/>
        <v>44234</v>
      </c>
      <c r="C13" s="143">
        <f t="shared" si="0"/>
        <v>44234</v>
      </c>
      <c r="D13" s="143">
        <f>D12+4</f>
        <v>44236</v>
      </c>
      <c r="E13" s="144">
        <f>D13+35</f>
        <v>44271</v>
      </c>
      <c r="F13" s="144">
        <f>E13+2</f>
        <v>44273</v>
      </c>
      <c r="G13" s="144">
        <f>F13+4</f>
        <v>44277</v>
      </c>
      <c r="H13" s="145">
        <v>2</v>
      </c>
      <c r="I13" s="4"/>
      <c r="J13" s="135"/>
    </row>
    <row r="14" spans="1:10" ht="21">
      <c r="A14" s="382" t="s">
        <v>91</v>
      </c>
      <c r="B14" s="142">
        <f t="shared" si="1"/>
        <v>44238</v>
      </c>
      <c r="C14" s="143">
        <f t="shared" si="0"/>
        <v>44238</v>
      </c>
      <c r="D14" s="143">
        <f>C14+1</f>
        <v>44239</v>
      </c>
      <c r="E14" s="147"/>
      <c r="F14" s="147"/>
      <c r="G14" s="147"/>
      <c r="H14" s="148"/>
      <c r="I14" s="4"/>
      <c r="J14" s="135"/>
    </row>
    <row r="15" spans="1:10" ht="21">
      <c r="A15" s="146" t="s">
        <v>12</v>
      </c>
      <c r="B15" s="142">
        <f t="shared" si="1"/>
        <v>44241</v>
      </c>
      <c r="C15" s="143">
        <f t="shared" si="0"/>
        <v>44241</v>
      </c>
      <c r="D15" s="143">
        <f>D14+4</f>
        <v>44243</v>
      </c>
      <c r="E15" s="144">
        <f>D15+35</f>
        <v>44278</v>
      </c>
      <c r="F15" s="144">
        <f>E15+2</f>
        <v>44280</v>
      </c>
      <c r="G15" s="144">
        <f>F15+4</f>
        <v>44284</v>
      </c>
      <c r="H15" s="145">
        <v>2</v>
      </c>
      <c r="I15" s="4"/>
      <c r="J15" s="135"/>
    </row>
    <row r="16" spans="1:10" ht="21">
      <c r="A16" s="382" t="s">
        <v>92</v>
      </c>
      <c r="B16" s="142">
        <f t="shared" si="1"/>
        <v>44245</v>
      </c>
      <c r="C16" s="143">
        <f t="shared" si="0"/>
        <v>44245</v>
      </c>
      <c r="D16" s="143">
        <f>C16+1</f>
        <v>44246</v>
      </c>
      <c r="E16" s="147"/>
      <c r="F16" s="147"/>
      <c r="G16" s="147"/>
      <c r="H16" s="148"/>
      <c r="I16" s="4"/>
      <c r="J16" s="135"/>
    </row>
    <row r="17" spans="1:10" ht="15.75">
      <c r="A17" s="146" t="s">
        <v>93</v>
      </c>
      <c r="B17" s="142">
        <f t="shared" si="1"/>
        <v>44248</v>
      </c>
      <c r="C17" s="143">
        <f t="shared" si="0"/>
        <v>44248</v>
      </c>
      <c r="D17" s="143">
        <f>D16+4</f>
        <v>44250</v>
      </c>
      <c r="E17" s="144">
        <f>D17+35</f>
        <v>44285</v>
      </c>
      <c r="F17" s="144">
        <f>E17+2</f>
        <v>44287</v>
      </c>
      <c r="G17" s="144">
        <f>F17+4</f>
        <v>44291</v>
      </c>
      <c r="H17" s="145">
        <v>2</v>
      </c>
      <c r="I17" s="4"/>
      <c r="J17" s="4"/>
    </row>
    <row r="18" spans="1:10" ht="15.75">
      <c r="A18" s="382" t="s">
        <v>94</v>
      </c>
      <c r="B18" s="142">
        <f t="shared" si="1"/>
        <v>44252</v>
      </c>
      <c r="C18" s="143">
        <f t="shared" si="0"/>
        <v>44252</v>
      </c>
      <c r="D18" s="143">
        <f>C18+1</f>
        <v>44253</v>
      </c>
      <c r="E18" s="147"/>
      <c r="F18" s="147"/>
      <c r="G18" s="147"/>
      <c r="H18" s="148"/>
      <c r="I18" s="4"/>
      <c r="J18" s="4"/>
    </row>
    <row r="19" spans="1:10" ht="16.5" thickBot="1">
      <c r="A19" s="149" t="s">
        <v>95</v>
      </c>
      <c r="B19" s="150">
        <f t="shared" si="1"/>
        <v>44255</v>
      </c>
      <c r="C19" s="151">
        <f t="shared" si="0"/>
        <v>44255</v>
      </c>
      <c r="D19" s="151">
        <f>D18+4</f>
        <v>44257</v>
      </c>
      <c r="E19" s="152">
        <f>D19+35</f>
        <v>44292</v>
      </c>
      <c r="F19" s="152">
        <f>E19+2</f>
        <v>44294</v>
      </c>
      <c r="G19" s="152">
        <f>F19+4</f>
        <v>44298</v>
      </c>
      <c r="H19" s="153">
        <v>2</v>
      </c>
      <c r="I19" s="4"/>
      <c r="J19" s="4"/>
    </row>
    <row r="20" spans="1:10" ht="15.75">
      <c r="A20" s="154"/>
      <c r="B20" s="155"/>
      <c r="C20" s="155"/>
      <c r="D20" s="155"/>
      <c r="E20" s="155"/>
      <c r="F20" s="155"/>
      <c r="G20" s="155"/>
      <c r="H20" s="155"/>
      <c r="I20" s="155"/>
      <c r="J20" s="4"/>
    </row>
    <row r="21" spans="1:10" ht="15.75">
      <c r="A21" s="154"/>
      <c r="B21" s="155"/>
      <c r="C21" s="155"/>
      <c r="D21" s="155"/>
      <c r="E21" s="155"/>
      <c r="F21" s="155"/>
      <c r="G21" s="155"/>
      <c r="H21" s="155"/>
      <c r="I21" s="155"/>
      <c r="J21" s="4"/>
    </row>
    <row r="22" spans="1:10" ht="15.75">
      <c r="A22" s="500" t="s">
        <v>96</v>
      </c>
      <c r="B22" s="500"/>
      <c r="C22" s="500"/>
      <c r="D22" s="500"/>
      <c r="E22" s="500"/>
      <c r="F22" s="500"/>
      <c r="G22" s="500"/>
      <c r="H22" s="500"/>
      <c r="I22" s="155"/>
      <c r="J22" s="4"/>
    </row>
    <row r="23" spans="1:10" ht="16.5" thickBot="1">
      <c r="A23" s="500"/>
      <c r="B23" s="500"/>
      <c r="C23" s="500"/>
      <c r="D23" s="500"/>
      <c r="E23" s="500"/>
      <c r="F23" s="500"/>
      <c r="G23" s="500"/>
      <c r="H23" s="500"/>
      <c r="I23" s="155"/>
      <c r="J23" s="4"/>
    </row>
    <row r="24" spans="1:10" ht="45.75" thickBot="1">
      <c r="A24" s="15" t="s">
        <v>24</v>
      </c>
      <c r="B24" s="5" t="s">
        <v>82</v>
      </c>
      <c r="C24" s="5" t="s">
        <v>83</v>
      </c>
      <c r="D24" s="5" t="s">
        <v>6</v>
      </c>
      <c r="E24" s="156" t="s">
        <v>86</v>
      </c>
      <c r="F24" s="156" t="s">
        <v>97</v>
      </c>
      <c r="G24" s="156" t="s">
        <v>98</v>
      </c>
      <c r="H24" s="156" t="s">
        <v>99</v>
      </c>
      <c r="I24" s="155"/>
      <c r="J24" s="4"/>
    </row>
    <row r="25" spans="1:10" ht="15.75">
      <c r="A25" s="381" t="s">
        <v>202</v>
      </c>
      <c r="B25" s="157">
        <v>44227</v>
      </c>
      <c r="C25" s="49">
        <f>B25</f>
        <v>44227</v>
      </c>
      <c r="D25" s="48">
        <f>C25</f>
        <v>44227</v>
      </c>
      <c r="E25" s="139"/>
      <c r="F25" s="139"/>
      <c r="G25" s="139"/>
      <c r="H25" s="140"/>
      <c r="I25" s="155"/>
      <c r="J25" s="4"/>
    </row>
    <row r="26" spans="1:10" ht="15.75">
      <c r="A26" s="56" t="s">
        <v>12</v>
      </c>
      <c r="B26" s="158">
        <f>B25+2</f>
        <v>44229</v>
      </c>
      <c r="C26" s="129">
        <f t="shared" ref="C26:C34" si="2">B26</f>
        <v>44229</v>
      </c>
      <c r="D26" s="6">
        <f>D25+4</f>
        <v>44231</v>
      </c>
      <c r="E26" s="144">
        <f>D26+36</f>
        <v>44267</v>
      </c>
      <c r="F26" s="144">
        <f>E26+3</f>
        <v>44270</v>
      </c>
      <c r="G26" s="144">
        <f>F26+4</f>
        <v>44274</v>
      </c>
      <c r="H26" s="145">
        <f>G26+3</f>
        <v>44277</v>
      </c>
      <c r="I26" s="155"/>
      <c r="J26" s="4"/>
    </row>
    <row r="27" spans="1:10" ht="15.75">
      <c r="A27" s="382" t="s">
        <v>203</v>
      </c>
      <c r="B27" s="158">
        <f>B25+7</f>
        <v>44234</v>
      </c>
      <c r="C27" s="129">
        <f t="shared" si="2"/>
        <v>44234</v>
      </c>
      <c r="D27" s="6">
        <f>C27</f>
        <v>44234</v>
      </c>
      <c r="E27" s="147"/>
      <c r="F27" s="147"/>
      <c r="G27" s="147"/>
      <c r="H27" s="148"/>
      <c r="I27" s="155"/>
      <c r="J27" s="4"/>
    </row>
    <row r="28" spans="1:10" ht="15.75">
      <c r="A28" s="56" t="s">
        <v>12</v>
      </c>
      <c r="B28" s="158">
        <f>B27+2</f>
        <v>44236</v>
      </c>
      <c r="C28" s="129">
        <f t="shared" si="2"/>
        <v>44236</v>
      </c>
      <c r="D28" s="6">
        <f>D26+7</f>
        <v>44238</v>
      </c>
      <c r="E28" s="144">
        <f>D28+36</f>
        <v>44274</v>
      </c>
      <c r="F28" s="144">
        <f>E28+3</f>
        <v>44277</v>
      </c>
      <c r="G28" s="144">
        <f>F28+4</f>
        <v>44281</v>
      </c>
      <c r="H28" s="145">
        <f>G28+3</f>
        <v>44284</v>
      </c>
      <c r="I28" s="155"/>
      <c r="J28" s="4"/>
    </row>
    <row r="29" spans="1:10" ht="15.75">
      <c r="A29" s="382" t="s">
        <v>204</v>
      </c>
      <c r="B29" s="158">
        <f>B25+14</f>
        <v>44241</v>
      </c>
      <c r="C29" s="129">
        <f t="shared" si="2"/>
        <v>44241</v>
      </c>
      <c r="D29" s="6">
        <f>C29</f>
        <v>44241</v>
      </c>
      <c r="E29" s="147"/>
      <c r="F29" s="147"/>
      <c r="G29" s="147"/>
      <c r="H29" s="148"/>
      <c r="I29" s="155"/>
      <c r="J29" s="4"/>
    </row>
    <row r="30" spans="1:10" ht="15.75">
      <c r="A30" s="56" t="s">
        <v>47</v>
      </c>
      <c r="B30" s="158">
        <f>B29+2</f>
        <v>44243</v>
      </c>
      <c r="C30" s="129">
        <f t="shared" si="2"/>
        <v>44243</v>
      </c>
      <c r="D30" s="6">
        <f>D28+7</f>
        <v>44245</v>
      </c>
      <c r="E30" s="144">
        <f>D30+36</f>
        <v>44281</v>
      </c>
      <c r="F30" s="144">
        <f>E30+3</f>
        <v>44284</v>
      </c>
      <c r="G30" s="144">
        <f>F30+4</f>
        <v>44288</v>
      </c>
      <c r="H30" s="145">
        <f>G30+3</f>
        <v>44291</v>
      </c>
      <c r="I30" s="155"/>
      <c r="J30" s="4"/>
    </row>
    <row r="31" spans="1:10" ht="15.75">
      <c r="A31" s="382" t="s">
        <v>205</v>
      </c>
      <c r="B31" s="159">
        <f>B29+7</f>
        <v>44248</v>
      </c>
      <c r="C31" s="7">
        <f t="shared" si="2"/>
        <v>44248</v>
      </c>
      <c r="D31" s="6">
        <f>C31</f>
        <v>44248</v>
      </c>
      <c r="E31" s="147"/>
      <c r="F31" s="147"/>
      <c r="G31" s="147"/>
      <c r="H31" s="148"/>
      <c r="I31" s="155"/>
      <c r="J31" s="4"/>
    </row>
    <row r="32" spans="1:10" ht="15.75">
      <c r="A32" s="56" t="s">
        <v>100</v>
      </c>
      <c r="B32" s="158">
        <f>B31+2</f>
        <v>44250</v>
      </c>
      <c r="C32" s="129">
        <f t="shared" si="2"/>
        <v>44250</v>
      </c>
      <c r="D32" s="6">
        <f>D30+7</f>
        <v>44252</v>
      </c>
      <c r="E32" s="144">
        <f>D32+36</f>
        <v>44288</v>
      </c>
      <c r="F32" s="144">
        <f>E32+3</f>
        <v>44291</v>
      </c>
      <c r="G32" s="144">
        <f>F32+4</f>
        <v>44295</v>
      </c>
      <c r="H32" s="145">
        <f>G32+3</f>
        <v>44298</v>
      </c>
      <c r="I32" s="155"/>
      <c r="J32" s="4"/>
    </row>
    <row r="33" spans="1:10" ht="15.75">
      <c r="A33" s="382" t="s">
        <v>206</v>
      </c>
      <c r="B33" s="158">
        <f>B31+7</f>
        <v>44255</v>
      </c>
      <c r="C33" s="129">
        <f t="shared" si="2"/>
        <v>44255</v>
      </c>
      <c r="D33" s="6">
        <f>C33</f>
        <v>44255</v>
      </c>
      <c r="E33" s="144"/>
      <c r="F33" s="144"/>
      <c r="G33" s="144"/>
      <c r="H33" s="145"/>
      <c r="I33" s="155"/>
      <c r="J33" s="4"/>
    </row>
    <row r="34" spans="1:10" ht="16.5" thickBot="1">
      <c r="A34" s="160" t="s">
        <v>47</v>
      </c>
      <c r="B34" s="161">
        <f>B33+2</f>
        <v>44257</v>
      </c>
      <c r="C34" s="162">
        <f t="shared" si="2"/>
        <v>44257</v>
      </c>
      <c r="D34" s="52">
        <f>D32+7</f>
        <v>44259</v>
      </c>
      <c r="E34" s="152">
        <f>D34+36</f>
        <v>44295</v>
      </c>
      <c r="F34" s="152">
        <f>E34+3</f>
        <v>44298</v>
      </c>
      <c r="G34" s="152">
        <f>F34+4</f>
        <v>44302</v>
      </c>
      <c r="H34" s="153">
        <f>G34+3</f>
        <v>44305</v>
      </c>
      <c r="I34" s="155"/>
      <c r="J34" s="4"/>
    </row>
    <row r="35" spans="1:10" ht="15.75">
      <c r="A35" s="154"/>
      <c r="B35" s="155"/>
      <c r="C35" s="155"/>
      <c r="D35" s="155"/>
      <c r="E35" s="155"/>
      <c r="F35" s="155"/>
      <c r="G35" s="155"/>
      <c r="H35" s="155"/>
      <c r="I35" s="155"/>
      <c r="J35" s="4"/>
    </row>
    <row r="36" spans="1:10" ht="16.5" thickBot="1">
      <c r="A36" s="163"/>
      <c r="B36" s="85"/>
      <c r="C36" s="2"/>
      <c r="D36" s="2"/>
      <c r="E36" s="2"/>
      <c r="F36" s="164"/>
      <c r="G36" s="4"/>
      <c r="H36" s="4"/>
      <c r="I36" s="4"/>
      <c r="J36" s="4"/>
    </row>
    <row r="37" spans="1:10" ht="16.5" thickBot="1">
      <c r="A37" s="501" t="s">
        <v>101</v>
      </c>
      <c r="B37" s="501"/>
      <c r="C37" s="501"/>
      <c r="D37" s="501"/>
      <c r="E37" s="501"/>
      <c r="F37" s="501"/>
      <c r="G37" s="4"/>
      <c r="H37" s="4"/>
      <c r="I37" s="4"/>
      <c r="J37" s="4"/>
    </row>
    <row r="38" spans="1:10" ht="72.75" customHeight="1" thickBot="1">
      <c r="A38" s="165" t="s">
        <v>102</v>
      </c>
      <c r="B38" s="166" t="s">
        <v>103</v>
      </c>
      <c r="C38" s="167" t="s">
        <v>26</v>
      </c>
      <c r="D38" s="166" t="s">
        <v>6</v>
      </c>
      <c r="E38" s="168" t="s">
        <v>104</v>
      </c>
      <c r="F38" s="169" t="s">
        <v>105</v>
      </c>
      <c r="G38" s="4"/>
      <c r="H38" s="4"/>
      <c r="I38" s="4"/>
      <c r="J38" s="4"/>
    </row>
    <row r="39" spans="1:10" ht="15.75">
      <c r="A39" s="170" t="s">
        <v>106</v>
      </c>
      <c r="B39" s="171">
        <v>44231</v>
      </c>
      <c r="C39" s="49">
        <f t="shared" ref="C39:D43" si="3">B39+1</f>
        <v>44232</v>
      </c>
      <c r="D39" s="48">
        <f>C39+1</f>
        <v>44233</v>
      </c>
      <c r="E39" s="48">
        <f>D39+22</f>
        <v>44255</v>
      </c>
      <c r="F39" s="172">
        <f>D39+29</f>
        <v>44262</v>
      </c>
      <c r="G39" s="4"/>
      <c r="H39" s="4"/>
      <c r="I39" s="4"/>
      <c r="J39" s="4"/>
    </row>
    <row r="40" spans="1:10" ht="15.75">
      <c r="A40" s="173" t="s">
        <v>218</v>
      </c>
      <c r="B40" s="159">
        <f>B39+7</f>
        <v>44238</v>
      </c>
      <c r="C40" s="7">
        <f t="shared" si="3"/>
        <v>44239</v>
      </c>
      <c r="D40" s="6">
        <f t="shared" si="3"/>
        <v>44240</v>
      </c>
      <c r="E40" s="6">
        <f>D40+22</f>
        <v>44262</v>
      </c>
      <c r="F40" s="174">
        <f>D40+29</f>
        <v>44269</v>
      </c>
      <c r="G40" s="4"/>
      <c r="H40" s="4"/>
      <c r="I40" s="4"/>
      <c r="J40" s="4"/>
    </row>
    <row r="41" spans="1:10" ht="15.75">
      <c r="A41" s="94" t="s">
        <v>12</v>
      </c>
      <c r="B41" s="175">
        <f>B40+7</f>
        <v>44245</v>
      </c>
      <c r="C41" s="6">
        <f t="shared" si="3"/>
        <v>44246</v>
      </c>
      <c r="D41" s="6">
        <f t="shared" si="3"/>
        <v>44247</v>
      </c>
      <c r="E41" s="6">
        <f>D41+22</f>
        <v>44269</v>
      </c>
      <c r="F41" s="176">
        <f>D41+29</f>
        <v>44276</v>
      </c>
      <c r="G41" s="4"/>
      <c r="H41" s="4"/>
      <c r="I41" s="4"/>
      <c r="J41" s="4"/>
    </row>
    <row r="42" spans="1:10" ht="15.75">
      <c r="A42" s="94" t="s">
        <v>107</v>
      </c>
      <c r="B42" s="175">
        <f>B41+7</f>
        <v>44252</v>
      </c>
      <c r="C42" s="6">
        <f t="shared" si="3"/>
        <v>44253</v>
      </c>
      <c r="D42" s="6">
        <f t="shared" si="3"/>
        <v>44254</v>
      </c>
      <c r="E42" s="6">
        <f>D42+22</f>
        <v>44276</v>
      </c>
      <c r="F42" s="176">
        <f>D42+29</f>
        <v>44283</v>
      </c>
      <c r="G42" s="4"/>
      <c r="H42" s="4"/>
      <c r="I42" s="4"/>
      <c r="J42" s="4"/>
    </row>
    <row r="43" spans="1:10" ht="16.5" thickBot="1">
      <c r="A43" s="177" t="s">
        <v>12</v>
      </c>
      <c r="B43" s="178">
        <f>B42+7</f>
        <v>44259</v>
      </c>
      <c r="C43" s="52">
        <f t="shared" si="3"/>
        <v>44260</v>
      </c>
      <c r="D43" s="179">
        <f t="shared" si="3"/>
        <v>44261</v>
      </c>
      <c r="E43" s="52">
        <f>D43+22</f>
        <v>44283</v>
      </c>
      <c r="F43" s="180">
        <f>D43+29</f>
        <v>44290</v>
      </c>
      <c r="G43" s="4"/>
      <c r="H43" s="4"/>
      <c r="I43" s="4"/>
      <c r="J43" s="4"/>
    </row>
    <row r="44" spans="1:10" ht="15.75">
      <c r="A44" s="181"/>
      <c r="B44" s="85"/>
      <c r="C44" s="85"/>
      <c r="D44" s="2"/>
      <c r="E44" s="2"/>
      <c r="F44" s="85"/>
      <c r="G44" s="4"/>
      <c r="H44" s="4"/>
      <c r="I44" s="4"/>
      <c r="J44" s="4"/>
    </row>
    <row r="45" spans="1:10" ht="16.5" thickBot="1">
      <c r="A45" s="181"/>
      <c r="B45" s="85"/>
      <c r="C45" s="85"/>
      <c r="D45" s="2"/>
      <c r="E45" s="2"/>
      <c r="F45" s="85"/>
      <c r="G45" s="4"/>
      <c r="H45" s="4"/>
      <c r="I45" s="4"/>
      <c r="J45" s="4"/>
    </row>
    <row r="46" spans="1:10" ht="16.5" thickBot="1">
      <c r="A46" s="495" t="s">
        <v>108</v>
      </c>
      <c r="B46" s="496"/>
      <c r="C46" s="496"/>
      <c r="D46" s="496"/>
      <c r="E46" s="496"/>
      <c r="F46" s="497"/>
      <c r="G46" s="4"/>
      <c r="H46" s="4"/>
      <c r="I46" s="4"/>
      <c r="J46" s="4"/>
    </row>
    <row r="47" spans="1:10" ht="45.75" thickBot="1">
      <c r="A47" s="182" t="s">
        <v>109</v>
      </c>
      <c r="B47" s="183" t="s">
        <v>25</v>
      </c>
      <c r="C47" s="184" t="s">
        <v>26</v>
      </c>
      <c r="D47" s="184" t="s">
        <v>6</v>
      </c>
      <c r="E47" s="185" t="s">
        <v>110</v>
      </c>
      <c r="F47" s="186" t="s">
        <v>111</v>
      </c>
      <c r="G47" s="4"/>
      <c r="H47" s="4"/>
      <c r="I47" s="4"/>
      <c r="J47" s="4"/>
    </row>
    <row r="48" spans="1:10" ht="16.5" thickBot="1">
      <c r="A48" s="170" t="s">
        <v>213</v>
      </c>
      <c r="B48" s="187">
        <v>44231</v>
      </c>
      <c r="C48" s="188">
        <f>B48</f>
        <v>44231</v>
      </c>
      <c r="D48" s="188">
        <f>C48+2</f>
        <v>44233</v>
      </c>
      <c r="E48" s="188">
        <f>D48+20</f>
        <v>44253</v>
      </c>
      <c r="F48" s="189">
        <f>D48+22</f>
        <v>44255</v>
      </c>
      <c r="G48" s="4">
        <f>E48-D48+1</f>
        <v>21</v>
      </c>
      <c r="H48" s="4"/>
      <c r="I48" s="4"/>
      <c r="J48" s="4"/>
    </row>
    <row r="49" spans="1:11" ht="15.75">
      <c r="A49" s="170" t="s">
        <v>217</v>
      </c>
      <c r="B49" s="190">
        <f>B48+7</f>
        <v>44238</v>
      </c>
      <c r="C49" s="191">
        <f>B49</f>
        <v>44238</v>
      </c>
      <c r="D49" s="191">
        <f>B49+2</f>
        <v>44240</v>
      </c>
      <c r="E49" s="188">
        <f>D49+20</f>
        <v>44260</v>
      </c>
      <c r="F49" s="189">
        <f>D49+22</f>
        <v>44262</v>
      </c>
      <c r="G49" s="4"/>
      <c r="H49" s="4"/>
      <c r="I49" s="4"/>
      <c r="J49" s="4"/>
    </row>
    <row r="50" spans="1:11" ht="15.75">
      <c r="A50" s="57" t="s">
        <v>112</v>
      </c>
      <c r="B50" s="190">
        <f>B49+7</f>
        <v>44245</v>
      </c>
      <c r="C50" s="191">
        <f>B50</f>
        <v>44245</v>
      </c>
      <c r="D50" s="191">
        <f>B50+2</f>
        <v>44247</v>
      </c>
      <c r="E50" s="188">
        <f>D50+20</f>
        <v>44267</v>
      </c>
      <c r="F50" s="189">
        <f>D50+22</f>
        <v>44269</v>
      </c>
      <c r="G50" s="4"/>
      <c r="H50" s="4"/>
      <c r="I50" s="4"/>
      <c r="J50" s="4"/>
    </row>
    <row r="51" spans="1:11" ht="16.5" thickBot="1">
      <c r="A51" s="57" t="s">
        <v>113</v>
      </c>
      <c r="B51" s="192">
        <f>B50+7</f>
        <v>44252</v>
      </c>
      <c r="C51" s="193">
        <f>B51</f>
        <v>44252</v>
      </c>
      <c r="D51" s="193">
        <f>B51+2</f>
        <v>44254</v>
      </c>
      <c r="E51" s="194">
        <f>D51+20</f>
        <v>44274</v>
      </c>
      <c r="F51" s="195">
        <f>D51+22</f>
        <v>44276</v>
      </c>
      <c r="G51" s="4"/>
      <c r="H51" s="4"/>
      <c r="I51" s="4"/>
      <c r="J51" s="4"/>
    </row>
    <row r="52" spans="1:11" ht="15.75">
      <c r="A52" s="181"/>
      <c r="B52" s="85"/>
      <c r="C52" s="85"/>
      <c r="D52" s="2"/>
      <c r="E52" s="2"/>
      <c r="F52" s="85"/>
      <c r="G52" s="4"/>
      <c r="H52" s="4"/>
      <c r="I52" s="4"/>
      <c r="J52" s="4"/>
    </row>
    <row r="53" spans="1:11" ht="16.5" thickBot="1">
      <c r="A53" s="132"/>
      <c r="B53" s="85"/>
      <c r="C53" s="85"/>
      <c r="D53" s="2"/>
      <c r="E53" s="2"/>
      <c r="F53" s="164"/>
      <c r="G53" s="4"/>
      <c r="H53" s="4"/>
      <c r="I53" s="4"/>
      <c r="J53" s="4"/>
    </row>
    <row r="54" spans="1:11" ht="15.75">
      <c r="A54" s="485" t="s">
        <v>114</v>
      </c>
      <c r="B54" s="485"/>
      <c r="C54" s="485"/>
      <c r="D54" s="485"/>
      <c r="E54" s="485"/>
      <c r="F54" s="485"/>
      <c r="G54" s="485"/>
      <c r="H54" s="485"/>
      <c r="I54" s="4"/>
      <c r="J54" s="4"/>
    </row>
    <row r="55" spans="1:11" ht="45.75" thickBot="1">
      <c r="A55" s="196" t="s">
        <v>102</v>
      </c>
      <c r="B55" s="197" t="s">
        <v>25</v>
      </c>
      <c r="C55" s="197" t="s">
        <v>26</v>
      </c>
      <c r="D55" s="197" t="s">
        <v>6</v>
      </c>
      <c r="E55" s="197" t="s">
        <v>115</v>
      </c>
      <c r="F55" s="197" t="s">
        <v>116</v>
      </c>
      <c r="G55" s="198" t="s">
        <v>117</v>
      </c>
      <c r="H55" s="199" t="s">
        <v>118</v>
      </c>
      <c r="I55" s="4"/>
      <c r="J55" s="4"/>
    </row>
    <row r="56" spans="1:11" ht="15.75">
      <c r="A56" s="411" t="s">
        <v>12</v>
      </c>
      <c r="B56" s="200">
        <v>44231</v>
      </c>
      <c r="C56" s="201">
        <f>B56</f>
        <v>44231</v>
      </c>
      <c r="D56" s="202">
        <f>C56+2</f>
        <v>44233</v>
      </c>
      <c r="E56" s="202">
        <f>D56+15</f>
        <v>44248</v>
      </c>
      <c r="F56" s="203">
        <f>D56+17</f>
        <v>44250</v>
      </c>
      <c r="G56" s="204">
        <f>F56+2</f>
        <v>44252</v>
      </c>
      <c r="H56" s="205">
        <f>G56+2</f>
        <v>44254</v>
      </c>
      <c r="I56" s="4">
        <f>E56-D56+1</f>
        <v>16</v>
      </c>
      <c r="J56" s="4"/>
    </row>
    <row r="57" spans="1:11" ht="15.75">
      <c r="A57" s="412" t="s">
        <v>119</v>
      </c>
      <c r="B57" s="206">
        <f>B56+7</f>
        <v>44238</v>
      </c>
      <c r="C57" s="207">
        <f>B57</f>
        <v>44238</v>
      </c>
      <c r="D57" s="208">
        <f>C57+2</f>
        <v>44240</v>
      </c>
      <c r="E57" s="207">
        <f>E56+7</f>
        <v>44255</v>
      </c>
      <c r="F57" s="207">
        <f>E57+2</f>
        <v>44257</v>
      </c>
      <c r="G57" s="208">
        <f t="shared" ref="G57:H59" si="4">F57+2</f>
        <v>44259</v>
      </c>
      <c r="H57" s="209">
        <f>H56+7</f>
        <v>44261</v>
      </c>
      <c r="I57" s="4"/>
      <c r="J57" s="4"/>
    </row>
    <row r="58" spans="1:11" ht="15.75">
      <c r="A58" s="413" t="s">
        <v>12</v>
      </c>
      <c r="B58" s="206">
        <f>B57+7</f>
        <v>44245</v>
      </c>
      <c r="C58" s="207">
        <f>B58</f>
        <v>44245</v>
      </c>
      <c r="D58" s="208">
        <f>C58+2</f>
        <v>44247</v>
      </c>
      <c r="E58" s="208">
        <f>D58+15</f>
        <v>44262</v>
      </c>
      <c r="F58" s="208">
        <f>E58+2</f>
        <v>44264</v>
      </c>
      <c r="G58" s="208">
        <f t="shared" si="4"/>
        <v>44266</v>
      </c>
      <c r="H58" s="210">
        <f t="shared" si="4"/>
        <v>44268</v>
      </c>
      <c r="I58" s="4"/>
      <c r="J58" s="4"/>
    </row>
    <row r="59" spans="1:11" ht="15.75">
      <c r="A59" s="414" t="s">
        <v>120</v>
      </c>
      <c r="B59" s="211">
        <f>B56+21</f>
        <v>44252</v>
      </c>
      <c r="C59" s="212">
        <f>B59</f>
        <v>44252</v>
      </c>
      <c r="D59" s="213">
        <f>C59+2</f>
        <v>44254</v>
      </c>
      <c r="E59" s="212">
        <f>E58+7</f>
        <v>44269</v>
      </c>
      <c r="F59" s="214">
        <f>D59+17</f>
        <v>44271</v>
      </c>
      <c r="G59" s="215">
        <f>F59+2</f>
        <v>44273</v>
      </c>
      <c r="H59" s="216">
        <f t="shared" si="4"/>
        <v>44275</v>
      </c>
      <c r="I59" s="4"/>
      <c r="J59" s="4"/>
    </row>
    <row r="60" spans="1:11" ht="15.75">
      <c r="A60" s="217"/>
      <c r="B60" s="218"/>
      <c r="C60" s="218"/>
      <c r="D60" s="219"/>
      <c r="E60" s="219"/>
      <c r="F60" s="220"/>
      <c r="G60" s="221"/>
      <c r="H60" s="4"/>
      <c r="I60" s="4"/>
      <c r="J60" s="4"/>
    </row>
    <row r="61" spans="1:11" ht="16.5" thickBot="1">
      <c r="A61" s="217"/>
      <c r="B61" s="85"/>
      <c r="C61" s="85"/>
      <c r="D61" s="2"/>
      <c r="E61" s="2"/>
      <c r="F61" s="164"/>
      <c r="G61" s="4"/>
      <c r="H61" s="4"/>
      <c r="I61" s="4"/>
      <c r="J61" s="4"/>
    </row>
    <row r="62" spans="1:11" ht="15.75">
      <c r="A62" s="486" t="s">
        <v>121</v>
      </c>
      <c r="B62" s="486"/>
      <c r="C62" s="486"/>
      <c r="D62" s="486"/>
      <c r="E62" s="486"/>
      <c r="F62" s="486"/>
      <c r="G62" s="486"/>
      <c r="H62" s="486"/>
      <c r="I62" s="4"/>
      <c r="J62" s="4"/>
    </row>
    <row r="63" spans="1:11" ht="45.75" thickBot="1">
      <c r="A63" s="222" t="s">
        <v>102</v>
      </c>
      <c r="B63" s="197" t="s">
        <v>25</v>
      </c>
      <c r="C63" s="197" t="s">
        <v>26</v>
      </c>
      <c r="D63" s="197" t="s">
        <v>6</v>
      </c>
      <c r="E63" s="223" t="s">
        <v>122</v>
      </c>
      <c r="F63" s="197" t="s">
        <v>123</v>
      </c>
      <c r="G63" s="197" t="s">
        <v>124</v>
      </c>
      <c r="H63" s="224" t="s">
        <v>116</v>
      </c>
      <c r="I63" s="4"/>
      <c r="J63" s="4"/>
    </row>
    <row r="64" spans="1:11" ht="15.75">
      <c r="A64" s="333" t="s">
        <v>125</v>
      </c>
      <c r="B64" s="337">
        <v>44592</v>
      </c>
      <c r="C64" s="338" t="s">
        <v>126</v>
      </c>
      <c r="D64" s="339">
        <v>44596</v>
      </c>
      <c r="E64" s="339">
        <v>44603</v>
      </c>
      <c r="F64" s="339">
        <v>44609</v>
      </c>
      <c r="G64" s="339">
        <v>44611</v>
      </c>
      <c r="H64" s="340">
        <v>44614</v>
      </c>
      <c r="I64" s="4">
        <f>F64-D64+1</f>
        <v>14</v>
      </c>
      <c r="J64" s="4">
        <f t="shared" ref="J64" si="5">G64-E64+1</f>
        <v>9</v>
      </c>
      <c r="K64" s="4">
        <f>H64-D64+1</f>
        <v>19</v>
      </c>
    </row>
    <row r="65" spans="1:10" ht="15.75">
      <c r="A65" s="334" t="s">
        <v>214</v>
      </c>
      <c r="B65" s="341">
        <v>44592</v>
      </c>
      <c r="C65" s="342" t="s">
        <v>126</v>
      </c>
      <c r="D65" s="343" t="s">
        <v>127</v>
      </c>
      <c r="E65" s="343" t="s">
        <v>128</v>
      </c>
      <c r="F65" s="343" t="s">
        <v>129</v>
      </c>
      <c r="G65" s="343" t="s">
        <v>130</v>
      </c>
      <c r="H65" s="344" t="s">
        <v>130</v>
      </c>
      <c r="I65" s="127"/>
      <c r="J65" s="127"/>
    </row>
    <row r="66" spans="1:10" ht="15.75">
      <c r="A66" s="335" t="s">
        <v>215</v>
      </c>
      <c r="B66" s="341">
        <v>44592</v>
      </c>
      <c r="C66" s="342" t="s">
        <v>126</v>
      </c>
      <c r="D66" s="343">
        <v>44599</v>
      </c>
      <c r="E66" s="343">
        <v>44606</v>
      </c>
      <c r="F66" s="343">
        <v>44617</v>
      </c>
      <c r="G66" s="343">
        <v>44618</v>
      </c>
      <c r="H66" s="344">
        <v>44620</v>
      </c>
      <c r="I66" s="127"/>
      <c r="J66" s="127"/>
    </row>
    <row r="67" spans="1:10" ht="15.75">
      <c r="A67" s="335" t="s">
        <v>131</v>
      </c>
      <c r="B67" s="341" t="s">
        <v>132</v>
      </c>
      <c r="C67" s="342" t="s">
        <v>126</v>
      </c>
      <c r="D67" s="343">
        <v>44606</v>
      </c>
      <c r="E67" s="343">
        <v>44614</v>
      </c>
      <c r="F67" s="343">
        <v>44623</v>
      </c>
      <c r="G67" s="343">
        <v>44625</v>
      </c>
      <c r="H67" s="344">
        <v>44627</v>
      </c>
      <c r="I67" s="127"/>
      <c r="J67" s="127"/>
    </row>
    <row r="68" spans="1:10" ht="15.75">
      <c r="A68" s="335" t="s">
        <v>216</v>
      </c>
      <c r="B68" s="341" t="s">
        <v>133</v>
      </c>
      <c r="C68" s="343" t="s">
        <v>126</v>
      </c>
      <c r="D68" s="343">
        <v>44613</v>
      </c>
      <c r="E68" s="343">
        <v>44620</v>
      </c>
      <c r="F68" s="343">
        <v>44629</v>
      </c>
      <c r="G68" s="343">
        <v>44631</v>
      </c>
      <c r="H68" s="344">
        <v>44633</v>
      </c>
      <c r="I68" s="127"/>
      <c r="J68" s="127"/>
    </row>
    <row r="69" spans="1:10" ht="16.5" thickBot="1">
      <c r="A69" s="336" t="s">
        <v>134</v>
      </c>
      <c r="B69" s="345" t="s">
        <v>135</v>
      </c>
      <c r="C69" s="346" t="s">
        <v>126</v>
      </c>
      <c r="D69" s="346">
        <v>44620</v>
      </c>
      <c r="E69" s="346" t="s">
        <v>129</v>
      </c>
      <c r="F69" s="346">
        <v>44634</v>
      </c>
      <c r="G69" s="346">
        <v>44636</v>
      </c>
      <c r="H69" s="347">
        <v>44640</v>
      </c>
      <c r="I69" s="4"/>
      <c r="J69" s="4"/>
    </row>
    <row r="70" spans="1:10" ht="16.5" thickBot="1">
      <c r="G70" s="4"/>
      <c r="H70" s="4"/>
      <c r="I70" s="4"/>
      <c r="J70" s="4"/>
    </row>
    <row r="71" spans="1:10" ht="16.5" thickBot="1">
      <c r="A71" s="487" t="s">
        <v>136</v>
      </c>
      <c r="B71" s="488"/>
      <c r="C71" s="488"/>
      <c r="D71" s="488"/>
      <c r="E71" s="488"/>
      <c r="F71" s="488"/>
      <c r="G71" s="488"/>
      <c r="H71" s="4"/>
      <c r="I71" s="4"/>
      <c r="J71" s="4"/>
    </row>
    <row r="72" spans="1:10" ht="45.75" thickBot="1">
      <c r="A72" s="66" t="s">
        <v>102</v>
      </c>
      <c r="B72" s="226" t="s">
        <v>25</v>
      </c>
      <c r="C72" s="227" t="s">
        <v>35</v>
      </c>
      <c r="D72" s="227" t="s">
        <v>6</v>
      </c>
      <c r="E72" s="227" t="s">
        <v>137</v>
      </c>
      <c r="F72" s="227" t="s">
        <v>138</v>
      </c>
      <c r="G72" s="227" t="s">
        <v>139</v>
      </c>
      <c r="H72" s="4"/>
      <c r="I72" s="4"/>
      <c r="J72" s="4"/>
    </row>
    <row r="73" spans="1:10" ht="15.75">
      <c r="A73" s="228" t="s">
        <v>12</v>
      </c>
      <c r="B73" s="229">
        <v>44230</v>
      </c>
      <c r="C73" s="230" t="s">
        <v>140</v>
      </c>
      <c r="D73" s="230">
        <f>B73+2</f>
        <v>44232</v>
      </c>
      <c r="E73" s="343" t="s">
        <v>141</v>
      </c>
      <c r="F73" s="231" t="s">
        <v>142</v>
      </c>
      <c r="G73" s="232" t="s">
        <v>143</v>
      </c>
      <c r="H73" s="4"/>
      <c r="I73" s="4"/>
      <c r="J73" s="4"/>
    </row>
    <row r="74" spans="1:10" ht="15.75">
      <c r="A74" s="111" t="s">
        <v>144</v>
      </c>
      <c r="B74" s="233">
        <f>B73+7</f>
        <v>44237</v>
      </c>
      <c r="C74" s="234" t="s">
        <v>145</v>
      </c>
      <c r="D74" s="234">
        <f t="shared" ref="D74:D76" si="6">B74+2</f>
        <v>44239</v>
      </c>
      <c r="E74" s="235" t="s">
        <v>146</v>
      </c>
      <c r="F74" s="236" t="s">
        <v>147</v>
      </c>
      <c r="G74" s="237" t="s">
        <v>148</v>
      </c>
      <c r="H74" s="4">
        <f>E74-D74+1</f>
        <v>669</v>
      </c>
      <c r="I74" s="4"/>
      <c r="J74" s="4"/>
    </row>
    <row r="75" spans="1:10" ht="15.75">
      <c r="A75" s="111" t="s">
        <v>12</v>
      </c>
      <c r="B75" s="233">
        <f t="shared" ref="B75:B76" si="7">B74+7</f>
        <v>44244</v>
      </c>
      <c r="C75" s="234" t="s">
        <v>149</v>
      </c>
      <c r="D75" s="234">
        <f t="shared" si="6"/>
        <v>44246</v>
      </c>
      <c r="E75" s="235" t="s">
        <v>145</v>
      </c>
      <c r="F75" s="236" t="s">
        <v>150</v>
      </c>
      <c r="G75" s="237" t="s">
        <v>142</v>
      </c>
      <c r="H75" s="4"/>
      <c r="I75" s="4"/>
      <c r="J75" s="4"/>
    </row>
    <row r="76" spans="1:10" ht="16.5" thickBot="1">
      <c r="A76" s="177" t="s">
        <v>151</v>
      </c>
      <c r="B76" s="238">
        <f t="shared" si="7"/>
        <v>44251</v>
      </c>
      <c r="C76" s="239" t="s">
        <v>152</v>
      </c>
      <c r="D76" s="240">
        <f t="shared" si="6"/>
        <v>44253</v>
      </c>
      <c r="E76" s="241" t="s">
        <v>149</v>
      </c>
      <c r="F76" s="242" t="s">
        <v>153</v>
      </c>
      <c r="G76" s="243" t="s">
        <v>154</v>
      </c>
      <c r="H76" s="4"/>
      <c r="I76" s="244"/>
      <c r="J76" s="244"/>
    </row>
    <row r="77" spans="1:10" ht="15.75">
      <c r="A77" s="245"/>
      <c r="B77" s="85"/>
      <c r="C77" s="85"/>
      <c r="D77" s="2"/>
      <c r="E77" s="85"/>
      <c r="F77" s="85"/>
      <c r="G77" s="85"/>
      <c r="H77" s="4"/>
      <c r="I77" s="244"/>
      <c r="J77" s="244"/>
    </row>
    <row r="78" spans="1:10" ht="15.75">
      <c r="A78" s="181"/>
      <c r="B78" s="246"/>
      <c r="C78" s="246"/>
      <c r="D78" s="246"/>
      <c r="E78" s="246"/>
      <c r="F78" s="246"/>
      <c r="G78" s="246"/>
      <c r="H78" s="4"/>
      <c r="I78" s="4"/>
      <c r="J78" s="4"/>
    </row>
    <row r="79" spans="1:10" ht="16.5" thickBot="1">
      <c r="A79" s="489" t="s">
        <v>155</v>
      </c>
      <c r="B79" s="490"/>
      <c r="C79" s="490"/>
      <c r="D79" s="490"/>
      <c r="E79" s="490"/>
      <c r="F79" s="490"/>
      <c r="G79" s="490"/>
      <c r="H79" s="4"/>
      <c r="I79" s="127"/>
      <c r="J79" s="127"/>
    </row>
    <row r="80" spans="1:10" ht="45">
      <c r="A80" s="403" t="s">
        <v>24</v>
      </c>
      <c r="B80" s="401" t="s">
        <v>156</v>
      </c>
      <c r="C80" s="401" t="s">
        <v>26</v>
      </c>
      <c r="D80" s="401" t="s">
        <v>6</v>
      </c>
      <c r="E80" s="401" t="s">
        <v>157</v>
      </c>
      <c r="F80" s="401" t="s">
        <v>158</v>
      </c>
      <c r="G80" s="402" t="s">
        <v>159</v>
      </c>
      <c r="H80" s="4"/>
      <c r="I80" s="127"/>
      <c r="J80" s="127"/>
    </row>
    <row r="81" spans="1:10" ht="15.75">
      <c r="A81" s="247" t="s">
        <v>160</v>
      </c>
      <c r="B81" s="385">
        <v>44595</v>
      </c>
      <c r="C81" s="386" t="s">
        <v>161</v>
      </c>
      <c r="D81" s="387">
        <v>44597</v>
      </c>
      <c r="E81" s="388">
        <f>D81+15</f>
        <v>44612</v>
      </c>
      <c r="F81" s="388">
        <f>E81+3</f>
        <v>44615</v>
      </c>
      <c r="G81" s="389">
        <f>F81+4</f>
        <v>44619</v>
      </c>
      <c r="H81" s="4"/>
      <c r="I81" s="127"/>
      <c r="J81" s="127"/>
    </row>
    <row r="82" spans="1:10" ht="15.75">
      <c r="A82" s="384" t="s">
        <v>162</v>
      </c>
      <c r="B82" s="390">
        <v>44231</v>
      </c>
      <c r="C82" s="391" t="s">
        <v>161</v>
      </c>
      <c r="D82" s="392">
        <v>44599</v>
      </c>
      <c r="E82" s="393">
        <f>D82+15</f>
        <v>44614</v>
      </c>
      <c r="F82" s="393">
        <f>E82+3</f>
        <v>44617</v>
      </c>
      <c r="G82" s="394">
        <f t="shared" ref="G82:G84" si="8">F82+4</f>
        <v>44621</v>
      </c>
      <c r="H82" s="248"/>
      <c r="I82" s="127"/>
      <c r="J82" s="127"/>
    </row>
    <row r="83" spans="1:10" ht="15.75">
      <c r="A83" s="249" t="s">
        <v>163</v>
      </c>
      <c r="B83" s="395">
        <v>44245</v>
      </c>
      <c r="C83" s="391" t="s">
        <v>161</v>
      </c>
      <c r="D83" s="392">
        <v>44613</v>
      </c>
      <c r="E83" s="393">
        <f>D83+15</f>
        <v>44628</v>
      </c>
      <c r="F83" s="393">
        <f>E83+3</f>
        <v>44631</v>
      </c>
      <c r="G83" s="394">
        <f t="shared" si="8"/>
        <v>44635</v>
      </c>
      <c r="H83" s="248"/>
      <c r="I83" s="127"/>
      <c r="J83" s="127"/>
    </row>
    <row r="84" spans="1:10" ht="15.75">
      <c r="A84" s="225" t="s">
        <v>164</v>
      </c>
      <c r="B84" s="396">
        <v>44252</v>
      </c>
      <c r="C84" s="397" t="s">
        <v>161</v>
      </c>
      <c r="D84" s="398">
        <v>44255</v>
      </c>
      <c r="E84" s="399">
        <f>D84+15</f>
        <v>44270</v>
      </c>
      <c r="F84" s="399">
        <f>E84+3</f>
        <v>44273</v>
      </c>
      <c r="G84" s="400">
        <f t="shared" si="8"/>
        <v>44277</v>
      </c>
      <c r="H84" s="250"/>
      <c r="I84" s="251"/>
      <c r="J84" s="251"/>
    </row>
    <row r="85" spans="1:10" ht="15.75">
      <c r="A85" s="252"/>
      <c r="B85" s="251"/>
      <c r="C85" s="251"/>
      <c r="D85" s="251"/>
      <c r="E85" s="251"/>
      <c r="F85" s="251"/>
      <c r="G85" s="251"/>
      <c r="H85" s="127"/>
      <c r="I85" s="127"/>
      <c r="J85" s="127"/>
    </row>
    <row r="86" spans="1:10" ht="15.75">
      <c r="A86" s="253" t="s">
        <v>165</v>
      </c>
      <c r="B86" s="254"/>
      <c r="C86" s="255"/>
      <c r="D86" s="255"/>
      <c r="E86" s="255"/>
      <c r="F86" s="255"/>
      <c r="G86" s="256"/>
      <c r="H86" s="127"/>
      <c r="I86" s="127"/>
      <c r="J86" s="127"/>
    </row>
    <row r="87" spans="1:10" ht="45.75" thickBot="1">
      <c r="A87" s="257" t="s">
        <v>102</v>
      </c>
      <c r="B87" s="197" t="s">
        <v>166</v>
      </c>
      <c r="C87" s="197" t="s">
        <v>26</v>
      </c>
      <c r="D87" s="197" t="s">
        <v>6</v>
      </c>
      <c r="E87" s="197" t="s">
        <v>167</v>
      </c>
      <c r="F87" s="197" t="s">
        <v>168</v>
      </c>
      <c r="G87" s="258" t="s">
        <v>169</v>
      </c>
      <c r="H87" s="127"/>
      <c r="I87" s="127"/>
      <c r="J87" s="127"/>
    </row>
    <row r="88" spans="1:10" ht="15.75">
      <c r="A88" s="259" t="s">
        <v>210</v>
      </c>
      <c r="B88" s="260">
        <v>44229</v>
      </c>
      <c r="C88" s="48">
        <f>B88</f>
        <v>44229</v>
      </c>
      <c r="D88" s="48">
        <f>B88+2</f>
        <v>44231</v>
      </c>
      <c r="E88" s="48">
        <f>D88+10</f>
        <v>44241</v>
      </c>
      <c r="F88" s="261">
        <f>E88+3</f>
        <v>44244</v>
      </c>
      <c r="G88" s="172">
        <f>F88+4</f>
        <v>44248</v>
      </c>
      <c r="H88" s="127">
        <f>G88-D88+1</f>
        <v>18</v>
      </c>
      <c r="I88" s="127"/>
      <c r="J88" s="127"/>
    </row>
    <row r="89" spans="1:10" ht="15.75">
      <c r="A89" s="383" t="s">
        <v>170</v>
      </c>
      <c r="B89" s="159">
        <f>B88+7</f>
        <v>44236</v>
      </c>
      <c r="C89" s="7">
        <f>B89</f>
        <v>44236</v>
      </c>
      <c r="D89" s="6">
        <f>B89+2</f>
        <v>44238</v>
      </c>
      <c r="E89" s="6">
        <f>D89+10</f>
        <v>44248</v>
      </c>
      <c r="F89" s="263">
        <f>E89+3</f>
        <v>44251</v>
      </c>
      <c r="G89" s="174">
        <f t="shared" ref="G89:G91" si="9">F89+4</f>
        <v>44255</v>
      </c>
      <c r="H89" s="127"/>
      <c r="I89" s="127"/>
      <c r="J89" s="127"/>
    </row>
    <row r="90" spans="1:10" ht="15.75">
      <c r="A90" s="262" t="s">
        <v>171</v>
      </c>
      <c r="B90" s="159">
        <f>B89+7</f>
        <v>44243</v>
      </c>
      <c r="C90" s="7">
        <f>B90</f>
        <v>44243</v>
      </c>
      <c r="D90" s="6">
        <f>B90+2</f>
        <v>44245</v>
      </c>
      <c r="E90" s="6">
        <f>D90+10</f>
        <v>44255</v>
      </c>
      <c r="F90" s="263">
        <f>E90+3</f>
        <v>44258</v>
      </c>
      <c r="G90" s="174">
        <f t="shared" si="9"/>
        <v>44262</v>
      </c>
      <c r="H90" s="127"/>
      <c r="I90" s="262"/>
      <c r="J90" s="127"/>
    </row>
    <row r="91" spans="1:10" ht="15.75">
      <c r="A91" s="264" t="s">
        <v>172</v>
      </c>
      <c r="B91" s="159">
        <f>B90+7</f>
        <v>44250</v>
      </c>
      <c r="C91" s="7">
        <f>B91</f>
        <v>44250</v>
      </c>
      <c r="D91" s="6">
        <f>B91+2</f>
        <v>44252</v>
      </c>
      <c r="E91" s="6">
        <f>D91+10</f>
        <v>44262</v>
      </c>
      <c r="F91" s="263">
        <f>E91+3</f>
        <v>44265</v>
      </c>
      <c r="G91" s="174">
        <f t="shared" si="9"/>
        <v>44269</v>
      </c>
      <c r="H91" s="127"/>
      <c r="I91" s="127"/>
      <c r="J91" s="127"/>
    </row>
    <row r="92" spans="1:10" ht="16.5" thickBot="1">
      <c r="A92" s="265" t="s">
        <v>211</v>
      </c>
      <c r="B92" s="266">
        <f>B91+7</f>
        <v>44257</v>
      </c>
      <c r="C92" s="53">
        <f>B92</f>
        <v>44257</v>
      </c>
      <c r="D92" s="52">
        <f>B92+2</f>
        <v>44259</v>
      </c>
      <c r="E92" s="52">
        <f>D92+10</f>
        <v>44269</v>
      </c>
      <c r="F92" s="267">
        <f>E92+3</f>
        <v>44272</v>
      </c>
      <c r="G92" s="268">
        <f>F92+4</f>
        <v>44276</v>
      </c>
      <c r="H92" s="127"/>
      <c r="I92" s="127"/>
      <c r="J92" s="127"/>
    </row>
    <row r="93" spans="1:10" ht="15.75">
      <c r="A93" s="269"/>
      <c r="B93" s="85"/>
      <c r="C93" s="85"/>
      <c r="D93" s="2"/>
      <c r="E93" s="2"/>
      <c r="F93" s="164"/>
      <c r="G93" s="164"/>
      <c r="H93" s="127"/>
      <c r="I93" s="127"/>
      <c r="J93" s="127"/>
    </row>
    <row r="94" spans="1:10" ht="16.5" thickBot="1">
      <c r="A94" s="269"/>
      <c r="B94" s="85"/>
      <c r="C94" s="85"/>
      <c r="D94" s="2"/>
      <c r="E94" s="2"/>
      <c r="F94" s="164"/>
      <c r="G94" s="164"/>
      <c r="H94" s="127"/>
      <c r="I94" s="127"/>
      <c r="J94" s="127"/>
    </row>
    <row r="95" spans="1:10" ht="16.5" thickBot="1">
      <c r="A95" s="491" t="s">
        <v>173</v>
      </c>
      <c r="B95" s="492"/>
      <c r="C95" s="492"/>
      <c r="D95" s="492"/>
      <c r="E95" s="492"/>
      <c r="F95" s="492"/>
      <c r="G95" s="492"/>
      <c r="H95" s="493"/>
      <c r="I95" s="127"/>
      <c r="J95" s="127"/>
    </row>
    <row r="96" spans="1:10" ht="45.75" thickBot="1">
      <c r="A96" s="348" t="s">
        <v>102</v>
      </c>
      <c r="B96" s="270" t="s">
        <v>25</v>
      </c>
      <c r="C96" s="271" t="s">
        <v>26</v>
      </c>
      <c r="D96" s="271" t="s">
        <v>6</v>
      </c>
      <c r="E96" s="271" t="s">
        <v>174</v>
      </c>
      <c r="F96" s="271" t="s">
        <v>115</v>
      </c>
      <c r="G96" s="271" t="s">
        <v>175</v>
      </c>
      <c r="H96" s="272" t="s">
        <v>116</v>
      </c>
      <c r="I96" s="85"/>
      <c r="J96" s="273"/>
    </row>
    <row r="97" spans="1:10" ht="15.75">
      <c r="A97" s="274" t="s">
        <v>176</v>
      </c>
      <c r="B97" s="360">
        <v>44226</v>
      </c>
      <c r="C97" s="349" t="s">
        <v>126</v>
      </c>
      <c r="D97" s="230">
        <v>44594</v>
      </c>
      <c r="E97" s="230" t="s">
        <v>132</v>
      </c>
      <c r="F97" s="350">
        <f>D97+17</f>
        <v>44611</v>
      </c>
      <c r="G97" s="351" t="s">
        <v>177</v>
      </c>
      <c r="H97" s="352">
        <f>F97+4</f>
        <v>44615</v>
      </c>
      <c r="I97" s="404">
        <f>F97-D97+1</f>
        <v>18</v>
      </c>
      <c r="J97" s="273"/>
    </row>
    <row r="98" spans="1:10" ht="15.75">
      <c r="A98" s="111" t="s">
        <v>212</v>
      </c>
      <c r="B98" s="361">
        <f>B97+7</f>
        <v>44233</v>
      </c>
      <c r="C98" s="235" t="s">
        <v>126</v>
      </c>
      <c r="D98" s="234">
        <f>D97+7</f>
        <v>44601</v>
      </c>
      <c r="E98" s="234" t="s">
        <v>178</v>
      </c>
      <c r="F98" s="353">
        <f t="shared" ref="F98:F100" si="10">D98+17</f>
        <v>44618</v>
      </c>
      <c r="G98" s="354" t="s">
        <v>179</v>
      </c>
      <c r="H98" s="355">
        <f t="shared" ref="H98:H100" si="11">F98+4</f>
        <v>44622</v>
      </c>
      <c r="I98" s="85"/>
      <c r="J98" s="273"/>
    </row>
    <row r="99" spans="1:10" ht="15.75">
      <c r="A99" s="111" t="s">
        <v>180</v>
      </c>
      <c r="B99" s="361">
        <f t="shared" ref="B99:B100" si="12">B98+7</f>
        <v>44240</v>
      </c>
      <c r="C99" s="235" t="s">
        <v>126</v>
      </c>
      <c r="D99" s="234">
        <f t="shared" ref="D99:D100" si="13">D98+7</f>
        <v>44608</v>
      </c>
      <c r="E99" s="234" t="s">
        <v>135</v>
      </c>
      <c r="F99" s="353">
        <f t="shared" si="10"/>
        <v>44625</v>
      </c>
      <c r="G99" s="356" t="s">
        <v>129</v>
      </c>
      <c r="H99" s="355">
        <f t="shared" si="11"/>
        <v>44629</v>
      </c>
      <c r="I99" s="85"/>
      <c r="J99" s="273"/>
    </row>
    <row r="100" spans="1:10" ht="16.5" thickBot="1">
      <c r="A100" s="177" t="s">
        <v>181</v>
      </c>
      <c r="B100" s="362">
        <f t="shared" si="12"/>
        <v>44247</v>
      </c>
      <c r="C100" s="241" t="s">
        <v>126</v>
      </c>
      <c r="D100" s="240">
        <f t="shared" si="13"/>
        <v>44615</v>
      </c>
      <c r="E100" s="240" t="s">
        <v>182</v>
      </c>
      <c r="F100" s="357">
        <f t="shared" si="10"/>
        <v>44632</v>
      </c>
      <c r="G100" s="358" t="s">
        <v>183</v>
      </c>
      <c r="H100" s="359">
        <f t="shared" si="11"/>
        <v>44636</v>
      </c>
      <c r="I100" s="85"/>
      <c r="J100" s="273"/>
    </row>
    <row r="101" spans="1:10" ht="15.75">
      <c r="A101" s="127"/>
      <c r="B101" s="85"/>
      <c r="C101" s="85"/>
      <c r="D101" s="2"/>
      <c r="E101" s="2"/>
      <c r="F101" s="164"/>
      <c r="G101" s="164"/>
      <c r="H101" s="127"/>
      <c r="I101" s="85"/>
      <c r="J101" s="273"/>
    </row>
    <row r="102" spans="1:10" ht="16.5" thickBot="1">
      <c r="A102" s="273"/>
      <c r="B102" s="273"/>
      <c r="C102" s="273"/>
      <c r="D102" s="273"/>
      <c r="E102" s="273"/>
      <c r="F102" s="273"/>
      <c r="G102" s="275"/>
      <c r="H102" s="85"/>
      <c r="I102" s="85"/>
      <c r="J102" s="273"/>
    </row>
    <row r="103" spans="1:10" ht="16.5" thickBot="1">
      <c r="A103" s="494" t="s">
        <v>184</v>
      </c>
      <c r="B103" s="494"/>
      <c r="C103" s="494"/>
      <c r="D103" s="494"/>
      <c r="E103" s="494"/>
      <c r="F103" s="494"/>
      <c r="G103" s="276"/>
      <c r="H103" s="85"/>
      <c r="I103" s="4"/>
      <c r="J103" s="4"/>
    </row>
    <row r="104" spans="1:10" ht="45.75" thickBot="1">
      <c r="A104" s="66" t="s">
        <v>24</v>
      </c>
      <c r="B104" s="277" t="s">
        <v>25</v>
      </c>
      <c r="C104" s="278" t="s">
        <v>5</v>
      </c>
      <c r="D104" s="278" t="s">
        <v>6</v>
      </c>
      <c r="E104" s="278" t="s">
        <v>185</v>
      </c>
      <c r="F104" s="279" t="s">
        <v>186</v>
      </c>
      <c r="G104" s="85"/>
      <c r="H104" s="85"/>
      <c r="I104" s="273"/>
      <c r="J104" s="4"/>
    </row>
    <row r="105" spans="1:10" ht="15.75">
      <c r="A105" s="280" t="s">
        <v>187</v>
      </c>
      <c r="B105" s="281">
        <v>44231</v>
      </c>
      <c r="C105" s="282">
        <f>B105+2</f>
        <v>44233</v>
      </c>
      <c r="D105" s="283">
        <f>C105+1</f>
        <v>44234</v>
      </c>
      <c r="E105" s="283">
        <f>D105+5</f>
        <v>44239</v>
      </c>
      <c r="F105" s="284">
        <f>E105+3</f>
        <v>44242</v>
      </c>
      <c r="G105" s="404">
        <f>E105-D105+1</f>
        <v>6</v>
      </c>
      <c r="H105" s="85"/>
      <c r="I105" s="4"/>
      <c r="J105" s="4"/>
    </row>
    <row r="106" spans="1:10" ht="15.75">
      <c r="A106" s="285" t="s">
        <v>188</v>
      </c>
      <c r="B106" s="286">
        <f>B105+7</f>
        <v>44238</v>
      </c>
      <c r="C106" s="287">
        <f t="shared" ref="C106:C108" si="14">B106+2</f>
        <v>44240</v>
      </c>
      <c r="D106" s="288">
        <f t="shared" ref="D106:D108" si="15">C106+1</f>
        <v>44241</v>
      </c>
      <c r="E106" s="288">
        <f t="shared" ref="E106:E108" si="16">D106+5</f>
        <v>44246</v>
      </c>
      <c r="F106" s="289">
        <f>E106+3</f>
        <v>44249</v>
      </c>
      <c r="G106" s="85"/>
      <c r="H106" s="85"/>
      <c r="I106" s="4"/>
      <c r="J106" s="4"/>
    </row>
    <row r="107" spans="1:10" ht="15.75">
      <c r="A107" s="290" t="s">
        <v>189</v>
      </c>
      <c r="B107" s="286">
        <f t="shared" ref="B107:B108" si="17">B106+7</f>
        <v>44245</v>
      </c>
      <c r="C107" s="287">
        <f t="shared" si="14"/>
        <v>44247</v>
      </c>
      <c r="D107" s="288">
        <f t="shared" si="15"/>
        <v>44248</v>
      </c>
      <c r="E107" s="288">
        <f t="shared" si="16"/>
        <v>44253</v>
      </c>
      <c r="F107" s="289">
        <f>E107+3</f>
        <v>44256</v>
      </c>
      <c r="G107" s="85"/>
      <c r="H107" s="85"/>
      <c r="I107" s="244"/>
      <c r="J107" s="244"/>
    </row>
    <row r="108" spans="1:10" ht="16.5" thickBot="1">
      <c r="A108" s="291" t="s">
        <v>190</v>
      </c>
      <c r="B108" s="292">
        <f t="shared" si="17"/>
        <v>44252</v>
      </c>
      <c r="C108" s="293">
        <f t="shared" si="14"/>
        <v>44254</v>
      </c>
      <c r="D108" s="294">
        <f t="shared" si="15"/>
        <v>44255</v>
      </c>
      <c r="E108" s="294">
        <f t="shared" si="16"/>
        <v>44260</v>
      </c>
      <c r="F108" s="295">
        <f>E108+3</f>
        <v>44263</v>
      </c>
      <c r="G108" s="85"/>
      <c r="H108" s="85"/>
      <c r="I108" s="244"/>
      <c r="J108" s="24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6.5" thickBo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6.5" thickBot="1">
      <c r="A111" s="480" t="s">
        <v>191</v>
      </c>
      <c r="B111" s="481"/>
      <c r="C111" s="481"/>
      <c r="D111" s="481"/>
      <c r="E111" s="481"/>
      <c r="F111" s="482"/>
      <c r="G111" s="244"/>
      <c r="H111" s="244"/>
      <c r="I111" s="4"/>
      <c r="J111" s="4"/>
    </row>
    <row r="112" spans="1:10" ht="30">
      <c r="A112" s="296" t="s">
        <v>24</v>
      </c>
      <c r="B112" s="297" t="s">
        <v>192</v>
      </c>
      <c r="C112" s="298" t="s">
        <v>26</v>
      </c>
      <c r="D112" s="298" t="s">
        <v>6</v>
      </c>
      <c r="E112" s="298" t="s">
        <v>193</v>
      </c>
      <c r="F112" s="299" t="s">
        <v>194</v>
      </c>
      <c r="G112" s="244"/>
      <c r="H112" s="244"/>
      <c r="I112" s="300"/>
      <c r="J112" s="244"/>
    </row>
    <row r="113" spans="1:10" ht="15.75">
      <c r="A113" s="409" t="s">
        <v>195</v>
      </c>
      <c r="B113" s="323">
        <v>44596</v>
      </c>
      <c r="C113" s="241" t="s">
        <v>126</v>
      </c>
      <c r="D113" s="7">
        <v>44598</v>
      </c>
      <c r="E113" s="303">
        <v>44603</v>
      </c>
      <c r="F113" s="304">
        <v>44604</v>
      </c>
      <c r="G113" s="244">
        <f>E113-D113+1</f>
        <v>6</v>
      </c>
      <c r="H113" s="244"/>
      <c r="I113" s="244"/>
      <c r="J113" s="300"/>
    </row>
    <row r="114" spans="1:10" ht="15.75">
      <c r="A114" s="324" t="s">
        <v>196</v>
      </c>
      <c r="B114" s="323">
        <v>44596</v>
      </c>
      <c r="C114" s="241" t="s">
        <v>126</v>
      </c>
      <c r="D114" s="49">
        <v>44600</v>
      </c>
      <c r="E114" s="301">
        <v>44605</v>
      </c>
      <c r="F114" s="302">
        <v>44606</v>
      </c>
      <c r="G114" s="244"/>
      <c r="H114" s="244"/>
      <c r="I114" s="244"/>
      <c r="J114" s="300"/>
    </row>
    <row r="115" spans="1:10" ht="15.75">
      <c r="A115" s="325" t="s">
        <v>197</v>
      </c>
      <c r="B115" s="410">
        <v>44610</v>
      </c>
      <c r="C115" s="241" t="s">
        <v>126</v>
      </c>
      <c r="D115" s="7">
        <v>44612</v>
      </c>
      <c r="E115" s="303">
        <v>44617</v>
      </c>
      <c r="F115" s="304">
        <v>44618</v>
      </c>
      <c r="G115" s="244"/>
      <c r="H115" s="244"/>
      <c r="I115" s="244"/>
      <c r="J115" s="300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6.5" thickBot="1">
      <c r="A117" s="483" t="s">
        <v>198</v>
      </c>
      <c r="B117" s="484"/>
      <c r="C117" s="484"/>
      <c r="D117" s="484"/>
      <c r="E117" s="484"/>
      <c r="F117" s="4"/>
      <c r="G117" s="4"/>
      <c r="H117" s="4"/>
      <c r="I117" s="4"/>
      <c r="J117" s="4"/>
    </row>
    <row r="118" spans="1:10" ht="30.75" thickBot="1">
      <c r="A118" s="305" t="s">
        <v>3</v>
      </c>
      <c r="B118" s="306" t="s">
        <v>199</v>
      </c>
      <c r="C118" s="307" t="s">
        <v>26</v>
      </c>
      <c r="D118" s="307" t="s">
        <v>6</v>
      </c>
      <c r="E118" s="308" t="s">
        <v>200</v>
      </c>
      <c r="F118" s="4"/>
      <c r="G118" s="4"/>
      <c r="H118" s="4"/>
      <c r="I118" s="4"/>
      <c r="J118" s="4"/>
    </row>
    <row r="119" spans="1:10" ht="15.75">
      <c r="A119" s="309" t="s">
        <v>201</v>
      </c>
      <c r="B119" s="310"/>
      <c r="C119" s="311"/>
      <c r="D119" s="311"/>
      <c r="E119" s="312"/>
      <c r="F119" s="4"/>
      <c r="G119" s="4"/>
      <c r="H119" s="4"/>
      <c r="I119" s="4"/>
      <c r="J119" s="4"/>
    </row>
    <row r="120" spans="1:10" ht="15.75">
      <c r="A120" s="313"/>
      <c r="B120" s="314"/>
      <c r="C120" s="315"/>
      <c r="D120" s="315"/>
      <c r="E120" s="316"/>
      <c r="F120" s="4"/>
      <c r="G120" s="4"/>
      <c r="H120" s="4"/>
      <c r="I120" s="4"/>
      <c r="J120" s="4"/>
    </row>
    <row r="121" spans="1:10" ht="16.5" thickBot="1">
      <c r="A121" s="317"/>
      <c r="B121" s="318"/>
      <c r="C121" s="319"/>
      <c r="D121" s="320"/>
      <c r="E121" s="321"/>
      <c r="F121" s="4"/>
      <c r="G121" s="4"/>
      <c r="H121" s="4"/>
      <c r="I121" s="4"/>
      <c r="J121" s="4"/>
    </row>
  </sheetData>
  <mergeCells count="14">
    <mergeCell ref="A46:F46"/>
    <mergeCell ref="A1:J4"/>
    <mergeCell ref="A5:J5"/>
    <mergeCell ref="A7:H8"/>
    <mergeCell ref="A22:H23"/>
    <mergeCell ref="A37:F37"/>
    <mergeCell ref="A111:F111"/>
    <mergeCell ref="A117:E117"/>
    <mergeCell ref="A54:H54"/>
    <mergeCell ref="A62:H62"/>
    <mergeCell ref="A71:G71"/>
    <mergeCell ref="A79:G79"/>
    <mergeCell ref="A95:H95"/>
    <mergeCell ref="A103:F103"/>
  </mergeCells>
  <phoneticPr fontId="14" type="noConversion"/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4" ma:contentTypeDescription="新建文档。" ma:contentTypeScope="" ma:versionID="152721c74d5e8a8afeda71d477c5fdad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0d49c4bf1f5c931917c2b5dc6b02fcda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</documentManagement>
</p:properties>
</file>

<file path=customXml/itemProps1.xml><?xml version="1.0" encoding="utf-8"?>
<ds:datastoreItem xmlns:ds="http://schemas.openxmlformats.org/officeDocument/2006/customXml" ds:itemID="{F082B03E-B3D7-4714-B78F-5BABB6CC7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AB59BA-0ECF-45B6-837F-2EC6A550A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7FC136-7E6F-4207-8DC0-D3D48F6E1008}">
  <ds:schemaRefs>
    <ds:schemaRef ds:uri="http://purl.org/dc/elements/1.1/"/>
    <ds:schemaRef ds:uri="http://purl.org/dc/terms/"/>
    <ds:schemaRef ds:uri="c24537aa-7a59-40f9-8184-ac5376a9b6b6"/>
    <ds:schemaRef ds:uri="http://purl.org/dc/dcmitype/"/>
    <ds:schemaRef ds:uri="http://schemas.microsoft.com/office/2006/documentManagement/types"/>
    <ds:schemaRef ds:uri="633ee1cc-3fe0-4a49-a704-20ce586fd04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FUZ-NGB</vt:lpstr>
      <vt:lpstr>ZIM LINE FEB</vt:lpstr>
      <vt:lpstr>GSL LINE FEB</vt:lpstr>
      <vt:lpstr>'ZIM LINE FEB'!Print_Area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cp:lastPrinted>2022-01-18T08:07:46Z</cp:lastPrinted>
  <dcterms:created xsi:type="dcterms:W3CDTF">2015-06-05T18:17:20Z</dcterms:created>
  <dcterms:modified xsi:type="dcterms:W3CDTF">2022-01-20T07:02:01Z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</Properties>
</file>