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4010"/>
  </bookViews>
  <sheets>
    <sheet name="FUZ-NGB" sheetId="4" r:id="rId1"/>
    <sheet name="ZIM LINE" sheetId="1" r:id="rId2"/>
    <sheet name="GSL LINE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2" l="1"/>
  <c r="E80" i="2"/>
  <c r="F80" i="2"/>
  <c r="G80" i="2"/>
  <c r="H80" i="2"/>
  <c r="I80" i="2"/>
  <c r="E79" i="2"/>
  <c r="B26" i="1"/>
  <c r="C26" i="1"/>
  <c r="B27" i="1"/>
  <c r="C27" i="1"/>
  <c r="G27" i="1"/>
  <c r="H27" i="1"/>
  <c r="D33" i="1"/>
  <c r="C33" i="1"/>
  <c r="C34" i="1" s="1"/>
  <c r="C35" i="1" s="1"/>
  <c r="C36" i="1" s="1"/>
  <c r="E32" i="1"/>
  <c r="B32" i="1"/>
  <c r="B33" i="1" s="1"/>
  <c r="B34" i="1" s="1"/>
  <c r="B35" i="1" s="1"/>
  <c r="B36" i="1" s="1"/>
  <c r="B94" i="2"/>
  <c r="B64" i="2"/>
  <c r="E64" i="2"/>
  <c r="F64" i="2"/>
  <c r="G64" i="2"/>
  <c r="H64" i="2"/>
  <c r="B65" i="2"/>
  <c r="E65" i="2"/>
  <c r="F65" i="2"/>
  <c r="G65" i="2"/>
  <c r="H65" i="2"/>
  <c r="E25" i="1"/>
  <c r="E26" i="1" s="1"/>
  <c r="C25" i="1"/>
  <c r="B25" i="1"/>
  <c r="C20" i="1"/>
  <c r="B20" i="1"/>
  <c r="C19" i="1"/>
  <c r="B19" i="1"/>
  <c r="G18" i="1"/>
  <c r="G19" i="1" s="1"/>
  <c r="G20" i="1" s="1"/>
  <c r="C18" i="1"/>
  <c r="B18" i="1"/>
  <c r="G17" i="1"/>
  <c r="E17" i="1"/>
  <c r="C17" i="1"/>
  <c r="B17" i="1"/>
  <c r="E12" i="1"/>
  <c r="F12" i="1" s="1"/>
  <c r="G12" i="1" s="1"/>
  <c r="H12" i="1" s="1"/>
  <c r="I12" i="1" s="1"/>
  <c r="C12" i="1"/>
  <c r="B12" i="1"/>
  <c r="E11" i="1"/>
  <c r="F11" i="1" s="1"/>
  <c r="G11" i="1" s="1"/>
  <c r="H11" i="1" s="1"/>
  <c r="I11" i="1" s="1"/>
  <c r="C11" i="1"/>
  <c r="B11" i="1"/>
  <c r="D10" i="1"/>
  <c r="C10" i="1" s="1"/>
  <c r="B10" i="1"/>
  <c r="E9" i="1"/>
  <c r="F9" i="1" s="1"/>
  <c r="G9" i="1" s="1"/>
  <c r="H9" i="1" s="1"/>
  <c r="I9" i="1" s="1"/>
  <c r="C9" i="1"/>
  <c r="B9" i="1"/>
  <c r="C49" i="1"/>
  <c r="D49" i="1"/>
  <c r="E49" i="1" s="1"/>
  <c r="H49" i="1"/>
  <c r="I49" i="1"/>
  <c r="B50" i="1"/>
  <c r="C50" i="1" s="1"/>
  <c r="C57" i="1"/>
  <c r="D57" i="1" s="1"/>
  <c r="B58" i="1"/>
  <c r="B59" i="1" s="1"/>
  <c r="C58" i="1"/>
  <c r="D58" i="1" s="1"/>
  <c r="E58" i="1" s="1"/>
  <c r="F17" i="1" l="1"/>
  <c r="E18" i="1"/>
  <c r="E19" i="1" s="1"/>
  <c r="E20" i="1" s="1"/>
  <c r="E33" i="1"/>
  <c r="D34" i="1"/>
  <c r="E34" i="1" s="1"/>
  <c r="D35" i="1"/>
  <c r="F25" i="1"/>
  <c r="F26" i="1" s="1"/>
  <c r="G26" i="1" s="1"/>
  <c r="H26" i="1" s="1"/>
  <c r="E10" i="1"/>
  <c r="F10" i="1" s="1"/>
  <c r="G10" i="1" s="1"/>
  <c r="H10" i="1" s="1"/>
  <c r="I10" i="1" s="1"/>
  <c r="F18" i="1"/>
  <c r="F19" i="1" s="1"/>
  <c r="F20" i="1" s="1"/>
  <c r="G25" i="1"/>
  <c r="H25" i="1" s="1"/>
  <c r="B60" i="1"/>
  <c r="C60" i="1" s="1"/>
  <c r="D60" i="1" s="1"/>
  <c r="C59" i="1"/>
  <c r="D59" i="1" s="1"/>
  <c r="E57" i="1"/>
  <c r="F57" i="1"/>
  <c r="G57" i="1"/>
  <c r="H57" i="1"/>
  <c r="G49" i="1"/>
  <c r="H58" i="1"/>
  <c r="F49" i="1"/>
  <c r="G58" i="1"/>
  <c r="F58" i="1"/>
  <c r="D50" i="1"/>
  <c r="B51" i="1"/>
  <c r="D36" i="1" l="1"/>
  <c r="E36" i="1" s="1"/>
  <c r="E35" i="1"/>
  <c r="C51" i="1"/>
  <c r="C52" i="1" s="1"/>
  <c r="D51" i="1"/>
  <c r="B52" i="1"/>
  <c r="D52" i="1" s="1"/>
  <c r="F59" i="1"/>
  <c r="G59" i="1"/>
  <c r="H59" i="1"/>
  <c r="E59" i="1"/>
  <c r="E50" i="1"/>
  <c r="I50" i="1"/>
  <c r="F50" i="1"/>
  <c r="G50" i="1"/>
  <c r="H50" i="1"/>
  <c r="G60" i="1"/>
  <c r="F60" i="1"/>
  <c r="H60" i="1"/>
  <c r="E60" i="1"/>
  <c r="I52" i="1" l="1"/>
  <c r="E52" i="1"/>
  <c r="F52" i="1"/>
  <c r="G52" i="1"/>
  <c r="H52" i="1"/>
  <c r="E51" i="1"/>
  <c r="F51" i="1"/>
  <c r="G51" i="1"/>
  <c r="H51" i="1"/>
  <c r="I51" i="1"/>
  <c r="B70" i="2"/>
  <c r="B71" i="2"/>
  <c r="B72" i="2"/>
  <c r="B73" i="2"/>
  <c r="B69" i="2"/>
  <c r="B79" i="2"/>
  <c r="B78" i="2"/>
  <c r="C45" i="2"/>
  <c r="D45" i="2" s="1"/>
  <c r="E45" i="2" s="1"/>
  <c r="E85" i="2"/>
  <c r="E86" i="2"/>
  <c r="E84" i="2"/>
  <c r="F85" i="2"/>
  <c r="G85" i="2" s="1"/>
  <c r="F86" i="2"/>
  <c r="G86" i="2" s="1"/>
  <c r="F84" i="2"/>
  <c r="G84" i="2" s="1"/>
  <c r="B86" i="2"/>
  <c r="B85" i="2"/>
  <c r="B92" i="2"/>
  <c r="B91" i="2"/>
  <c r="B90" i="2"/>
  <c r="B93" i="2"/>
  <c r="E91" i="2"/>
  <c r="F91" i="2" s="1"/>
  <c r="G91" i="2" s="1"/>
  <c r="E92" i="2"/>
  <c r="F92" i="2" s="1"/>
  <c r="G92" i="2" s="1"/>
  <c r="E93" i="2"/>
  <c r="F93" i="2" s="1"/>
  <c r="G93" i="2" s="1"/>
  <c r="E94" i="2"/>
  <c r="F94" i="2" s="1"/>
  <c r="G94" i="2" s="1"/>
  <c r="B99" i="2"/>
  <c r="E123" i="2"/>
  <c r="F123" i="2" s="1"/>
  <c r="G123" i="2" s="1"/>
  <c r="B123" i="2"/>
  <c r="E122" i="2"/>
  <c r="F122" i="2" s="1"/>
  <c r="G122" i="2" s="1"/>
  <c r="B122" i="2"/>
  <c r="E121" i="2"/>
  <c r="F121" i="2" s="1"/>
  <c r="G121" i="2" s="1"/>
  <c r="B121" i="2"/>
  <c r="E116" i="2"/>
  <c r="F116" i="2" s="1"/>
  <c r="G116" i="2" s="1"/>
  <c r="B116" i="2"/>
  <c r="E115" i="2"/>
  <c r="F115" i="2" s="1"/>
  <c r="G115" i="2" s="1"/>
  <c r="B115" i="2"/>
  <c r="E114" i="2"/>
  <c r="F114" i="2" s="1"/>
  <c r="G114" i="2" s="1"/>
  <c r="B114" i="2"/>
  <c r="G110" i="2"/>
  <c r="F110" i="2"/>
  <c r="E110" i="2"/>
  <c r="B110" i="2"/>
  <c r="G109" i="2"/>
  <c r="F109" i="2"/>
  <c r="E109" i="2"/>
  <c r="B109" i="2"/>
  <c r="G108" i="2"/>
  <c r="F108" i="2"/>
  <c r="E108" i="2"/>
  <c r="B108" i="2"/>
  <c r="G107" i="2"/>
  <c r="F107" i="2"/>
  <c r="E107" i="2"/>
  <c r="B107" i="2"/>
  <c r="G106" i="2"/>
  <c r="F106" i="2"/>
  <c r="E106" i="2"/>
  <c r="B106" i="2"/>
  <c r="E102" i="2"/>
  <c r="F102" i="2" s="1"/>
  <c r="B102" i="2"/>
  <c r="E101" i="2"/>
  <c r="F101" i="2" s="1"/>
  <c r="B101" i="2"/>
  <c r="E100" i="2"/>
  <c r="F100" i="2" s="1"/>
  <c r="B100" i="2"/>
  <c r="E99" i="2"/>
  <c r="F99" i="2" s="1"/>
  <c r="E90" i="2"/>
  <c r="F90" i="2" s="1"/>
  <c r="G90" i="2" s="1"/>
  <c r="B84" i="2"/>
  <c r="F79" i="2"/>
  <c r="G79" i="2" s="1"/>
  <c r="H79" i="2" s="1"/>
  <c r="I79" i="2" s="1"/>
  <c r="F78" i="2"/>
  <c r="G78" i="2" s="1"/>
  <c r="H78" i="2" s="1"/>
  <c r="I78" i="2" s="1"/>
  <c r="E78" i="2"/>
  <c r="F73" i="2"/>
  <c r="G73" i="2" s="1"/>
  <c r="H73" i="2" s="1"/>
  <c r="E73" i="2"/>
  <c r="F72" i="2"/>
  <c r="G72" i="2" s="1"/>
  <c r="H72" i="2" s="1"/>
  <c r="E72" i="2"/>
  <c r="F71" i="2"/>
  <c r="G71" i="2" s="1"/>
  <c r="H71" i="2" s="1"/>
  <c r="E71" i="2"/>
  <c r="F70" i="2"/>
  <c r="G70" i="2" s="1"/>
  <c r="H70" i="2" s="1"/>
  <c r="E70" i="2"/>
  <c r="F69" i="2"/>
  <c r="G69" i="2" s="1"/>
  <c r="H69" i="2" s="1"/>
  <c r="E69" i="2"/>
  <c r="E63" i="2"/>
  <c r="F63" i="2" s="1"/>
  <c r="G63" i="2" s="1"/>
  <c r="H63" i="2" s="1"/>
  <c r="B63" i="2"/>
  <c r="E62" i="2"/>
  <c r="F62" i="2" s="1"/>
  <c r="G62" i="2" s="1"/>
  <c r="H62" i="2" s="1"/>
  <c r="B62" i="2"/>
  <c r="B55" i="2"/>
  <c r="B56" i="2" s="1"/>
  <c r="C54" i="2"/>
  <c r="D54" i="2" s="1"/>
  <c r="E54" i="2" s="1"/>
  <c r="B37" i="2"/>
  <c r="B38" i="2" s="1"/>
  <c r="C36" i="2"/>
  <c r="D36" i="2" s="1"/>
  <c r="B27" i="2"/>
  <c r="B28" i="2" s="1"/>
  <c r="C28" i="2" s="1"/>
  <c r="B25" i="2"/>
  <c r="C25" i="2" s="1"/>
  <c r="D25" i="2" s="1"/>
  <c r="B24" i="2"/>
  <c r="C24" i="2" s="1"/>
  <c r="C23" i="2"/>
  <c r="D23" i="2" s="1"/>
  <c r="D24" i="2" s="1"/>
  <c r="B12" i="2"/>
  <c r="B14" i="2" s="1"/>
  <c r="B11" i="2"/>
  <c r="B13" i="2" s="1"/>
  <c r="C10" i="2"/>
  <c r="D10" i="2" s="1"/>
  <c r="D11" i="2" s="1"/>
  <c r="E11" i="2" s="1"/>
  <c r="F11" i="2" s="1"/>
  <c r="G11" i="2" s="1"/>
  <c r="B46" i="2" l="1"/>
  <c r="B47" i="2" s="1"/>
  <c r="C47" i="2" s="1"/>
  <c r="D47" i="2" s="1"/>
  <c r="E47" i="2" s="1"/>
  <c r="B26" i="2"/>
  <c r="C26" i="2" s="1"/>
  <c r="C55" i="2"/>
  <c r="D55" i="2" s="1"/>
  <c r="E55" i="2" s="1"/>
  <c r="C27" i="2"/>
  <c r="D27" i="2" s="1"/>
  <c r="C12" i="2"/>
  <c r="D12" i="2" s="1"/>
  <c r="D13" i="2" s="1"/>
  <c r="E13" i="2" s="1"/>
  <c r="F13" i="2" s="1"/>
  <c r="G13" i="2" s="1"/>
  <c r="E36" i="2"/>
  <c r="F36" i="2"/>
  <c r="D26" i="2"/>
  <c r="E24" i="2"/>
  <c r="F24" i="2" s="1"/>
  <c r="G24" i="2" s="1"/>
  <c r="H24" i="2" s="1"/>
  <c r="C38" i="2"/>
  <c r="D38" i="2" s="1"/>
  <c r="B39" i="2"/>
  <c r="C56" i="2"/>
  <c r="D56" i="2" s="1"/>
  <c r="E56" i="2" s="1"/>
  <c r="B57" i="2"/>
  <c r="C57" i="2" s="1"/>
  <c r="D57" i="2" s="1"/>
  <c r="E57" i="2" s="1"/>
  <c r="B15" i="2"/>
  <c r="C13" i="2"/>
  <c r="B16" i="2"/>
  <c r="C16" i="2" s="1"/>
  <c r="D16" i="2" s="1"/>
  <c r="D17" i="2" s="1"/>
  <c r="E17" i="2" s="1"/>
  <c r="F17" i="2" s="1"/>
  <c r="G17" i="2" s="1"/>
  <c r="C14" i="2"/>
  <c r="D14" i="2" s="1"/>
  <c r="D15" i="2" s="1"/>
  <c r="E15" i="2" s="1"/>
  <c r="F15" i="2" s="1"/>
  <c r="G15" i="2" s="1"/>
  <c r="B29" i="2"/>
  <c r="C37" i="2"/>
  <c r="D37" i="2" s="1"/>
  <c r="C11" i="2"/>
  <c r="B48" i="2" l="1"/>
  <c r="C46" i="2"/>
  <c r="D46" i="2" s="1"/>
  <c r="E46" i="2" s="1"/>
  <c r="B49" i="2"/>
  <c r="C49" i="2" s="1"/>
  <c r="D49" i="2" s="1"/>
  <c r="E49" i="2" s="1"/>
  <c r="C48" i="2"/>
  <c r="D48" i="2" s="1"/>
  <c r="E48" i="2" s="1"/>
  <c r="C39" i="2"/>
  <c r="D39" i="2" s="1"/>
  <c r="B30" i="2"/>
  <c r="C30" i="2" s="1"/>
  <c r="B31" i="2"/>
  <c r="C29" i="2"/>
  <c r="D29" i="2" s="1"/>
  <c r="F38" i="2"/>
  <c r="E38" i="2"/>
  <c r="B17" i="2"/>
  <c r="C17" i="2" s="1"/>
  <c r="C15" i="2"/>
  <c r="D28" i="2"/>
  <c r="E26" i="2"/>
  <c r="F26" i="2" s="1"/>
  <c r="G26" i="2" s="1"/>
  <c r="H26" i="2" s="1"/>
  <c r="F37" i="2"/>
  <c r="E37" i="2"/>
  <c r="F39" i="2" l="1"/>
  <c r="E39" i="2"/>
  <c r="B32" i="2"/>
  <c r="C32" i="2" s="1"/>
  <c r="C31" i="2"/>
  <c r="D31" i="2" s="1"/>
  <c r="D30" i="2"/>
  <c r="E28" i="2"/>
  <c r="F28" i="2" s="1"/>
  <c r="G28" i="2" s="1"/>
  <c r="H28" i="2" s="1"/>
  <c r="E30" i="2" l="1"/>
  <c r="F30" i="2" s="1"/>
  <c r="G30" i="2" s="1"/>
  <c r="H30" i="2" s="1"/>
  <c r="D32" i="2"/>
  <c r="E32" i="2" s="1"/>
  <c r="F32" i="2" s="1"/>
  <c r="G32" i="2" s="1"/>
  <c r="H32" i="2" s="1"/>
</calcChain>
</file>

<file path=xl/sharedStrings.xml><?xml version="1.0" encoding="utf-8"?>
<sst xmlns="http://schemas.openxmlformats.org/spreadsheetml/2006/main" count="520" uniqueCount="297">
  <si>
    <t>ZIM  十二月船期表</t>
  </si>
  <si>
    <t>注：因近期船期波动较大，截单时间以我司客服通知为准。如有任何疑问请垂询市场部 0574-27676559。</t>
  </si>
  <si>
    <r>
      <t>Zim Container Service Pacific (ZCP )外运船代，三期码头，七截二开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</si>
  <si>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</si>
  <si>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</si>
  <si>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</si>
  <si>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</si>
  <si>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 xml:space="preserve">KINGSTON </t>
  </si>
  <si>
    <t>CHARLESTON</t>
  </si>
  <si>
    <t>SAVANNAH</t>
  </si>
  <si>
    <t>WILMINGTON</t>
  </si>
  <si>
    <t>JACKSONVILLE</t>
  </si>
  <si>
    <t xml:space="preserve">ZIM YANTIAN V.3E(OG4,3E) </t>
  </si>
  <si>
    <t xml:space="preserve">ZIM SHANGHAI V.3E(GZ3,3E) </t>
  </si>
  <si>
    <t xml:space="preserve">ZIM WILMINGTON V.9E (UQM,9E) </t>
  </si>
  <si>
    <t xml:space="preserve">ZIM HONG KONG V.19E(SL6,19E) </t>
  </si>
  <si>
    <r>
      <t>ZIM Big Apple (ZBA)</t>
    </r>
    <r>
      <rPr>
        <b/>
        <sz val="12"/>
        <color rgb="FFFFFFFF"/>
        <rFont val="SimSun"/>
      </rPr>
      <t>外运船代，四期码头，一截三开</t>
    </r>
    <r>
      <rPr>
        <b/>
        <sz val="12"/>
        <color rgb="FFFFC000"/>
        <rFont val="Tahoma"/>
        <family val="2"/>
      </rPr>
      <t>(近期船期波动大，截单时间如有变请以我司客服发的通知为准)</t>
    </r>
  </si>
  <si>
    <t>NINGBO SI CUT OFF AMS 10:00</t>
  </si>
  <si>
    <t>NEW YORK</t>
  </si>
  <si>
    <t>NORFOLK</t>
  </si>
  <si>
    <t>BALTIMORE</t>
  </si>
  <si>
    <t>MAERSK YUKON V.248E (MY5,15E)</t>
  </si>
  <si>
    <t>MAERSK GUAYAQUIL V.249E (MG9,4E)</t>
  </si>
  <si>
    <t>GRETE MAERSK V.250E (GMK,22E)</t>
  </si>
  <si>
    <t>GERDA MAERSK V.251E(GD3,16E)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</si>
  <si>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</t>
    </r>
    <r>
      <rPr>
        <b/>
        <sz val="12"/>
        <color theme="0"/>
        <rFont val="Microsoft YaHei UI"/>
        <family val="2"/>
      </rPr>
      <t>一截三开</t>
    </r>
    <r>
      <rPr>
        <b/>
        <sz val="12"/>
        <color rgb="FFFFFFFF"/>
        <rFont val="Microsoft YaHei UI"/>
        <family val="2"/>
      </rPr>
      <t>，四期码头</t>
    </r>
    <r>
      <rPr>
        <b/>
        <sz val="12"/>
        <color rgb="FFFFFFFF"/>
        <rFont val="Tahoma"/>
        <family val="2"/>
      </rPr>
      <t xml:space="preserve"> 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</si>
  <si>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 xml:space="preserve">NINGBO SI CUT OFF 17:00 </t>
  </si>
  <si>
    <t>NINGBO CY CLOSING 20:00</t>
  </si>
  <si>
    <t>MOBILE</t>
  </si>
  <si>
    <t>HOUSTON</t>
  </si>
  <si>
    <t xml:space="preserve">New Orleans </t>
  </si>
  <si>
    <t>MIAMI</t>
  </si>
  <si>
    <t xml:space="preserve">TASMAN V.249E(QYZ,29E)  </t>
  </si>
  <si>
    <t xml:space="preserve">MSC DAMLA V.FR250E(DA4,16E)  </t>
  </si>
  <si>
    <t>MARCOS V V.251E(PKF,18E)</t>
  </si>
  <si>
    <r>
      <t xml:space="preserve">ZIM North Pacific (ZNP) </t>
    </r>
    <r>
      <rPr>
        <b/>
        <sz val="12"/>
        <color rgb="FFFFFFFF"/>
        <rFont val="Microsoft YaHei UI"/>
        <family val="2"/>
      </rPr>
      <t>外运船代，三期码头，四截六开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近期船期波动大，截单时间如有变请以我司客服发的通知为准</t>
    </r>
    <r>
      <rPr>
        <b/>
        <sz val="12"/>
        <color rgb="FFFFC000"/>
        <rFont val="Tahoma"/>
        <family val="2"/>
      </rPr>
      <t>)</t>
    </r>
  </si>
  <si>
    <t>NINGBO  CY CLOSING</t>
  </si>
  <si>
    <t>Vancouver</t>
  </si>
  <si>
    <t>BLANK</t>
  </si>
  <si>
    <t>NAVIOS VERDE  V.28E (OV4,28E)</t>
  </si>
  <si>
    <t xml:space="preserve">ZIM IBERIA V.11E (AJB,11E) </t>
  </si>
  <si>
    <t xml:space="preserve">EMMANUEL P V.49E (EE3,49E) </t>
  </si>
  <si>
    <t xml:space="preserve">ZIM ASIA V.20E (DJ5,20E) </t>
  </si>
  <si>
    <r>
      <t>ZIM EXPRESS (ZEX) 兴港船代三期码头四截六开</t>
    </r>
    <r>
      <rPr>
        <b/>
        <sz val="12"/>
        <color rgb="FFFFC000"/>
        <rFont val="Tahoma"/>
        <family val="2"/>
      </rPr>
      <t xml:space="preserve"> (近期船期波动大，截单时间如有变请以我司客服发的通知为准)</t>
    </r>
  </si>
  <si>
    <t xml:space="preserve">NINGBO SI CUT OFF 14:00 </t>
  </si>
  <si>
    <t>NINGBO CY CLOSING</t>
  </si>
  <si>
    <t>LOS ANGELES</t>
  </si>
  <si>
    <t>NAVIOS VERDE V.30E(OV4 30E)</t>
  </si>
  <si>
    <t>SEASPAN DALIAN V.45E(ZVB,45E)</t>
  </si>
  <si>
    <t>ALEXANDER BAY V.32E(QNR,32E)</t>
  </si>
  <si>
    <t>SYNERGY OAKLAND  V.8E(OS4,8E)</t>
  </si>
  <si>
    <t>ZIM VIRGINIA V.130(ZVG,130E)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</si>
  <si>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</si>
  <si>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</si>
  <si>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SANTOS</t>
  </si>
  <si>
    <t>ITAPOA</t>
  </si>
  <si>
    <t>BUENOS AIRES</t>
  </si>
  <si>
    <t>MONTEVIDEO</t>
  </si>
  <si>
    <t>PARANAGUA</t>
  </si>
  <si>
    <t>MAERSK LIMA V.248W(ML3,17W)</t>
  </si>
  <si>
    <t xml:space="preserve">MAERSK LAVRAS V.249W (LV5,14W)  </t>
  </si>
  <si>
    <t xml:space="preserve">MAERSK LETICIA V.250W (TE6,19W) </t>
  </si>
  <si>
    <t>ZIM XIAMEN V.7W (IY2,7W)</t>
  </si>
  <si>
    <r>
      <t xml:space="preserve">ZIM Med Pacific  (ZMP)WB </t>
    </r>
    <r>
      <rPr>
        <b/>
        <sz val="12"/>
        <color rgb="FFFFFFFF"/>
        <rFont val="Microsoft YaHei UI"/>
        <family val="2"/>
      </rPr>
      <t>外运船代，三期码头，</t>
    </r>
    <r>
      <rPr>
        <b/>
        <sz val="12"/>
        <color rgb="FFFFC000"/>
        <rFont val="Microsoft YaHei UI"/>
        <family val="2"/>
      </rPr>
      <t>三截五开</t>
    </r>
    <r>
      <rPr>
        <b/>
        <sz val="12"/>
        <color rgb="FFFFC000"/>
        <rFont val="Tahoma"/>
        <family val="2"/>
      </rPr>
      <t>(</t>
    </r>
    <r>
      <rPr>
        <b/>
        <sz val="12"/>
        <color rgb="FFFFC000"/>
        <rFont val="Microsoft YaHei UI"/>
        <family val="2"/>
      </rPr>
      <t>周三中午</t>
    </r>
    <r>
      <rPr>
        <b/>
        <sz val="12"/>
        <color rgb="FFFFC000"/>
        <rFont val="Tahoma"/>
        <family val="2"/>
      </rPr>
      <t>12</t>
    </r>
    <r>
      <rPr>
        <b/>
        <sz val="12"/>
        <color rgb="FFFFC000"/>
        <rFont val="Microsoft YaHei UI"/>
        <family val="2"/>
      </rPr>
      <t>：</t>
    </r>
    <r>
      <rPr>
        <b/>
        <sz val="12"/>
        <color rgb="FFFFC000"/>
        <rFont val="Tahoma"/>
        <family val="2"/>
      </rPr>
      <t>00</t>
    </r>
    <r>
      <rPr>
        <b/>
        <sz val="12"/>
        <color rgb="FFFFC000"/>
        <rFont val="Microsoft YaHei UI"/>
        <family val="2"/>
      </rPr>
      <t>截单</t>
    </r>
    <r>
      <rPr>
        <b/>
        <sz val="12"/>
        <color rgb="FFFFC000"/>
        <rFont val="Tahoma"/>
        <family val="2"/>
      </rPr>
      <t>)</t>
    </r>
  </si>
  <si>
    <t>NINGBO SI CUT OFF 12:00</t>
  </si>
  <si>
    <t>HAIFA</t>
  </si>
  <si>
    <t>ASHDOD</t>
  </si>
  <si>
    <t>AMBARLI</t>
  </si>
  <si>
    <t>YARIMCA</t>
  </si>
  <si>
    <t>JACKSON BAY V.92W(IDY,92W)</t>
  </si>
  <si>
    <t>ZIM KINGSTON V.21W(ZKN,21W)</t>
  </si>
  <si>
    <t>NAVIOS CHRYSALIS V.36W (VBR,36W)</t>
  </si>
  <si>
    <t>NAVIOS DEVOTION  V.7W(NS5,7W)</t>
  </si>
  <si>
    <t>GSL LINE 十二月船期表</t>
  </si>
  <si>
    <r>
      <t>FAR-EAST AFRICA EXPRESS LINE (FAX)  1</t>
    </r>
    <r>
      <rPr>
        <b/>
        <sz val="12"/>
        <color rgb="FFFFFFFF"/>
        <rFont val="DengXian"/>
        <family val="3"/>
        <charset val="134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  <family val="3"/>
        <charset val="134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  <family val="3"/>
        <charset val="134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</si>
  <si>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</si>
  <si>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</si>
  <si>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</si>
  <si>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</si>
  <si>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</si>
  <si>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W2201N（支线）</t>
  </si>
  <si>
    <t>NYK FURANO V.083W(XTD,248W)</t>
  </si>
  <si>
    <t>YONGZHOU W2202N（支线）</t>
  </si>
  <si>
    <t>YONGZHOU W2203N（支线）</t>
  </si>
  <si>
    <t>SEADREAM V.250W(UE6,250W)</t>
  </si>
  <si>
    <t>YONGZHOU W2204N（支线）</t>
  </si>
  <si>
    <t xml:space="preserve">SEASPAN DUBAI V.025W (SD4,251W) 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</si>
  <si>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</si>
  <si>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ONNE</t>
  </si>
  <si>
    <t>COTONOU</t>
  </si>
  <si>
    <t>ABIDJAN</t>
  </si>
  <si>
    <t>YONGZHOU C2245N（支线）</t>
  </si>
  <si>
    <t>COSCO FUZHOU V.121W (FCU,248W)</t>
  </si>
  <si>
    <t>YONGZHOU C2246N（支线）</t>
  </si>
  <si>
    <t>YONGZHOU C2247N（支线）</t>
  </si>
  <si>
    <t>YONGZHOU C2248N（支线）</t>
  </si>
  <si>
    <t>EXPRESS BLACK SEA V.039W(EE1,251W)</t>
  </si>
  <si>
    <t>YONGZHOU C2249N（支线）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</si>
  <si>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</si>
  <si>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</si>
  <si>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</si>
  <si>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</si>
  <si>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</si>
  <si>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COSCO WELLINGTON V.083W (WGQ,106W)</t>
  </si>
  <si>
    <t xml:space="preserve">SEAMAX STAMFORD V.135W (UEB,135W) </t>
  </si>
  <si>
    <t xml:space="preserve">COSCO ASHDOD V.075W (CK2,18W) </t>
  </si>
  <si>
    <t>DOLPHIN II V.011W(QDL,866W)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</si>
  <si>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</si>
  <si>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</si>
  <si>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</si>
  <si>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</si>
  <si>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KOTA GAYA V.208W(KG3,208W)</t>
  </si>
  <si>
    <t xml:space="preserve">KOTA NAZAR V.209W (OYY,209W) </t>
  </si>
  <si>
    <t>KOTA GADANG V.210W(KG1,210W)</t>
  </si>
  <si>
    <t>THORSTAR V.211W(TT3,211W)</t>
  </si>
  <si>
    <t>KOTA KAMIL V.212W(KZK,212W)</t>
  </si>
  <si>
    <t xml:space="preserve">China East Africa Express （TZX）甬舟码头 五截天开  东南船代 </t>
  </si>
  <si>
    <t xml:space="preserve">NINGBO SI CUT OFF 12:00 </t>
  </si>
  <si>
    <t>DAR ES SALAAM</t>
  </si>
  <si>
    <t xml:space="preserve">PORTO V.248W (PT5,248W) </t>
  </si>
  <si>
    <t>NORTHERN VALENCE V.249W(XBL,249W)</t>
  </si>
  <si>
    <t xml:space="preserve">KOTA KARIM V.250W (KA6,250W) </t>
  </si>
  <si>
    <t xml:space="preserve">BOTANY V.251W (BO7,251W) </t>
  </si>
  <si>
    <r>
      <t xml:space="preserve">CHINA INDIA EXPRESS IV </t>
    </r>
    <r>
      <rPr>
        <b/>
        <sz val="12"/>
        <color theme="2"/>
        <rFont val="Microsoft YaHei UI"/>
        <family val="2"/>
        <charset val="134"/>
      </rPr>
      <t>（</t>
    </r>
    <r>
      <rPr>
        <b/>
        <sz val="12"/>
        <color theme="2"/>
        <rFont val="Tahoma"/>
        <family val="2"/>
      </rPr>
      <t>CI4</t>
    </r>
    <r>
      <rPr>
        <b/>
        <sz val="12"/>
        <color theme="2"/>
        <rFont val="Microsoft YaHei UI"/>
        <family val="2"/>
        <charset val="134"/>
      </rPr>
      <t>）</t>
    </r>
    <r>
      <rPr>
        <b/>
        <sz val="12"/>
        <color theme="2"/>
        <rFont val="宋体"/>
        <family val="3"/>
        <charset val="134"/>
      </rPr>
      <t>远东码头</t>
    </r>
    <r>
      <rPr>
        <b/>
        <sz val="12"/>
        <color theme="2"/>
        <rFont val="Tahoma"/>
        <family val="2"/>
      </rPr>
      <t xml:space="preserve"> </t>
    </r>
    <r>
      <rPr>
        <b/>
        <sz val="12"/>
        <color theme="2"/>
        <rFont val="宋体"/>
        <family val="3"/>
        <charset val="134"/>
      </rPr>
      <t>五截天开</t>
    </r>
    <r>
      <rPr>
        <b/>
        <sz val="12"/>
        <color theme="2"/>
        <rFont val="Tahoma"/>
        <family val="2"/>
      </rPr>
      <t xml:space="preserve">  </t>
    </r>
    <r>
      <rPr>
        <b/>
        <sz val="12"/>
        <color theme="2"/>
        <rFont val="宋体"/>
        <family val="3"/>
        <charset val="134"/>
      </rPr>
      <t>兴港船代</t>
    </r>
  </si>
  <si>
    <t xml:space="preserve">NHAVA SHEVA </t>
  </si>
  <si>
    <t>MUNDRA</t>
  </si>
  <si>
    <t>MUHAMMAD BIN QASIM</t>
  </si>
  <si>
    <t>KARACHI(SAPT)</t>
  </si>
  <si>
    <t>CYPRESS V.0FF7LW1(VUX,2W)</t>
  </si>
  <si>
    <t>码头动态</t>
  </si>
  <si>
    <t>CMA CGM MELISANDE V.0FF7JW1(CM8,2W)</t>
  </si>
  <si>
    <t>TO BE NAMED</t>
  </si>
  <si>
    <t>China West India Express (CWX) 二期码头  ，一截三开，外运船代</t>
  </si>
  <si>
    <t>PORT KLANG(NORTH)</t>
  </si>
  <si>
    <t>KARACHI(PICT)</t>
  </si>
  <si>
    <t>X-PRESS KILIMANJARO V.22007W(XL3,29W)</t>
  </si>
  <si>
    <t>KOTA MEGAH V.0141W(KM3,13W)</t>
  </si>
  <si>
    <t xml:space="preserve">PONTRESINA V.238W (NB1,238W) </t>
  </si>
  <si>
    <t>DALIAN V.2209W (OVQ,56W)</t>
  </si>
  <si>
    <t xml:space="preserve">X-PRESS ANGLESEY V.14W(HV1,14W) </t>
  </si>
  <si>
    <t>NEW CHINA-INDIA-EXPRESS (NIX) 二期码头  六截一开 兴港船代</t>
  </si>
  <si>
    <t>PORT KELANG</t>
  </si>
  <si>
    <t>NHAVA SHEVA</t>
  </si>
  <si>
    <t>HAZIRA</t>
  </si>
  <si>
    <t>COLOMBO</t>
  </si>
  <si>
    <t xml:space="preserve">KMTC DUBAI  V.2207W (KM8,24W) </t>
  </si>
  <si>
    <t>ZIM NORFOLK V.7W (UK3,7W)</t>
  </si>
  <si>
    <t>EVER UBERTY V.180W(EUB,59W)</t>
  </si>
  <si>
    <r>
      <t>CHINA_INDIA_EXPRESS_I</t>
    </r>
    <r>
      <rPr>
        <b/>
        <sz val="12"/>
        <color rgb="FFE7E6E6"/>
        <rFont val="Microsoft YaHei UI"/>
        <family val="2"/>
        <charset val="1"/>
      </rPr>
      <t>（</t>
    </r>
    <r>
      <rPr>
        <b/>
        <sz val="12"/>
        <color rgb="FFE7E6E6"/>
        <rFont val="Tahoma"/>
        <family val="2"/>
        <charset val="1"/>
      </rPr>
      <t>CI1</t>
    </r>
    <r>
      <rPr>
        <b/>
        <sz val="12"/>
        <color rgb="FFE7E6E6"/>
        <rFont val="Microsoft YaHei UI"/>
        <family val="2"/>
        <charset val="1"/>
      </rPr>
      <t>）四期 三截五开</t>
    </r>
    <r>
      <rPr>
        <b/>
        <sz val="12"/>
        <color rgb="FFE7E6E6"/>
        <rFont val="Tahoma"/>
        <family val="2"/>
        <charset val="1"/>
      </rPr>
      <t xml:space="preserve">  </t>
    </r>
    <r>
      <rPr>
        <b/>
        <sz val="12"/>
        <color rgb="FFE7E6E6"/>
        <rFont val="Microsoft YaHei UI"/>
        <family val="2"/>
        <charset val="1"/>
      </rPr>
      <t>东南船代</t>
    </r>
  </si>
  <si>
    <t>PIPAVAV</t>
  </si>
  <si>
    <t>KARACHI PORT(SAPT)</t>
  </si>
  <si>
    <t>XIN SHANGHAI V.140W(XNX,110W)</t>
  </si>
  <si>
    <t>COSCO THAILAND V.090W (ODJ,33W)</t>
  </si>
  <si>
    <t xml:space="preserve">XIN HONG KONG V.059W (XKH,113W) </t>
  </si>
  <si>
    <r>
      <t xml:space="preserve">GOLD STAR_GULF_EXPRESS  (GGX) </t>
    </r>
    <r>
      <rPr>
        <b/>
        <sz val="12"/>
        <color theme="0"/>
        <rFont val="宋体"/>
        <family val="3"/>
        <charset val="134"/>
      </rPr>
      <t>二期码头</t>
    </r>
    <r>
      <rPr>
        <b/>
        <sz val="12"/>
        <color theme="0"/>
        <rFont val="Tahoma"/>
        <family val="2"/>
      </rPr>
      <t xml:space="preserve">  四</t>
    </r>
    <r>
      <rPr>
        <b/>
        <sz val="12"/>
        <color theme="0"/>
        <rFont val="宋体"/>
        <family val="3"/>
        <charset val="134"/>
      </rPr>
      <t>截六开</t>
    </r>
    <r>
      <rPr>
        <b/>
        <sz val="12"/>
        <color theme="0"/>
        <rFont val="Tahoma"/>
        <family val="2"/>
      </rPr>
      <t xml:space="preserve">  </t>
    </r>
    <r>
      <rPr>
        <b/>
        <sz val="12"/>
        <color theme="0"/>
        <rFont val="宋体"/>
        <family val="3"/>
        <charset val="134"/>
      </rPr>
      <t>兴港船代</t>
    </r>
  </si>
  <si>
    <t>KHOR FAKKAN</t>
  </si>
  <si>
    <t>JEBEL ALI</t>
  </si>
  <si>
    <t>SOHAR</t>
  </si>
  <si>
    <t>HAKATA SEOUL V.2206W(HQ3,27W)</t>
  </si>
  <si>
    <t xml:space="preserve">ESL BUSAN V.02249W (AI5,28W) </t>
  </si>
  <si>
    <t>ESL WAFA  V.02250W(EM5,30W)</t>
  </si>
  <si>
    <t>TZINI V.6W (II5,6W) 加班船</t>
  </si>
  <si>
    <t>ESL SANA V.02251W(TH1,30W)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</si>
  <si>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</si>
  <si>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</si>
  <si>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</si>
  <si>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BUXMELODY  V.184S (BWX,73S)</t>
  </si>
  <si>
    <t>YM CREDIBILITY  V.057S (YD4,36S)</t>
  </si>
  <si>
    <t>ALS VENUS V.8S (AE6,8S)</t>
  </si>
  <si>
    <t>BUXMELODY  V.185S (BWX,74S)</t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</si>
  <si>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</si>
  <si>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NINGBO SI CUT OFF 17:30</t>
  </si>
  <si>
    <t>JAKARTA</t>
  </si>
  <si>
    <t>SURABAYA</t>
  </si>
  <si>
    <t>DAVAO</t>
  </si>
  <si>
    <t>COSCO HAIFA V.100S (CH1,22S)</t>
  </si>
  <si>
    <t xml:space="preserve">YM EFFICIENCY V.161S (YF2,54S) </t>
  </si>
  <si>
    <t xml:space="preserve">HYUNDAI VOYAGER V.0128S (VHD,106S) </t>
  </si>
  <si>
    <t>GSL ROSSI V.30S(BR4,30S)</t>
  </si>
  <si>
    <t>COSCO HAIFA V.101S (CH1,23S)</t>
  </si>
  <si>
    <r>
      <t xml:space="preserve">China Australia Express (CAX)  </t>
    </r>
    <r>
      <rPr>
        <b/>
        <sz val="12"/>
        <color rgb="FFFFFFFF"/>
        <rFont val="Microsoft YaHei"/>
        <family val="2"/>
        <charset val="1"/>
      </rPr>
      <t>三期码头</t>
    </r>
    <r>
      <rPr>
        <b/>
        <sz val="12"/>
        <color rgb="FFFFFFFF"/>
        <rFont val="Calibri"/>
        <family val="2"/>
        <charset val="1"/>
      </rPr>
      <t xml:space="preserve">   </t>
    </r>
    <r>
      <rPr>
        <b/>
        <sz val="12"/>
        <color rgb="FFFFFFFF"/>
        <rFont val="Microsoft YaHei"/>
        <family val="2"/>
        <charset val="1"/>
      </rPr>
      <t>外运船代</t>
    </r>
  </si>
  <si>
    <t>SYDNEY</t>
  </si>
  <si>
    <t>MELBOURNE</t>
  </si>
  <si>
    <t>BRISBANE</t>
  </si>
  <si>
    <t>WILLIAM V.5S (WM3,5S)</t>
  </si>
  <si>
    <t>H MERCURY V.6S (HM6,6S)</t>
  </si>
  <si>
    <t>CIMBRIA V.245S(BD5,245S)</t>
  </si>
  <si>
    <r>
      <t>North China Australia Express (C3A)     </t>
    </r>
    <r>
      <rPr>
        <b/>
        <sz val="12"/>
        <color rgb="FFFFFFFF"/>
        <rFont val="DengXian"/>
      </rPr>
      <t>三期码头</t>
    </r>
    <r>
      <rPr>
        <b/>
        <sz val="12"/>
        <color rgb="FFFFFFFF"/>
        <rFont val="Calibri"/>
        <family val="2"/>
      </rPr>
      <t xml:space="preserve">   </t>
    </r>
    <r>
      <rPr>
        <b/>
        <sz val="12"/>
        <color rgb="FFFFFFFF"/>
        <rFont val="DengXian"/>
      </rPr>
      <t>外运船代</t>
    </r>
    <r>
      <rPr>
        <b/>
        <sz val="12"/>
        <color rgb="FFFFFFFF"/>
        <rFont val="Calibri"/>
        <family val="2"/>
      </rPr>
      <t xml:space="preserve"> </t>
    </r>
  </si>
  <si>
    <t xml:space="preserve">NINGBO CY CLOSING </t>
  </si>
  <si>
    <t>SEAMASTER  V.7S (SE8,7S)</t>
  </si>
  <si>
    <t>BOX ENDURANCE V.32S (BX2,32S)</t>
  </si>
  <si>
    <t>H CYGNUS V.7S(HC8,7S)</t>
  </si>
  <si>
    <t> </t>
  </si>
  <si>
    <t>China Philippines Line (CP1) 大榭码头    外运船代</t>
  </si>
  <si>
    <t>NINGBO SI CUT OFF  17:00</t>
  </si>
  <si>
    <t>MANILA NORTH PORT</t>
  </si>
  <si>
    <t>MANILA SOUTH PORT</t>
  </si>
  <si>
    <t>MELLUM V.0JVD5S (OU9,13S)</t>
  </si>
  <si>
    <t>EM SPETSES V.435S (QDN,435S)</t>
  </si>
  <si>
    <t>APL CAIRO V.0JVDDS (XPC,32S)</t>
  </si>
  <si>
    <t>后续船名待通知</t>
  </si>
  <si>
    <r>
      <rPr>
        <b/>
        <sz val="12"/>
        <color rgb="FFFFFFFF"/>
        <rFont val="Tahoma"/>
        <family val="2"/>
      </rPr>
      <t xml:space="preserve">CT3  </t>
    </r>
    <r>
      <rPr>
        <b/>
        <sz val="12"/>
        <color rgb="FFFFFFFF"/>
        <rFont val="Microsoft YaHei UI"/>
        <family val="2"/>
      </rPr>
      <t>三期码头</t>
    </r>
    <r>
      <rPr>
        <b/>
        <sz val="12"/>
        <color rgb="FFFFFFFF"/>
        <rFont val="Tahoma"/>
        <family val="2"/>
      </rPr>
      <t xml:space="preserve">  外运</t>
    </r>
    <r>
      <rPr>
        <b/>
        <sz val="12"/>
        <color rgb="FFFFFFFF"/>
        <rFont val="Microsoft YaHei UI"/>
        <family val="2"/>
      </rPr>
      <t>船代</t>
    </r>
  </si>
  <si>
    <t>BANGKOK</t>
  </si>
  <si>
    <t>HAIPHONG</t>
  </si>
  <si>
    <t>MARLA BULL V.1S (MAG,1S)</t>
  </si>
  <si>
    <t>MARLA TIGER V.5S (MAI,5S)</t>
  </si>
  <si>
    <t>MTT SANDAKAN V.16S (KM6,16S)</t>
  </si>
  <si>
    <t>MARLA BULL V.2S (MAG,2S)</t>
  </si>
  <si>
    <t>MARLA TIGER V.6S (MAI,6S)</t>
  </si>
  <si>
    <r>
      <rPr>
        <b/>
        <sz val="12"/>
        <color rgb="FFFFFFFF"/>
        <rFont val="Tahoma"/>
        <family val="2"/>
      </rPr>
      <t xml:space="preserve">NPX 大榭码头    </t>
    </r>
    <r>
      <rPr>
        <b/>
        <sz val="12"/>
        <color rgb="FFFFFFFF"/>
        <rFont val="Microsoft YaHei UI"/>
        <family val="2"/>
      </rPr>
      <t>外运船代</t>
    </r>
  </si>
  <si>
    <t>IRIS MIKO V.24S (II4,24S)</t>
  </si>
  <si>
    <t>PROS HOPE V.2224S (ZRK,2S)</t>
  </si>
  <si>
    <t>IRIS MIKO V.25S (II4,25S)</t>
  </si>
  <si>
    <t>PROS HOPE V.2225S (ZRK,3S)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</si>
  <si>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</si>
  <si>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</si>
  <si>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</si>
  <si>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</si>
  <si>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</si>
  <si>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</si>
  <si>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</si>
  <si>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</si>
  <si>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XINOU17</t>
  </si>
  <si>
    <t>/周一</t>
  </si>
  <si>
    <t>海盈</t>
  </si>
  <si>
    <t>截关时间：
周五18:00  
截进重时间：
周五12:00
截VGM时间：周五18：00</t>
  </si>
  <si>
    <t>22548N</t>
  </si>
  <si>
    <t>OUX/347N</t>
  </si>
  <si>
    <t>2022-12-05</t>
  </si>
  <si>
    <t>XINYONGCHANG17</t>
  </si>
  <si>
    <t>/周三</t>
  </si>
  <si>
    <t>江阴</t>
  </si>
  <si>
    <t>截关时间：
周二12:00  
截进重时间：周一24:00
截VGM时间：周一18：00</t>
  </si>
  <si>
    <t>XINOU15</t>
  </si>
  <si>
    <t>/周四</t>
  </si>
  <si>
    <t>马尾青州</t>
  </si>
  <si>
    <t>截关时间：
周三12:00
截进重时间：周二24:00
截VGM时间：周二18:00</t>
  </si>
  <si>
    <t>OX2/255N</t>
  </si>
  <si>
    <t>2022-12-01</t>
  </si>
  <si>
    <t>/周六</t>
  </si>
  <si>
    <t>截关时间：
周五12:00  
截进重时间：
周四24:00
截VGM时间：周四18：00</t>
  </si>
  <si>
    <t>XINMINGZHOU90</t>
  </si>
  <si>
    <t>2022-12-03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</si>
  <si>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</si>
  <si>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</si>
  <si>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</si>
  <si>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</si>
  <si>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</si>
  <si>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</si>
  <si>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</si>
  <si>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</si>
  <si>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</si>
  <si>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22549N</t>
  </si>
  <si>
    <t>OUX/351N</t>
  </si>
  <si>
    <t>2022-12-12</t>
  </si>
  <si>
    <t>22550N</t>
  </si>
  <si>
    <t>OUX/355N</t>
  </si>
  <si>
    <t>2022-12-19</t>
  </si>
  <si>
    <t>22551N</t>
  </si>
  <si>
    <t>OUX/359N</t>
  </si>
  <si>
    <t>2022-12-26</t>
  </si>
  <si>
    <t>22552N</t>
  </si>
  <si>
    <t>OUX/363N</t>
  </si>
  <si>
    <t>2023-01-02</t>
  </si>
  <si>
    <t>OG3/455N</t>
  </si>
  <si>
    <t>2022-12-07</t>
  </si>
  <si>
    <t>OG3/459N</t>
  </si>
  <si>
    <t>2022-12-14</t>
  </si>
  <si>
    <t>OG3/463N</t>
  </si>
  <si>
    <t>2022-12-21</t>
  </si>
  <si>
    <t>OG3/467N</t>
  </si>
  <si>
    <t>2022-12-28</t>
  </si>
  <si>
    <t>OX2/259N</t>
  </si>
  <si>
    <t>2022-12-08</t>
  </si>
  <si>
    <t>OX2/263N</t>
  </si>
  <si>
    <t>2022-12-15</t>
  </si>
  <si>
    <t>OX2/267N</t>
  </si>
  <si>
    <t>2022-12-22</t>
  </si>
  <si>
    <t>OX2/271N</t>
  </si>
  <si>
    <t>2022-12-29</t>
  </si>
  <si>
    <t>XG5/107N</t>
  </si>
  <si>
    <t>XG5/111N</t>
  </si>
  <si>
    <t>2022-12-10</t>
  </si>
  <si>
    <t>XG5/115N</t>
  </si>
  <si>
    <t>2022-12-17</t>
  </si>
  <si>
    <t>XG5/119N</t>
  </si>
  <si>
    <t>2022-12-24</t>
  </si>
  <si>
    <t>XG5/123N</t>
  </si>
  <si>
    <t>2022-12-31</t>
  </si>
  <si>
    <t xml:space="preserve">XINMINGZHOU96 </t>
  </si>
  <si>
    <t>XO8/85N</t>
  </si>
  <si>
    <t>取消</t>
  </si>
  <si>
    <t>XO8/89N</t>
  </si>
  <si>
    <t>XINMINGZHOU96 </t>
  </si>
  <si>
    <t>XO8/93N</t>
  </si>
  <si>
    <t>XO8/97N</t>
  </si>
  <si>
    <t>XO8/101N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</si>
</sst>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90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C00000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SimSun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sz val="10.5"/>
      <color rgb="FF000000"/>
      <name val="Microsoft YaHei UI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rgb="FFFFC000"/>
      <name val="Microsoft YaHei UI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sz val="12"/>
      <color theme="8" tint="-0.499984740745262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b/>
      <sz val="12"/>
      <color rgb="FFFFFFFF"/>
      <name val="DengXian"/>
      <family val="3"/>
      <charset val="134"/>
    </font>
    <font>
      <b/>
      <sz val="12"/>
      <color rgb="FFFFFFFF"/>
      <name val="SimSun"/>
      <family val="3"/>
      <charset val="134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theme="2"/>
      <name val="Microsoft YaHei UI"/>
      <family val="2"/>
      <charset val="134"/>
    </font>
    <font>
      <b/>
      <sz val="12"/>
      <color theme="2"/>
      <name val="宋体"/>
      <family val="3"/>
      <charset val="134"/>
    </font>
    <font>
      <b/>
      <sz val="12"/>
      <color theme="8" tint="-0.499984740745262"/>
      <name val="Tahoma"/>
      <family val="2"/>
    </font>
    <font>
      <b/>
      <sz val="12"/>
      <color rgb="FFE7E6E6"/>
      <name val="Tahoma"/>
      <family val="2"/>
    </font>
    <font>
      <b/>
      <sz val="12"/>
      <color rgb="FFE7E6E6"/>
      <name val="Microsoft YaHei UI"/>
      <family val="2"/>
      <charset val="1"/>
    </font>
    <font>
      <b/>
      <sz val="12"/>
      <color rgb="FFE7E6E6"/>
      <name val="Tahoma"/>
      <family val="2"/>
      <charset val="1"/>
    </font>
    <font>
      <b/>
      <sz val="12"/>
      <color rgb="FFFFFFFF"/>
      <name val="Microsoft YaHei UI"/>
      <family val="2"/>
      <charset val="1"/>
    </font>
    <font>
      <sz val="12"/>
      <color rgb="FF000000"/>
      <name val="Tahoma"/>
      <family val="2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sz val="10"/>
      <color theme="1"/>
      <name val="Times New Roman"/>
      <family val="1"/>
      <charset val="1"/>
    </font>
    <font>
      <b/>
      <sz val="12"/>
      <color rgb="FF212B60"/>
      <name val="Tahoma"/>
      <family val="2"/>
      <charset val="1"/>
    </font>
    <font>
      <b/>
      <sz val="16"/>
      <color rgb="FF212B60"/>
      <name val="Calibri"/>
      <family val="2"/>
      <charset val="1"/>
    </font>
    <font>
      <sz val="12"/>
      <color theme="8" tint="-0.499984740745262"/>
      <name val="Tahoma"/>
      <family val="2"/>
      <charset val="1"/>
    </font>
    <font>
      <b/>
      <sz val="12"/>
      <color rgb="FFFFFFFF"/>
      <name val="Calibri"/>
      <family val="2"/>
      <charset val="1"/>
    </font>
    <font>
      <b/>
      <sz val="12"/>
      <color rgb="FFFFFFFF"/>
      <name val="Microsoft YaHei"/>
      <family val="2"/>
      <charset val="1"/>
    </font>
    <font>
      <sz val="12"/>
      <color theme="8" tint="-0.499984740745262"/>
      <name val="Microsoft YaHei UI"/>
      <family val="2"/>
      <charset val="1"/>
    </font>
    <font>
      <sz val="12"/>
      <color theme="8" tint="-0.499984740745262"/>
      <name val="Microsoft YaHei UI"/>
      <family val="2"/>
    </font>
    <font>
      <b/>
      <sz val="12"/>
      <color rgb="FFFFFFFF"/>
      <name val="Calibri"/>
      <family val="2"/>
    </font>
    <font>
      <sz val="11"/>
      <color theme="1"/>
      <name val="Calibri"/>
      <family val="2"/>
      <charset val="1"/>
    </font>
    <font>
      <sz val="11"/>
      <color rgb="FF000000"/>
      <name val="Tahoma"/>
      <family val="2"/>
    </font>
    <font>
      <sz val="12"/>
      <color rgb="FF000000"/>
      <name val="Microsoft YaHei UI"/>
      <family val="2"/>
    </font>
    <font>
      <b/>
      <sz val="12"/>
      <color theme="0"/>
      <name val="Tahoma"/>
      <family val="2"/>
      <charset val="1"/>
    </font>
    <font>
      <sz val="12"/>
      <color theme="1"/>
      <name val="Tahoma"/>
      <family val="2"/>
    </font>
    <font>
      <b/>
      <sz val="12"/>
      <color rgb="FFFFFFFF"/>
      <name val="DengXian"/>
    </font>
    <font>
      <b/>
      <sz val="12"/>
      <color rgb="FF002060"/>
      <name val="Tahoma"/>
      <family val="2"/>
      <charset val="1"/>
    </font>
    <font>
      <sz val="12"/>
      <color rgb="FF002060"/>
      <name val="Arial"/>
      <family val="2"/>
    </font>
    <font>
      <sz val="11"/>
      <color theme="1"/>
      <name val="Tahoma"/>
      <family val="2"/>
    </font>
    <font>
      <b/>
      <sz val="12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sz val="12"/>
      <color rgb="FF000000"/>
      <name val="Microsoft YaHei UI"/>
      <family val="2"/>
      <charset val="1"/>
    </font>
    <font>
      <b/>
      <sz val="11"/>
      <color theme="1"/>
      <name val="Calibri"/>
      <family val="2"/>
      <charset val="1"/>
    </font>
    <font>
      <strike/>
      <sz val="12"/>
      <color rgb="FF002060"/>
      <name val="Tahoma"/>
      <family val="2"/>
    </font>
    <font>
      <strike/>
      <sz val="12"/>
      <color rgb="FF212B60"/>
      <name val="Tahoma"/>
      <family val="2"/>
    </font>
    <font>
      <strike/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  <charset val="134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002060"/>
      <name val="Tahoma"/>
      <family val="2"/>
    </font>
    <font>
      <sz val="11"/>
      <color rgb="FF212B60"/>
      <name val="Tahoma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36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12B60"/>
      </left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 style="medium">
        <color indexed="64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212B60"/>
      </left>
      <right/>
      <top/>
      <bottom/>
      <diagonal/>
    </border>
    <border>
      <left/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thin">
        <color rgb="FF212B60"/>
      </right>
      <top style="medium">
        <color rgb="FF000000"/>
      </top>
      <bottom/>
      <diagonal/>
    </border>
    <border>
      <left style="thin">
        <color rgb="FF212B6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12B60"/>
      </right>
      <top/>
      <bottom style="thin">
        <color rgb="FF212B60"/>
      </bottom>
      <diagonal/>
    </border>
    <border>
      <left style="thin">
        <color rgb="FF212B60"/>
      </left>
      <right style="thin">
        <color rgb="FF212B60"/>
      </right>
      <top/>
      <bottom style="thin">
        <color rgb="FF212B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212B60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212B60"/>
      </left>
      <right style="medium">
        <color rgb="FF212B60"/>
      </right>
      <top style="medium">
        <color rgb="FF212B60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 style="thin">
        <color rgb="FF212B60"/>
      </bottom>
      <diagonal/>
    </border>
    <border>
      <left style="thin">
        <color rgb="FF212B60"/>
      </left>
      <right style="medium">
        <color indexed="64"/>
      </right>
      <top/>
      <bottom style="thin">
        <color rgb="FF212B6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12B60"/>
      </left>
      <right style="thin">
        <color rgb="FF212B60"/>
      </right>
      <top/>
      <bottom style="medium">
        <color indexed="64"/>
      </bottom>
      <diagonal/>
    </border>
    <border>
      <left style="thin">
        <color rgb="FF212B6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222B35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7" fillId="7" borderId="1">
      <alignment vertical="center"/>
    </xf>
    <xf numFmtId="164" fontId="18" fillId="0" borderId="0"/>
  </cellStyleXfs>
  <cellXfs count="543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" fontId="8" fillId="0" borderId="8" xfId="0" applyNumberFormat="1" applyFont="1" applyBorder="1" applyAlignment="1">
      <alignment horizontal="center" vertical="center"/>
    </xf>
    <xf numFmtId="0" fontId="9" fillId="0" borderId="0" xfId="0" applyFont="1"/>
    <xf numFmtId="16" fontId="8" fillId="0" borderId="10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2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/>
    </xf>
    <xf numFmtId="164" fontId="8" fillId="0" borderId="9" xfId="1" applyFont="1" applyBorder="1" applyAlignment="1">
      <alignment horizontal="center" vertical="center"/>
    </xf>
    <xf numFmtId="16" fontId="8" fillId="0" borderId="20" xfId="0" applyNumberFormat="1" applyFont="1" applyBorder="1" applyAlignment="1">
      <alignment horizontal="center" vertical="center"/>
    </xf>
    <xf numFmtId="164" fontId="8" fillId="0" borderId="20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16" fontId="8" fillId="5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" fontId="8" fillId="0" borderId="9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center" vertical="center"/>
    </xf>
    <xf numFmtId="16" fontId="14" fillId="0" borderId="0" xfId="0" applyNumberFormat="1" applyFont="1" applyAlignment="1">
      <alignment horizontal="center" vertical="center"/>
    </xf>
    <xf numFmtId="16" fontId="8" fillId="4" borderId="8" xfId="0" applyNumberFormat="1" applyFont="1" applyFill="1" applyBorder="1" applyAlignment="1">
      <alignment horizontal="center" vertical="center"/>
    </xf>
    <xf numFmtId="0" fontId="8" fillId="0" borderId="32" xfId="0" applyFont="1" applyBorder="1"/>
    <xf numFmtId="16" fontId="8" fillId="4" borderId="10" xfId="0" applyNumberFormat="1" applyFont="1" applyFill="1" applyBorder="1" applyAlignment="1">
      <alignment horizontal="center" vertical="center"/>
    </xf>
    <xf numFmtId="16" fontId="8" fillId="4" borderId="14" xfId="0" applyNumberFormat="1" applyFont="1" applyFill="1" applyBorder="1" applyAlignment="1">
      <alignment horizontal="center" vertical="center"/>
    </xf>
    <xf numFmtId="16" fontId="8" fillId="8" borderId="8" xfId="0" applyNumberFormat="1" applyFont="1" applyFill="1" applyBorder="1" applyAlignment="1">
      <alignment horizontal="center" vertical="center"/>
    </xf>
    <xf numFmtId="164" fontId="8" fillId="8" borderId="8" xfId="1" quotePrefix="1" applyFont="1" applyFill="1" applyBorder="1" applyAlignment="1">
      <alignment horizontal="center" vertical="center"/>
    </xf>
    <xf numFmtId="164" fontId="8" fillId="8" borderId="9" xfId="1" quotePrefix="1" applyFont="1" applyFill="1" applyBorder="1" applyAlignment="1">
      <alignment horizontal="center" vertical="center"/>
    </xf>
    <xf numFmtId="16" fontId="8" fillId="8" borderId="10" xfId="0" applyNumberFormat="1" applyFont="1" applyFill="1" applyBorder="1" applyAlignment="1">
      <alignment horizontal="center" vertical="center"/>
    </xf>
    <xf numFmtId="164" fontId="8" fillId="8" borderId="10" xfId="1" quotePrefix="1" applyFont="1" applyFill="1" applyBorder="1" applyAlignment="1">
      <alignment horizontal="center" vertical="center"/>
    </xf>
    <xf numFmtId="164" fontId="8" fillId="8" borderId="11" xfId="1" quotePrefix="1" applyFont="1" applyFill="1" applyBorder="1" applyAlignment="1">
      <alignment horizontal="center" vertical="center"/>
    </xf>
    <xf numFmtId="16" fontId="8" fillId="8" borderId="14" xfId="0" applyNumberFormat="1" applyFont="1" applyFill="1" applyBorder="1" applyAlignment="1">
      <alignment horizontal="center" vertical="center"/>
    </xf>
    <xf numFmtId="164" fontId="8" fillId="8" borderId="14" xfId="1" quotePrefix="1" applyFont="1" applyFill="1" applyBorder="1" applyAlignment="1">
      <alignment horizontal="center" vertical="center"/>
    </xf>
    <xf numFmtId="164" fontId="8" fillId="8" borderId="15" xfId="1" quotePrefix="1" applyFont="1" applyFill="1" applyBorder="1" applyAlignment="1">
      <alignment horizontal="center" vertical="center"/>
    </xf>
    <xf numFmtId="164" fontId="8" fillId="8" borderId="10" xfId="1" applyFont="1" applyFill="1" applyBorder="1" applyAlignment="1">
      <alignment horizontal="center" vertical="center"/>
    </xf>
    <xf numFmtId="16" fontId="8" fillId="0" borderId="7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4" fontId="8" fillId="8" borderId="8" xfId="1" applyFont="1" applyFill="1" applyBorder="1" applyAlignment="1">
      <alignment horizontal="center" vertical="center"/>
    </xf>
    <xf numFmtId="164" fontId="8" fillId="8" borderId="9" xfId="1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vertical="center"/>
    </xf>
    <xf numFmtId="164" fontId="8" fillId="8" borderId="14" xfId="1" applyFont="1" applyFill="1" applyBorder="1" applyAlignment="1">
      <alignment horizontal="center" vertical="center"/>
    </xf>
    <xf numFmtId="165" fontId="22" fillId="7" borderId="40" xfId="2" applyFont="1" applyBorder="1">
      <alignment vertical="center"/>
    </xf>
    <xf numFmtId="165" fontId="22" fillId="7" borderId="0" xfId="2" applyFont="1" applyBorder="1">
      <alignment vertical="center"/>
    </xf>
    <xf numFmtId="164" fontId="7" fillId="9" borderId="3" xfId="3" applyFont="1" applyFill="1" applyBorder="1" applyAlignment="1" applyProtection="1">
      <alignment horizontal="left" vertical="center" wrapText="1"/>
      <protection hidden="1"/>
    </xf>
    <xf numFmtId="164" fontId="7" fillId="9" borderId="41" xfId="3" applyFont="1" applyFill="1" applyBorder="1" applyAlignment="1" applyProtection="1">
      <alignment horizontal="center" vertical="center" wrapText="1"/>
      <protection hidden="1"/>
    </xf>
    <xf numFmtId="164" fontId="7" fillId="9" borderId="42" xfId="3" applyFont="1" applyFill="1" applyBorder="1" applyAlignment="1" applyProtection="1">
      <alignment horizontal="center" vertical="center" wrapText="1"/>
      <protection hidden="1"/>
    </xf>
    <xf numFmtId="164" fontId="7" fillId="9" borderId="43" xfId="3" applyFont="1" applyFill="1" applyBorder="1" applyAlignment="1" applyProtection="1">
      <alignment horizontal="center" vertical="center" wrapText="1"/>
      <protection hidden="1"/>
    </xf>
    <xf numFmtId="164" fontId="25" fillId="0" borderId="31" xfId="1" quotePrefix="1" applyFont="1" applyBorder="1" applyAlignment="1">
      <alignment horizontal="left" vertical="center"/>
    </xf>
    <xf numFmtId="164" fontId="25" fillId="0" borderId="32" xfId="1" quotePrefix="1" applyFont="1" applyBorder="1" applyAlignment="1">
      <alignment horizontal="left" vertical="center" wrapText="1"/>
    </xf>
    <xf numFmtId="164" fontId="14" fillId="0" borderId="45" xfId="1" quotePrefix="1" applyFont="1" applyBorder="1" applyAlignment="1">
      <alignment horizontal="center" vertical="center"/>
    </xf>
    <xf numFmtId="164" fontId="14" fillId="0" borderId="46" xfId="1" quotePrefix="1" applyFont="1" applyBorder="1" applyAlignment="1">
      <alignment horizontal="center" vertical="center"/>
    </xf>
    <xf numFmtId="164" fontId="14" fillId="0" borderId="47" xfId="1" quotePrefix="1" applyFont="1" applyBorder="1" applyAlignment="1">
      <alignment horizontal="center" vertical="center"/>
    </xf>
    <xf numFmtId="164" fontId="14" fillId="0" borderId="32" xfId="1" quotePrefix="1" applyFont="1" applyBorder="1" applyAlignment="1">
      <alignment horizontal="left" vertical="center"/>
    </xf>
    <xf numFmtId="164" fontId="8" fillId="0" borderId="40" xfId="1" applyFont="1" applyBorder="1" applyAlignment="1">
      <alignment vertical="center" wrapText="1"/>
    </xf>
    <xf numFmtId="164" fontId="14" fillId="0" borderId="0" xfId="1" quotePrefix="1" applyFont="1" applyBorder="1" applyAlignment="1">
      <alignment horizontal="center" vertical="center"/>
    </xf>
    <xf numFmtId="0" fontId="26" fillId="10" borderId="17" xfId="0" applyFont="1" applyFill="1" applyBorder="1" applyAlignment="1">
      <alignment vertical="center" wrapText="1"/>
    </xf>
    <xf numFmtId="0" fontId="26" fillId="10" borderId="18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34" xfId="0" applyFont="1" applyBorder="1" applyAlignment="1">
      <alignment vertical="center"/>
    </xf>
    <xf numFmtId="16" fontId="27" fillId="0" borderId="35" xfId="0" applyNumberFormat="1" applyFont="1" applyBorder="1" applyAlignment="1">
      <alignment horizontal="center" vertical="center"/>
    </xf>
    <xf numFmtId="164" fontId="25" fillId="0" borderId="8" xfId="1" quotePrefix="1" applyFont="1" applyBorder="1" applyAlignment="1">
      <alignment horizontal="center" vertical="center"/>
    </xf>
    <xf numFmtId="164" fontId="25" fillId="0" borderId="8" xfId="1" applyFont="1" applyBorder="1" applyAlignment="1">
      <alignment horizontal="center" vertical="center"/>
    </xf>
    <xf numFmtId="164" fontId="25" fillId="0" borderId="9" xfId="1" applyFont="1" applyBorder="1" applyAlignment="1">
      <alignment horizontal="center" vertical="center"/>
    </xf>
    <xf numFmtId="0" fontId="27" fillId="8" borderId="48" xfId="0" applyFont="1" applyFill="1" applyBorder="1" applyAlignment="1">
      <alignment vertical="center"/>
    </xf>
    <xf numFmtId="16" fontId="27" fillId="10" borderId="36" xfId="0" applyNumberFormat="1" applyFont="1" applyFill="1" applyBorder="1" applyAlignment="1">
      <alignment horizontal="center" vertical="center"/>
    </xf>
    <xf numFmtId="164" fontId="25" fillId="0" borderId="10" xfId="1" quotePrefix="1" applyFont="1" applyBorder="1" applyAlignment="1">
      <alignment horizontal="center" vertical="center"/>
    </xf>
    <xf numFmtId="164" fontId="25" fillId="0" borderId="10" xfId="1" applyFont="1" applyBorder="1" applyAlignment="1">
      <alignment horizontal="center" vertical="center"/>
    </xf>
    <xf numFmtId="164" fontId="25" fillId="0" borderId="11" xfId="1" applyFont="1" applyBorder="1" applyAlignment="1">
      <alignment horizontal="center" vertical="center"/>
    </xf>
    <xf numFmtId="16" fontId="27" fillId="10" borderId="37" xfId="0" applyNumberFormat="1" applyFont="1" applyFill="1" applyBorder="1" applyAlignment="1">
      <alignment horizontal="center" vertical="center"/>
    </xf>
    <xf numFmtId="164" fontId="25" fillId="0" borderId="14" xfId="1" quotePrefix="1" applyFont="1" applyBorder="1" applyAlignment="1">
      <alignment horizontal="center" vertical="center"/>
    </xf>
    <xf numFmtId="164" fontId="25" fillId="0" borderId="14" xfId="1" applyFont="1" applyBorder="1" applyAlignment="1">
      <alignment horizontal="center" vertical="center"/>
    </xf>
    <xf numFmtId="164" fontId="25" fillId="0" borderId="15" xfId="1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7" fillId="10" borderId="3" xfId="0" applyFont="1" applyFill="1" applyBorder="1" applyAlignment="1">
      <alignment vertical="center" wrapText="1"/>
    </xf>
    <xf numFmtId="0" fontId="31" fillId="10" borderId="26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16" fontId="14" fillId="0" borderId="35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8" borderId="48" xfId="0" applyFont="1" applyFill="1" applyBorder="1" applyAlignment="1">
      <alignment vertical="center"/>
    </xf>
    <xf numFmtId="164" fontId="14" fillId="0" borderId="36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" fontId="14" fillId="0" borderId="10" xfId="0" applyNumberFormat="1" applyFont="1" applyBorder="1" applyAlignment="1">
      <alignment horizontal="center" vertical="center"/>
    </xf>
    <xf numFmtId="16" fontId="14" fillId="0" borderId="11" xfId="0" applyNumberFormat="1" applyFont="1" applyBorder="1" applyAlignment="1">
      <alignment horizontal="center" vertical="center"/>
    </xf>
    <xf numFmtId="0" fontId="8" fillId="8" borderId="49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" fontId="14" fillId="0" borderId="14" xfId="0" applyNumberFormat="1" applyFont="1" applyBorder="1" applyAlignment="1">
      <alignment horizontal="center" vertical="center"/>
    </xf>
    <xf numFmtId="16" fontId="14" fillId="0" borderId="15" xfId="0" applyNumberFormat="1" applyFont="1" applyBorder="1" applyAlignment="1">
      <alignment horizontal="center" vertical="center"/>
    </xf>
    <xf numFmtId="0" fontId="14" fillId="0" borderId="0" xfId="0" applyFont="1"/>
    <xf numFmtId="0" fontId="8" fillId="10" borderId="0" xfId="0" applyFont="1" applyFill="1" applyAlignment="1">
      <alignment vertical="center"/>
    </xf>
    <xf numFmtId="0" fontId="7" fillId="10" borderId="18" xfId="0" applyFont="1" applyFill="1" applyBorder="1" applyAlignment="1">
      <alignment horizontal="center" vertical="center" wrapText="1"/>
    </xf>
    <xf numFmtId="16" fontId="8" fillId="0" borderId="35" xfId="0" applyNumberFormat="1" applyFont="1" applyBorder="1" applyAlignment="1">
      <alignment horizontal="center" vertical="center"/>
    </xf>
    <xf numFmtId="164" fontId="14" fillId="0" borderId="8" xfId="1" quotePrefix="1" applyFont="1" applyBorder="1" applyAlignment="1">
      <alignment horizontal="center" vertical="center"/>
    </xf>
    <xf numFmtId="164" fontId="14" fillId="0" borderId="8" xfId="1" applyFont="1" applyBorder="1" applyAlignment="1">
      <alignment horizontal="center" vertical="center"/>
    </xf>
    <xf numFmtId="0" fontId="8" fillId="8" borderId="17" xfId="0" applyFont="1" applyFill="1" applyBorder="1" applyAlignment="1">
      <alignment vertical="center"/>
    </xf>
    <xf numFmtId="164" fontId="8" fillId="0" borderId="36" xfId="1" quotePrefix="1" applyFont="1" applyBorder="1" applyAlignment="1">
      <alignment horizontal="center" vertical="center"/>
    </xf>
    <xf numFmtId="164" fontId="8" fillId="0" borderId="10" xfId="1" quotePrefix="1" applyFont="1" applyBorder="1" applyAlignment="1">
      <alignment horizontal="center" vertical="center"/>
    </xf>
    <xf numFmtId="164" fontId="14" fillId="0" borderId="10" xfId="1" applyFont="1" applyBorder="1" applyAlignment="1">
      <alignment horizontal="center" vertical="center"/>
    </xf>
    <xf numFmtId="164" fontId="14" fillId="0" borderId="36" xfId="1" quotePrefix="1" applyFont="1" applyBorder="1" applyAlignment="1">
      <alignment horizontal="center" vertical="center"/>
    </xf>
    <xf numFmtId="164" fontId="14" fillId="0" borderId="10" xfId="1" quotePrefix="1" applyFont="1" applyBorder="1" applyAlignment="1">
      <alignment horizontal="center" vertical="center"/>
    </xf>
    <xf numFmtId="0" fontId="8" fillId="8" borderId="50" xfId="0" applyFont="1" applyFill="1" applyBorder="1" applyAlignment="1">
      <alignment vertical="center"/>
    </xf>
    <xf numFmtId="164" fontId="8" fillId="0" borderId="37" xfId="1" quotePrefix="1" applyFont="1" applyBorder="1" applyAlignment="1">
      <alignment horizontal="center" vertical="center"/>
    </xf>
    <xf numFmtId="164" fontId="8" fillId="0" borderId="14" xfId="1" quotePrefix="1" applyFont="1" applyBorder="1" applyAlignment="1">
      <alignment horizontal="center" vertical="center"/>
    </xf>
    <xf numFmtId="164" fontId="14" fillId="0" borderId="14" xfId="1" applyFont="1" applyBorder="1" applyAlignment="1">
      <alignment horizontal="center" vertical="center"/>
    </xf>
    <xf numFmtId="164" fontId="14" fillId="0" borderId="0" xfId="1" applyFont="1" applyBorder="1" applyAlignment="1"/>
    <xf numFmtId="164" fontId="14" fillId="0" borderId="0" xfId="1" applyFont="1" applyBorder="1" applyAlignment="1">
      <alignment horizontal="center" vertical="center"/>
    </xf>
    <xf numFmtId="164" fontId="14" fillId="0" borderId="0" xfId="1" quotePrefix="1" applyFont="1" applyBorder="1" applyAlignment="1">
      <alignment horizontal="center"/>
    </xf>
    <xf numFmtId="0" fontId="7" fillId="9" borderId="51" xfId="0" applyFont="1" applyFill="1" applyBorder="1" applyAlignment="1" applyProtection="1">
      <alignment horizontal="left" vertical="center" wrapText="1"/>
      <protection hidden="1"/>
    </xf>
    <xf numFmtId="0" fontId="7" fillId="9" borderId="3" xfId="0" applyFont="1" applyFill="1" applyBorder="1" applyAlignment="1" applyProtection="1">
      <alignment horizontal="center" vertical="center" wrapText="1"/>
      <protection hidden="1"/>
    </xf>
    <xf numFmtId="0" fontId="7" fillId="9" borderId="52" xfId="0" applyFont="1" applyFill="1" applyBorder="1" applyAlignment="1" applyProtection="1">
      <alignment horizontal="center" vertical="center" wrapText="1"/>
      <protection hidden="1"/>
    </xf>
    <xf numFmtId="0" fontId="7" fillId="9" borderId="3" xfId="0" applyFont="1" applyFill="1" applyBorder="1" applyAlignment="1" applyProtection="1">
      <alignment horizontal="center" vertical="center"/>
      <protection hidden="1"/>
    </xf>
    <xf numFmtId="0" fontId="7" fillId="9" borderId="25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/>
    <xf numFmtId="164" fontId="14" fillId="0" borderId="53" xfId="1" applyFont="1" applyBorder="1" applyAlignment="1">
      <alignment horizontal="center" vertical="center"/>
    </xf>
    <xf numFmtId="164" fontId="14" fillId="0" borderId="54" xfId="1" applyFont="1" applyBorder="1" applyAlignment="1">
      <alignment horizontal="center" vertical="center"/>
    </xf>
    <xf numFmtId="164" fontId="14" fillId="0" borderId="38" xfId="1" applyFont="1" applyBorder="1" applyAlignment="1">
      <alignment horizontal="center"/>
    </xf>
    <xf numFmtId="164" fontId="14" fillId="0" borderId="36" xfId="1" applyFont="1" applyBorder="1" applyAlignment="1">
      <alignment horizontal="center" vertical="center"/>
    </xf>
    <xf numFmtId="164" fontId="14" fillId="0" borderId="11" xfId="1" applyFont="1" applyBorder="1" applyAlignment="1">
      <alignment horizontal="center"/>
    </xf>
    <xf numFmtId="0" fontId="8" fillId="0" borderId="48" xfId="0" applyFont="1" applyBorder="1"/>
    <xf numFmtId="164" fontId="14" fillId="0" borderId="37" xfId="1" applyFont="1" applyBorder="1" applyAlignment="1">
      <alignment horizontal="center" vertical="center"/>
    </xf>
    <xf numFmtId="164" fontId="14" fillId="0" borderId="15" xfId="1" applyFont="1" applyBorder="1" applyAlignment="1">
      <alignment horizontal="center"/>
    </xf>
    <xf numFmtId="0" fontId="8" fillId="0" borderId="0" xfId="0" applyFont="1"/>
    <xf numFmtId="164" fontId="14" fillId="0" borderId="0" xfId="1" applyFont="1" applyBorder="1" applyAlignment="1">
      <alignment horizontal="center"/>
    </xf>
    <xf numFmtId="0" fontId="8" fillId="8" borderId="0" xfId="0" applyFont="1" applyFill="1"/>
    <xf numFmtId="164" fontId="8" fillId="0" borderId="0" xfId="0" applyNumberFormat="1" applyFont="1" applyAlignment="1">
      <alignment horizontal="center" vertical="center"/>
    </xf>
    <xf numFmtId="164" fontId="8" fillId="0" borderId="0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/>
    </xf>
    <xf numFmtId="0" fontId="7" fillId="8" borderId="3" xfId="0" applyFont="1" applyFill="1" applyBorder="1" applyAlignment="1" applyProtection="1">
      <alignment vertical="center"/>
      <protection hidden="1"/>
    </xf>
    <xf numFmtId="0" fontId="7" fillId="9" borderId="53" xfId="0" applyFont="1" applyFill="1" applyBorder="1" applyAlignment="1" applyProtection="1">
      <alignment horizontal="center" vertical="center" wrapText="1"/>
      <protection hidden="1"/>
    </xf>
    <xf numFmtId="0" fontId="7" fillId="9" borderId="54" xfId="0" applyFont="1" applyFill="1" applyBorder="1" applyAlignment="1" applyProtection="1">
      <alignment horizontal="center" vertical="center" wrapText="1"/>
      <protection hidden="1"/>
    </xf>
    <xf numFmtId="0" fontId="7" fillId="9" borderId="38" xfId="0" applyFont="1" applyFill="1" applyBorder="1" applyAlignment="1" applyProtection="1">
      <alignment horizontal="center" vertical="center"/>
      <protection hidden="1"/>
    </xf>
    <xf numFmtId="0" fontId="8" fillId="0" borderId="34" xfId="0" applyFont="1" applyBorder="1"/>
    <xf numFmtId="164" fontId="8" fillId="0" borderId="35" xfId="1" applyFont="1" applyBorder="1" applyAlignment="1">
      <alignment horizontal="center" vertical="center"/>
    </xf>
    <xf numFmtId="0" fontId="8" fillId="8" borderId="48" xfId="0" applyFont="1" applyFill="1" applyBorder="1"/>
    <xf numFmtId="164" fontId="8" fillId="0" borderId="3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8" fillId="8" borderId="39" xfId="0" applyFont="1" applyFill="1" applyBorder="1"/>
    <xf numFmtId="164" fontId="8" fillId="0" borderId="37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1" applyFont="1" applyBorder="1" applyAlignment="1">
      <alignment horizontal="center" vertical="center"/>
    </xf>
    <xf numFmtId="0" fontId="8" fillId="8" borderId="55" xfId="0" applyFont="1" applyFill="1" applyBorder="1"/>
    <xf numFmtId="0" fontId="8" fillId="0" borderId="0" xfId="0" applyFont="1" applyAlignment="1">
      <alignment wrapText="1"/>
    </xf>
    <xf numFmtId="0" fontId="25" fillId="0" borderId="55" xfId="0" applyFont="1" applyBorder="1" applyAlignment="1">
      <alignment wrapText="1"/>
    </xf>
    <xf numFmtId="164" fontId="14" fillId="0" borderId="19" xfId="1" applyFont="1" applyBorder="1" applyAlignment="1">
      <alignment horizontal="center" vertical="center"/>
    </xf>
    <xf numFmtId="0" fontId="7" fillId="9" borderId="3" xfId="0" applyFont="1" applyFill="1" applyBorder="1" applyAlignment="1" applyProtection="1">
      <alignment vertical="center" wrapText="1"/>
      <protection hidden="1"/>
    </xf>
    <xf numFmtId="0" fontId="7" fillId="9" borderId="56" xfId="0" applyFont="1" applyFill="1" applyBorder="1" applyAlignment="1" applyProtection="1">
      <alignment horizontal="center" vertical="center" wrapText="1"/>
      <protection hidden="1"/>
    </xf>
    <xf numFmtId="0" fontId="7" fillId="9" borderId="2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>
      <alignment horizontal="center" vertical="center" wrapText="1"/>
    </xf>
    <xf numFmtId="0" fontId="7" fillId="9" borderId="21" xfId="0" applyFont="1" applyFill="1" applyBorder="1" applyAlignment="1" applyProtection="1">
      <alignment horizontal="center" vertical="center" wrapText="1"/>
      <protection hidden="1"/>
    </xf>
    <xf numFmtId="164" fontId="14" fillId="0" borderId="35" xfId="1" quotePrefix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25" fillId="8" borderId="39" xfId="0" applyFont="1" applyFill="1" applyBorder="1"/>
    <xf numFmtId="0" fontId="25" fillId="0" borderId="0" xfId="0" applyFont="1"/>
    <xf numFmtId="16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0" fontId="12" fillId="9" borderId="3" xfId="0" applyFont="1" applyFill="1" applyBorder="1" applyAlignment="1" applyProtection="1">
      <alignment vertical="center" wrapText="1"/>
      <protection hidden="1"/>
    </xf>
    <xf numFmtId="0" fontId="12" fillId="9" borderId="53" xfId="0" applyFont="1" applyFill="1" applyBorder="1" applyAlignment="1" applyProtection="1">
      <alignment horizontal="center" vertical="center" wrapText="1"/>
      <protection hidden="1"/>
    </xf>
    <xf numFmtId="0" fontId="12" fillId="9" borderId="54" xfId="0" applyFont="1" applyFill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>
      <alignment horizontal="center" vertical="center" wrapText="1"/>
    </xf>
    <xf numFmtId="164" fontId="25" fillId="8" borderId="8" xfId="1" applyFont="1" applyFill="1" applyBorder="1" applyAlignment="1">
      <alignment horizontal="center" vertical="center"/>
    </xf>
    <xf numFmtId="164" fontId="25" fillId="8" borderId="10" xfId="1" applyFont="1" applyFill="1" applyBorder="1" applyAlignment="1">
      <alignment horizontal="center" vertical="center"/>
    </xf>
    <xf numFmtId="164" fontId="25" fillId="8" borderId="14" xfId="1" applyFont="1" applyFill="1" applyBorder="1" applyAlignment="1">
      <alignment horizontal="center" vertical="center"/>
    </xf>
    <xf numFmtId="164" fontId="25" fillId="0" borderId="0" xfId="1" applyFont="1" applyBorder="1" applyAlignment="1">
      <alignment horizontal="center" vertical="center"/>
    </xf>
    <xf numFmtId="164" fontId="25" fillId="8" borderId="0" xfId="1" quotePrefix="1" applyFont="1" applyFill="1" applyBorder="1" applyAlignment="1">
      <alignment horizontal="center" vertical="center"/>
    </xf>
    <xf numFmtId="164" fontId="25" fillId="8" borderId="0" xfId="1" applyFont="1" applyFill="1" applyBorder="1" applyAlignment="1">
      <alignment horizontal="center" vertical="center"/>
    </xf>
    <xf numFmtId="164" fontId="25" fillId="8" borderId="0" xfId="1" applyFont="1" applyFill="1" applyBorder="1" applyAlignment="1">
      <alignment horizontal="center"/>
    </xf>
    <xf numFmtId="164" fontId="25" fillId="8" borderId="0" xfId="0" applyNumberFormat="1" applyFont="1" applyFill="1" applyAlignment="1">
      <alignment horizontal="center"/>
    </xf>
    <xf numFmtId="165" fontId="22" fillId="7" borderId="58" xfId="2" applyFont="1" applyBorder="1">
      <alignment vertical="center"/>
    </xf>
    <xf numFmtId="164" fontId="14" fillId="8" borderId="0" xfId="1" quotePrefix="1" applyFont="1" applyFill="1" applyBorder="1" applyAlignment="1">
      <alignment horizontal="center" vertical="center"/>
    </xf>
    <xf numFmtId="0" fontId="28" fillId="0" borderId="0" xfId="0" applyFont="1"/>
    <xf numFmtId="0" fontId="37" fillId="10" borderId="62" xfId="0" applyFont="1" applyFill="1" applyBorder="1" applyAlignment="1">
      <alignment wrapText="1"/>
    </xf>
    <xf numFmtId="0" fontId="37" fillId="10" borderId="44" xfId="0" applyFont="1" applyFill="1" applyBorder="1" applyAlignment="1">
      <alignment horizontal="center" wrapText="1"/>
    </xf>
    <xf numFmtId="0" fontId="37" fillId="10" borderId="63" xfId="0" applyFont="1" applyFill="1" applyBorder="1" applyAlignment="1">
      <alignment horizontal="center" wrapText="1"/>
    </xf>
    <xf numFmtId="0" fontId="37" fillId="0" borderId="3" xfId="0" applyFont="1" applyBorder="1" applyAlignment="1">
      <alignment horizontal="center" wrapText="1"/>
    </xf>
    <xf numFmtId="0" fontId="25" fillId="10" borderId="34" xfId="0" applyFont="1" applyFill="1" applyBorder="1" applyAlignment="1">
      <alignment wrapText="1"/>
    </xf>
    <xf numFmtId="16" fontId="25" fillId="0" borderId="35" xfId="0" applyNumberFormat="1" applyFont="1" applyBorder="1" applyAlignment="1">
      <alignment horizontal="center" wrapText="1"/>
    </xf>
    <xf numFmtId="0" fontId="25" fillId="0" borderId="8" xfId="0" applyFont="1" applyBorder="1" applyAlignment="1">
      <alignment horizontal="center" vertical="center" wrapText="1"/>
    </xf>
    <xf numFmtId="16" fontId="25" fillId="0" borderId="8" xfId="0" applyNumberFormat="1" applyFont="1" applyBorder="1" applyAlignment="1">
      <alignment horizontal="center" vertical="center" wrapText="1"/>
    </xf>
    <xf numFmtId="16" fontId="25" fillId="0" borderId="9" xfId="0" applyNumberFormat="1" applyFont="1" applyBorder="1" applyAlignment="1">
      <alignment horizontal="center" vertical="center" wrapText="1"/>
    </xf>
    <xf numFmtId="0" fontId="25" fillId="10" borderId="39" xfId="0" applyFont="1" applyFill="1" applyBorder="1" applyAlignment="1">
      <alignment wrapText="1"/>
    </xf>
    <xf numFmtId="16" fontId="25" fillId="0" borderId="37" xfId="0" applyNumberFormat="1" applyFont="1" applyBorder="1" applyAlignment="1">
      <alignment horizontal="center" wrapText="1"/>
    </xf>
    <xf numFmtId="16" fontId="25" fillId="0" borderId="14" xfId="0" applyNumberFormat="1" applyFont="1" applyBorder="1" applyAlignment="1">
      <alignment horizontal="center" vertical="center" wrapText="1"/>
    </xf>
    <xf numFmtId="16" fontId="25" fillId="0" borderId="15" xfId="0" applyNumberFormat="1" applyFont="1" applyBorder="1" applyAlignment="1">
      <alignment horizontal="center" vertical="center" wrapText="1"/>
    </xf>
    <xf numFmtId="0" fontId="7" fillId="9" borderId="3" xfId="0" applyFont="1" applyFill="1" applyBorder="1" applyAlignment="1" applyProtection="1">
      <alignment horizontal="left" vertical="center" wrapText="1"/>
      <protection hidden="1"/>
    </xf>
    <xf numFmtId="0" fontId="7" fillId="9" borderId="26" xfId="0" applyFont="1" applyFill="1" applyBorder="1" applyAlignment="1" applyProtection="1">
      <alignment horizontal="center" vertical="center" wrapText="1"/>
      <protection hidden="1"/>
    </xf>
    <xf numFmtId="0" fontId="7" fillId="9" borderId="64" xfId="0" applyFont="1" applyFill="1" applyBorder="1" applyAlignment="1" applyProtection="1">
      <alignment horizontal="center" vertical="center" wrapText="1"/>
      <protection hidden="1"/>
    </xf>
    <xf numFmtId="0" fontId="7" fillId="9" borderId="22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/>
    <xf numFmtId="164" fontId="25" fillId="0" borderId="10" xfId="1" quotePrefix="1" applyFont="1" applyBorder="1" applyAlignment="1">
      <alignment horizontal="center"/>
    </xf>
    <xf numFmtId="0" fontId="0" fillId="8" borderId="0" xfId="0" applyFill="1"/>
    <xf numFmtId="0" fontId="25" fillId="8" borderId="0" xfId="0" applyFont="1" applyFill="1" applyAlignment="1">
      <alignment wrapText="1"/>
    </xf>
    <xf numFmtId="164" fontId="25" fillId="0" borderId="0" xfId="1" quotePrefix="1" applyFont="1" applyBorder="1" applyAlignment="1">
      <alignment horizontal="center" vertical="center"/>
    </xf>
    <xf numFmtId="164" fontId="25" fillId="0" borderId="0" xfId="1" quotePrefix="1" applyFont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4" fontId="28" fillId="0" borderId="0" xfId="1" quotePrefix="1" applyFont="1" applyBorder="1" applyAlignment="1">
      <alignment horizontal="center" vertical="center"/>
    </xf>
    <xf numFmtId="164" fontId="28" fillId="0" borderId="0" xfId="1" applyFont="1" applyBorder="1" applyAlignment="1">
      <alignment horizontal="center" vertical="center"/>
    </xf>
    <xf numFmtId="0" fontId="28" fillId="8" borderId="0" xfId="0" applyFont="1" applyFill="1"/>
    <xf numFmtId="0" fontId="37" fillId="10" borderId="3" xfId="0" applyFont="1" applyFill="1" applyBorder="1" applyAlignment="1">
      <alignment vertical="center" wrapText="1"/>
    </xf>
    <xf numFmtId="0" fontId="37" fillId="9" borderId="67" xfId="0" applyFont="1" applyFill="1" applyBorder="1" applyAlignment="1" applyProtection="1">
      <alignment horizontal="center" vertical="center" wrapText="1"/>
      <protection hidden="1"/>
    </xf>
    <xf numFmtId="0" fontId="37" fillId="9" borderId="68" xfId="0" applyFont="1" applyFill="1" applyBorder="1" applyAlignment="1" applyProtection="1">
      <alignment horizontal="center" vertical="center" wrapText="1"/>
      <protection hidden="1"/>
    </xf>
    <xf numFmtId="0" fontId="37" fillId="10" borderId="68" xfId="0" applyFont="1" applyFill="1" applyBorder="1" applyAlignment="1">
      <alignment horizontal="center" vertical="center" wrapText="1"/>
    </xf>
    <xf numFmtId="0" fontId="37" fillId="10" borderId="69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wrapText="1"/>
    </xf>
    <xf numFmtId="16" fontId="25" fillId="10" borderId="8" xfId="0" applyNumberFormat="1" applyFont="1" applyFill="1" applyBorder="1" applyAlignment="1">
      <alignment horizontal="center" wrapText="1"/>
    </xf>
    <xf numFmtId="16" fontId="25" fillId="10" borderId="9" xfId="0" applyNumberFormat="1" applyFont="1" applyFill="1" applyBorder="1" applyAlignment="1">
      <alignment horizontal="center" wrapText="1"/>
    </xf>
    <xf numFmtId="0" fontId="25" fillId="8" borderId="10" xfId="0" applyFont="1" applyFill="1" applyBorder="1" applyAlignment="1">
      <alignment horizontal="center" wrapText="1"/>
    </xf>
    <xf numFmtId="16" fontId="25" fillId="10" borderId="10" xfId="0" applyNumberFormat="1" applyFont="1" applyFill="1" applyBorder="1" applyAlignment="1">
      <alignment horizontal="center" wrapText="1"/>
    </xf>
    <xf numFmtId="16" fontId="25" fillId="10" borderId="11" xfId="0" applyNumberFormat="1" applyFont="1" applyFill="1" applyBorder="1" applyAlignment="1">
      <alignment horizontal="center" wrapText="1"/>
    </xf>
    <xf numFmtId="0" fontId="25" fillId="8" borderId="14" xfId="0" applyFont="1" applyFill="1" applyBorder="1" applyAlignment="1">
      <alignment horizontal="center" wrapText="1"/>
    </xf>
    <xf numFmtId="16" fontId="25" fillId="10" borderId="14" xfId="0" applyNumberFormat="1" applyFont="1" applyFill="1" applyBorder="1" applyAlignment="1">
      <alignment horizontal="center" wrapText="1"/>
    </xf>
    <xf numFmtId="16" fontId="25" fillId="10" borderId="15" xfId="0" applyNumberFormat="1" applyFont="1" applyFill="1" applyBorder="1" applyAlignment="1">
      <alignment horizontal="center" wrapText="1"/>
    </xf>
    <xf numFmtId="0" fontId="43" fillId="0" borderId="55" xfId="0" applyFont="1" applyBorder="1"/>
    <xf numFmtId="16" fontId="44" fillId="0" borderId="0" xfId="0" applyNumberFormat="1" applyFont="1" applyAlignment="1">
      <alignment horizontal="center"/>
    </xf>
    <xf numFmtId="0" fontId="33" fillId="12" borderId="55" xfId="0" applyFont="1" applyFill="1" applyBorder="1"/>
    <xf numFmtId="0" fontId="45" fillId="12" borderId="0" xfId="0" applyFont="1" applyFill="1"/>
    <xf numFmtId="0" fontId="46" fillId="0" borderId="3" xfId="0" applyFont="1" applyBorder="1"/>
    <xf numFmtId="0" fontId="46" fillId="10" borderId="25" xfId="0" applyFont="1" applyFill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3" fillId="0" borderId="31" xfId="0" applyFont="1" applyBorder="1"/>
    <xf numFmtId="16" fontId="48" fillId="0" borderId="7" xfId="0" applyNumberFormat="1" applyFont="1" applyBorder="1" applyAlignment="1">
      <alignment horizontal="center"/>
    </xf>
    <xf numFmtId="16" fontId="48" fillId="0" borderId="8" xfId="0" applyNumberFormat="1" applyFont="1" applyBorder="1" applyAlignment="1">
      <alignment horizontal="center"/>
    </xf>
    <xf numFmtId="16" fontId="48" fillId="0" borderId="9" xfId="0" applyNumberFormat="1" applyFont="1" applyBorder="1" applyAlignment="1">
      <alignment horizontal="center"/>
    </xf>
    <xf numFmtId="0" fontId="43" fillId="0" borderId="32" xfId="0" applyFont="1" applyBorder="1"/>
    <xf numFmtId="16" fontId="48" fillId="0" borderId="12" xfId="0" applyNumberFormat="1" applyFont="1" applyBorder="1" applyAlignment="1">
      <alignment horizontal="center"/>
    </xf>
    <xf numFmtId="16" fontId="48" fillId="0" borderId="10" xfId="0" applyNumberFormat="1" applyFont="1" applyBorder="1" applyAlignment="1">
      <alignment horizontal="center"/>
    </xf>
    <xf numFmtId="16" fontId="48" fillId="0" borderId="11" xfId="0" applyNumberFormat="1" applyFont="1" applyBorder="1" applyAlignment="1">
      <alignment horizontal="center"/>
    </xf>
    <xf numFmtId="0" fontId="43" fillId="0" borderId="33" xfId="0" applyFont="1" applyBorder="1"/>
    <xf numFmtId="16" fontId="48" fillId="0" borderId="13" xfId="0" applyNumberFormat="1" applyFont="1" applyBorder="1" applyAlignment="1">
      <alignment horizontal="center"/>
    </xf>
    <xf numFmtId="16" fontId="48" fillId="0" borderId="14" xfId="0" applyNumberFormat="1" applyFont="1" applyBorder="1" applyAlignment="1">
      <alignment horizontal="center"/>
    </xf>
    <xf numFmtId="16" fontId="48" fillId="0" borderId="15" xfId="0" applyNumberFormat="1" applyFont="1" applyBorder="1" applyAlignment="1">
      <alignment horizontal="center"/>
    </xf>
    <xf numFmtId="16" fontId="44" fillId="0" borderId="0" xfId="0" applyNumberFormat="1" applyFont="1"/>
    <xf numFmtId="0" fontId="48" fillId="0" borderId="0" xfId="0" applyFont="1"/>
    <xf numFmtId="16" fontId="48" fillId="1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16" fontId="48" fillId="0" borderId="0" xfId="0" applyNumberFormat="1" applyFont="1" applyAlignment="1">
      <alignment horizontal="center"/>
    </xf>
    <xf numFmtId="16" fontId="25" fillId="0" borderId="0" xfId="0" applyNumberFormat="1" applyFont="1" applyAlignment="1">
      <alignment horizontal="center"/>
    </xf>
    <xf numFmtId="0" fontId="52" fillId="4" borderId="0" xfId="0" applyFont="1" applyFill="1" applyAlignment="1">
      <alignment horizontal="center" wrapText="1"/>
    </xf>
    <xf numFmtId="16" fontId="27" fillId="4" borderId="0" xfId="0" applyNumberFormat="1" applyFont="1" applyFill="1" applyAlignment="1">
      <alignment horizontal="center" wrapText="1"/>
    </xf>
    <xf numFmtId="16" fontId="28" fillId="0" borderId="0" xfId="0" applyNumberFormat="1" applyFont="1"/>
    <xf numFmtId="0" fontId="28" fillId="0" borderId="0" xfId="0" applyFont="1" applyAlignment="1">
      <alignment vertical="center"/>
    </xf>
    <xf numFmtId="0" fontId="42" fillId="8" borderId="0" xfId="0" applyFont="1" applyFill="1"/>
    <xf numFmtId="0" fontId="54" fillId="0" borderId="0" xfId="0" applyFont="1"/>
    <xf numFmtId="0" fontId="55" fillId="0" borderId="0" xfId="0" applyFont="1"/>
    <xf numFmtId="16" fontId="55" fillId="0" borderId="58" xfId="0" applyNumberFormat="1" applyFont="1" applyBorder="1"/>
    <xf numFmtId="0" fontId="56" fillId="0" borderId="73" xfId="0" applyFont="1" applyBorder="1"/>
    <xf numFmtId="16" fontId="55" fillId="0" borderId="73" xfId="0" applyNumberFormat="1" applyFont="1" applyBorder="1"/>
    <xf numFmtId="16" fontId="42" fillId="0" borderId="74" xfId="0" applyNumberFormat="1" applyFont="1" applyBorder="1"/>
    <xf numFmtId="16" fontId="42" fillId="4" borderId="70" xfId="0" applyNumberFormat="1" applyFont="1" applyFill="1" applyBorder="1" applyAlignment="1">
      <alignment horizontal="center" vertical="center" wrapText="1"/>
    </xf>
    <xf numFmtId="16" fontId="28" fillId="0" borderId="70" xfId="0" applyNumberFormat="1" applyFont="1" applyBorder="1" applyAlignment="1">
      <alignment horizontal="center"/>
    </xf>
    <xf numFmtId="0" fontId="7" fillId="8" borderId="75" xfId="0" applyFont="1" applyFill="1" applyBorder="1" applyAlignment="1">
      <alignment horizontal="center"/>
    </xf>
    <xf numFmtId="0" fontId="42" fillId="8" borderId="75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left" vertical="center" wrapText="1"/>
    </xf>
    <xf numFmtId="0" fontId="31" fillId="4" borderId="67" xfId="0" applyFont="1" applyFill="1" applyBorder="1" applyAlignment="1">
      <alignment horizontal="center" vertical="center" wrapText="1"/>
    </xf>
    <xf numFmtId="0" fontId="31" fillId="4" borderId="68" xfId="0" applyFont="1" applyFill="1" applyBorder="1" applyAlignment="1">
      <alignment horizontal="center" vertical="center" wrapText="1"/>
    </xf>
    <xf numFmtId="0" fontId="31" fillId="4" borderId="69" xfId="0" applyFont="1" applyFill="1" applyBorder="1" applyAlignment="1">
      <alignment horizontal="center" vertical="center" wrapText="1"/>
    </xf>
    <xf numFmtId="16" fontId="25" fillId="10" borderId="35" xfId="0" applyNumberFormat="1" applyFont="1" applyFill="1" applyBorder="1" applyAlignment="1">
      <alignment horizontal="center" wrapText="1"/>
    </xf>
    <xf numFmtId="16" fontId="25" fillId="10" borderId="36" xfId="0" applyNumberFormat="1" applyFont="1" applyFill="1" applyBorder="1" applyAlignment="1">
      <alignment horizontal="center" wrapText="1"/>
    </xf>
    <xf numFmtId="16" fontId="25" fillId="10" borderId="37" xfId="0" applyNumberFormat="1" applyFont="1" applyFill="1" applyBorder="1" applyAlignment="1">
      <alignment horizontal="center" wrapText="1"/>
    </xf>
    <xf numFmtId="0" fontId="25" fillId="10" borderId="48" xfId="0" applyFont="1" applyFill="1" applyBorder="1" applyAlignment="1">
      <alignment wrapText="1"/>
    </xf>
    <xf numFmtId="164" fontId="25" fillId="0" borderId="8" xfId="1" quotePrefix="1" applyFont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164" fontId="25" fillId="0" borderId="14" xfId="1" quotePrefix="1" applyFont="1" applyBorder="1" applyAlignment="1">
      <alignment horizontal="center"/>
    </xf>
    <xf numFmtId="164" fontId="25" fillId="0" borderId="15" xfId="0" applyNumberFormat="1" applyFont="1" applyBorder="1" applyAlignment="1">
      <alignment horizontal="center"/>
    </xf>
    <xf numFmtId="164" fontId="25" fillId="0" borderId="35" xfId="1" quotePrefix="1" applyFont="1" applyBorder="1" applyAlignment="1">
      <alignment horizontal="center" vertical="center"/>
    </xf>
    <xf numFmtId="164" fontId="25" fillId="0" borderId="36" xfId="1" quotePrefix="1" applyFont="1" applyBorder="1" applyAlignment="1">
      <alignment horizontal="center" vertical="center"/>
    </xf>
    <xf numFmtId="164" fontId="25" fillId="0" borderId="37" xfId="1" quotePrefix="1" applyFont="1" applyBorder="1" applyAlignment="1">
      <alignment horizontal="center" vertical="center"/>
    </xf>
    <xf numFmtId="0" fontId="25" fillId="8" borderId="34" xfId="0" applyFont="1" applyFill="1" applyBorder="1" applyAlignment="1">
      <alignment wrapText="1"/>
    </xf>
    <xf numFmtId="0" fontId="25" fillId="8" borderId="48" xfId="0" applyFont="1" applyFill="1" applyBorder="1" applyAlignment="1">
      <alignment wrapText="1"/>
    </xf>
    <xf numFmtId="0" fontId="25" fillId="8" borderId="39" xfId="0" applyFont="1" applyFill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6" fontId="25" fillId="0" borderId="10" xfId="0" applyNumberFormat="1" applyFont="1" applyBorder="1" applyAlignment="1">
      <alignment horizontal="center" vertical="center" wrapText="1"/>
    </xf>
    <xf numFmtId="16" fontId="25" fillId="0" borderId="11" xfId="0" applyNumberFormat="1" applyFont="1" applyBorder="1" applyAlignment="1">
      <alignment horizontal="center" vertical="center" wrapText="1"/>
    </xf>
    <xf numFmtId="16" fontId="25" fillId="0" borderId="36" xfId="0" applyNumberFormat="1" applyFont="1" applyBorder="1" applyAlignment="1">
      <alignment horizontal="center" wrapText="1"/>
    </xf>
    <xf numFmtId="164" fontId="14" fillId="0" borderId="91" xfId="1" quotePrefix="1" applyFont="1" applyBorder="1" applyAlignment="1">
      <alignment horizontal="center" vertical="center"/>
    </xf>
    <xf numFmtId="164" fontId="14" fillId="0" borderId="92" xfId="1" quotePrefix="1" applyFont="1" applyBorder="1" applyAlignment="1">
      <alignment horizontal="center" vertical="center"/>
    </xf>
    <xf numFmtId="164" fontId="14" fillId="0" borderId="29" xfId="1" quotePrefix="1" applyFont="1" applyBorder="1" applyAlignment="1">
      <alignment horizontal="center" vertical="center"/>
    </xf>
    <xf numFmtId="164" fontId="14" fillId="0" borderId="30" xfId="1" quotePrefix="1" applyFont="1" applyBorder="1" applyAlignment="1">
      <alignment horizontal="center" vertical="center"/>
    </xf>
    <xf numFmtId="164" fontId="14" fillId="0" borderId="93" xfId="1" quotePrefix="1" applyFont="1" applyBorder="1" applyAlignment="1">
      <alignment horizontal="center" vertical="center"/>
    </xf>
    <xf numFmtId="164" fontId="14" fillId="10" borderId="33" xfId="1" quotePrefix="1" applyFont="1" applyFill="1" applyBorder="1" applyAlignment="1">
      <alignment horizontal="left" vertical="center"/>
    </xf>
    <xf numFmtId="164" fontId="14" fillId="0" borderId="94" xfId="1" quotePrefix="1" applyFont="1" applyBorder="1" applyAlignment="1">
      <alignment horizontal="center" vertical="center"/>
    </xf>
    <xf numFmtId="164" fontId="14" fillId="0" borderId="95" xfId="1" applyFont="1" applyBorder="1" applyAlignment="1">
      <alignment horizontal="center" vertical="center"/>
    </xf>
    <xf numFmtId="164" fontId="14" fillId="0" borderId="96" xfId="1" quotePrefix="1" applyFont="1" applyBorder="1" applyAlignment="1">
      <alignment horizontal="center" vertical="center"/>
    </xf>
    <xf numFmtId="164" fontId="14" fillId="0" borderId="97" xfId="1" quotePrefix="1" applyFont="1" applyBorder="1" applyAlignment="1">
      <alignment horizontal="center" vertical="center"/>
    </xf>
    <xf numFmtId="0" fontId="8" fillId="0" borderId="17" xfId="0" applyFont="1" applyBorder="1"/>
    <xf numFmtId="0" fontId="8" fillId="0" borderId="39" xfId="0" applyFont="1" applyBorder="1"/>
    <xf numFmtId="0" fontId="8" fillId="0" borderId="34" xfId="0" applyFont="1" applyBorder="1" applyAlignment="1">
      <alignment wrapText="1"/>
    </xf>
    <xf numFmtId="0" fontId="8" fillId="9" borderId="31" xfId="0" applyFont="1" applyFill="1" applyBorder="1" applyAlignment="1" applyProtection="1">
      <alignment vertical="center" wrapText="1"/>
      <protection hidden="1"/>
    </xf>
    <xf numFmtId="0" fontId="8" fillId="8" borderId="32" xfId="0" applyFont="1" applyFill="1" applyBorder="1"/>
    <xf numFmtId="0" fontId="8" fillId="8" borderId="33" xfId="0" applyFont="1" applyFill="1" applyBorder="1"/>
    <xf numFmtId="164" fontId="8" fillId="8" borderId="8" xfId="1" applyFont="1" applyFill="1" applyBorder="1" applyAlignment="1">
      <alignment horizontal="center"/>
    </xf>
    <xf numFmtId="164" fontId="8" fillId="8" borderId="8" xfId="0" applyNumberFormat="1" applyFont="1" applyFill="1" applyBorder="1" applyAlignment="1">
      <alignment horizontal="center" vertical="center" wrapText="1"/>
    </xf>
    <xf numFmtId="164" fontId="8" fillId="8" borderId="9" xfId="0" applyNumberFormat="1" applyFont="1" applyFill="1" applyBorder="1" applyAlignment="1">
      <alignment horizontal="center"/>
    </xf>
    <xf numFmtId="164" fontId="8" fillId="0" borderId="12" xfId="1" quotePrefix="1" applyFont="1" applyBorder="1" applyAlignment="1">
      <alignment horizontal="center" vertical="center"/>
    </xf>
    <xf numFmtId="164" fontId="8" fillId="8" borderId="10" xfId="1" applyFont="1" applyFill="1" applyBorder="1" applyAlignment="1">
      <alignment horizontal="center"/>
    </xf>
    <xf numFmtId="164" fontId="8" fillId="8" borderId="10" xfId="0" applyNumberFormat="1" applyFont="1" applyFill="1" applyBorder="1" applyAlignment="1">
      <alignment horizontal="center" vertical="center" wrapText="1"/>
    </xf>
    <xf numFmtId="164" fontId="8" fillId="8" borderId="11" xfId="0" applyNumberFormat="1" applyFont="1" applyFill="1" applyBorder="1" applyAlignment="1">
      <alignment horizontal="center"/>
    </xf>
    <xf numFmtId="164" fontId="8" fillId="0" borderId="13" xfId="1" quotePrefix="1" applyFont="1" applyBorder="1" applyAlignment="1">
      <alignment horizontal="center" vertical="center"/>
    </xf>
    <xf numFmtId="164" fontId="8" fillId="8" borderId="14" xfId="1" applyFont="1" applyFill="1" applyBorder="1" applyAlignment="1">
      <alignment horizontal="center"/>
    </xf>
    <xf numFmtId="164" fontId="8" fillId="8" borderId="14" xfId="0" applyNumberFormat="1" applyFont="1" applyFill="1" applyBorder="1" applyAlignment="1">
      <alignment horizontal="center" vertical="center" wrapText="1"/>
    </xf>
    <xf numFmtId="164" fontId="8" fillId="8" borderId="15" xfId="0" applyNumberFormat="1" applyFont="1" applyFill="1" applyBorder="1" applyAlignment="1">
      <alignment horizontal="center"/>
    </xf>
    <xf numFmtId="0" fontId="60" fillId="10" borderId="76" xfId="0" applyFont="1" applyFill="1" applyBorder="1"/>
    <xf numFmtId="0" fontId="12" fillId="4" borderId="76" xfId="0" applyFont="1" applyFill="1" applyBorder="1" applyAlignment="1">
      <alignment horizontal="center" wrapText="1"/>
    </xf>
    <xf numFmtId="0" fontId="60" fillId="10" borderId="76" xfId="0" applyFont="1" applyFill="1" applyBorder="1" applyAlignment="1">
      <alignment horizontal="center"/>
    </xf>
    <xf numFmtId="0" fontId="61" fillId="10" borderId="34" xfId="0" applyFont="1" applyFill="1" applyBorder="1"/>
    <xf numFmtId="16" fontId="61" fillId="4" borderId="35" xfId="0" applyNumberFormat="1" applyFont="1" applyFill="1" applyBorder="1" applyAlignment="1">
      <alignment horizontal="center" wrapText="1"/>
    </xf>
    <xf numFmtId="0" fontId="61" fillId="0" borderId="8" xfId="0" applyFont="1" applyBorder="1" applyAlignment="1">
      <alignment horizontal="center"/>
    </xf>
    <xf numFmtId="16" fontId="61" fillId="10" borderId="8" xfId="0" applyNumberFormat="1" applyFont="1" applyFill="1" applyBorder="1" applyAlignment="1">
      <alignment horizontal="center"/>
    </xf>
    <xf numFmtId="16" fontId="61" fillId="0" borderId="8" xfId="0" applyNumberFormat="1" applyFont="1" applyBorder="1" applyAlignment="1">
      <alignment horizontal="center"/>
    </xf>
    <xf numFmtId="16" fontId="61" fillId="0" borderId="9" xfId="0" applyNumberFormat="1" applyFont="1" applyBorder="1" applyAlignment="1">
      <alignment horizontal="center"/>
    </xf>
    <xf numFmtId="0" fontId="61" fillId="0" borderId="48" xfId="0" applyFont="1" applyBorder="1"/>
    <xf numFmtId="16" fontId="61" fillId="10" borderId="36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16" fontId="61" fillId="10" borderId="10" xfId="0" applyNumberFormat="1" applyFont="1" applyFill="1" applyBorder="1" applyAlignment="1">
      <alignment horizontal="center"/>
    </xf>
    <xf numFmtId="16" fontId="61" fillId="0" borderId="10" xfId="0" applyNumberFormat="1" applyFont="1" applyBorder="1" applyAlignment="1">
      <alignment horizontal="center"/>
    </xf>
    <xf numFmtId="16" fontId="61" fillId="0" borderId="11" xfId="0" applyNumberFormat="1" applyFont="1" applyBorder="1" applyAlignment="1">
      <alignment horizontal="center"/>
    </xf>
    <xf numFmtId="0" fontId="61" fillId="0" borderId="39" xfId="0" applyFont="1" applyBorder="1"/>
    <xf numFmtId="16" fontId="61" fillId="10" borderId="37" xfId="0" applyNumberFormat="1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16" fontId="61" fillId="10" borderId="14" xfId="0" applyNumberFormat="1" applyFont="1" applyFill="1" applyBorder="1" applyAlignment="1">
      <alignment horizontal="center"/>
    </xf>
    <xf numFmtId="16" fontId="61" fillId="0" borderId="14" xfId="0" applyNumberFormat="1" applyFont="1" applyBorder="1" applyAlignment="1">
      <alignment horizontal="center"/>
    </xf>
    <xf numFmtId="16" fontId="61" fillId="0" borderId="15" xfId="0" applyNumberFormat="1" applyFont="1" applyBorder="1" applyAlignment="1">
      <alignment horizontal="center"/>
    </xf>
    <xf numFmtId="0" fontId="12" fillId="4" borderId="77" xfId="0" applyFont="1" applyFill="1" applyBorder="1" applyAlignment="1">
      <alignment wrapText="1"/>
    </xf>
    <xf numFmtId="0" fontId="12" fillId="4" borderId="68" xfId="0" applyFont="1" applyFill="1" applyBorder="1" applyAlignment="1">
      <alignment horizontal="center" wrapText="1"/>
    </xf>
    <xf numFmtId="0" fontId="12" fillId="0" borderId="69" xfId="0" applyFont="1" applyBorder="1" applyAlignment="1">
      <alignment horizontal="center"/>
    </xf>
    <xf numFmtId="0" fontId="61" fillId="4" borderId="78" xfId="0" applyFont="1" applyFill="1" applyBorder="1" applyAlignment="1">
      <alignment wrapText="1"/>
    </xf>
    <xf numFmtId="16" fontId="61" fillId="4" borderId="79" xfId="0" applyNumberFormat="1" applyFont="1" applyFill="1" applyBorder="1" applyAlignment="1">
      <alignment horizontal="center" wrapText="1"/>
    </xf>
    <xf numFmtId="0" fontId="61" fillId="0" borderId="80" xfId="0" applyFont="1" applyBorder="1" applyAlignment="1">
      <alignment horizontal="center"/>
    </xf>
    <xf numFmtId="16" fontId="61" fillId="4" borderId="80" xfId="0" applyNumberFormat="1" applyFont="1" applyFill="1" applyBorder="1" applyAlignment="1">
      <alignment horizontal="center" wrapText="1"/>
    </xf>
    <xf numFmtId="16" fontId="61" fillId="0" borderId="80" xfId="0" applyNumberFormat="1" applyFont="1" applyBorder="1" applyAlignment="1">
      <alignment horizontal="center"/>
    </xf>
    <xf numFmtId="16" fontId="61" fillId="0" borderId="81" xfId="0" applyNumberFormat="1" applyFont="1" applyBorder="1" applyAlignment="1">
      <alignment horizontal="center"/>
    </xf>
    <xf numFmtId="0" fontId="61" fillId="0" borderId="49" xfId="0" applyFont="1" applyBorder="1"/>
    <xf numFmtId="16" fontId="61" fillId="4" borderId="82" xfId="0" applyNumberFormat="1" applyFont="1" applyFill="1" applyBorder="1" applyAlignment="1">
      <alignment horizontal="center" wrapText="1"/>
    </xf>
    <xf numFmtId="0" fontId="61" fillId="0" borderId="72" xfId="0" applyFont="1" applyBorder="1" applyAlignment="1">
      <alignment horizontal="center"/>
    </xf>
    <xf numFmtId="16" fontId="61" fillId="0" borderId="72" xfId="0" applyNumberFormat="1" applyFont="1" applyBorder="1" applyAlignment="1">
      <alignment horizontal="center"/>
    </xf>
    <xf numFmtId="16" fontId="61" fillId="0" borderId="83" xfId="0" applyNumberFormat="1" applyFont="1" applyBorder="1" applyAlignment="1">
      <alignment horizontal="center"/>
    </xf>
    <xf numFmtId="0" fontId="61" fillId="0" borderId="50" xfId="0" applyFont="1" applyBorder="1"/>
    <xf numFmtId="16" fontId="61" fillId="0" borderId="84" xfId="0" applyNumberFormat="1" applyFont="1" applyBorder="1" applyAlignment="1">
      <alignment horizontal="center"/>
    </xf>
    <xf numFmtId="0" fontId="61" fillId="0" borderId="85" xfId="0" applyFont="1" applyBorder="1" applyAlignment="1">
      <alignment horizontal="center"/>
    </xf>
    <xf numFmtId="16" fontId="61" fillId="0" borderId="85" xfId="0" applyNumberFormat="1" applyFont="1" applyBorder="1" applyAlignment="1">
      <alignment horizontal="center"/>
    </xf>
    <xf numFmtId="16" fontId="61" fillId="0" borderId="86" xfId="0" applyNumberFormat="1" applyFont="1" applyBorder="1" applyAlignment="1">
      <alignment horizontal="center"/>
    </xf>
    <xf numFmtId="16" fontId="61" fillId="0" borderId="87" xfId="0" applyNumberFormat="1" applyFont="1" applyBorder="1" applyAlignment="1">
      <alignment horizontal="center"/>
    </xf>
    <xf numFmtId="0" fontId="53" fillId="5" borderId="71" xfId="0" applyFont="1" applyFill="1" applyBorder="1"/>
    <xf numFmtId="164" fontId="8" fillId="0" borderId="7" xfId="1" quotePrefix="1" applyFont="1" applyBorder="1" applyAlignment="1">
      <alignment horizontal="center" vertical="center"/>
    </xf>
    <xf numFmtId="0" fontId="12" fillId="9" borderId="59" xfId="0" applyFont="1" applyFill="1" applyBorder="1" applyAlignment="1" applyProtection="1">
      <alignment horizontal="left" vertical="center" wrapText="1"/>
      <protection hidden="1"/>
    </xf>
    <xf numFmtId="0" fontId="12" fillId="9" borderId="20" xfId="0" applyFont="1" applyFill="1" applyBorder="1" applyAlignment="1" applyProtection="1">
      <alignment horizontal="center" vertical="center" wrapText="1"/>
      <protection hidden="1"/>
    </xf>
    <xf numFmtId="0" fontId="12" fillId="9" borderId="60" xfId="0" applyFont="1" applyFill="1" applyBorder="1" applyAlignment="1" applyProtection="1">
      <alignment horizontal="center" vertical="center" wrapText="1"/>
      <protection hidden="1"/>
    </xf>
    <xf numFmtId="0" fontId="12" fillId="9" borderId="61" xfId="0" applyFont="1" applyFill="1" applyBorder="1" applyAlignment="1" applyProtection="1">
      <alignment horizontal="center" vertical="center" wrapText="1"/>
      <protection hidden="1"/>
    </xf>
    <xf numFmtId="0" fontId="8" fillId="8" borderId="34" xfId="0" applyFont="1" applyFill="1" applyBorder="1"/>
    <xf numFmtId="164" fontId="8" fillId="8" borderId="8" xfId="1" quotePrefix="1" applyFont="1" applyFill="1" applyBorder="1" applyAlignment="1">
      <alignment horizontal="center"/>
    </xf>
    <xf numFmtId="164" fontId="8" fillId="8" borderId="8" xfId="0" applyNumberFormat="1" applyFont="1" applyFill="1" applyBorder="1" applyAlignment="1">
      <alignment horizontal="center"/>
    </xf>
    <xf numFmtId="164" fontId="8" fillId="8" borderId="10" xfId="1" quotePrefix="1" applyFont="1" applyFill="1" applyBorder="1" applyAlignment="1">
      <alignment horizontal="center"/>
    </xf>
    <xf numFmtId="164" fontId="8" fillId="8" borderId="10" xfId="0" applyNumberFormat="1" applyFont="1" applyFill="1" applyBorder="1" applyAlignment="1">
      <alignment horizontal="center"/>
    </xf>
    <xf numFmtId="16" fontId="8" fillId="0" borderId="36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5" fillId="3" borderId="100" xfId="0" applyFont="1" applyFill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16" fontId="8" fillId="5" borderId="13" xfId="0" applyNumberFormat="1" applyFont="1" applyFill="1" applyBorder="1" applyAlignment="1">
      <alignment horizontal="center" vertical="center"/>
    </xf>
    <xf numFmtId="0" fontId="8" fillId="8" borderId="102" xfId="0" applyFont="1" applyFill="1" applyBorder="1" applyAlignment="1">
      <alignment vertical="center"/>
    </xf>
    <xf numFmtId="0" fontId="8" fillId="8" borderId="103" xfId="0" applyFont="1" applyFill="1" applyBorder="1" applyAlignment="1">
      <alignment vertical="center"/>
    </xf>
    <xf numFmtId="0" fontId="8" fillId="8" borderId="104" xfId="0" applyFont="1" applyFill="1" applyBorder="1"/>
    <xf numFmtId="16" fontId="8" fillId="0" borderId="37" xfId="0" applyNumberFormat="1" applyFont="1" applyBorder="1" applyAlignment="1">
      <alignment horizontal="center" vertical="center"/>
    </xf>
    <xf numFmtId="0" fontId="7" fillId="4" borderId="105" xfId="0" applyFont="1" applyFill="1" applyBorder="1" applyAlignment="1">
      <alignment horizontal="left" vertical="center" wrapText="1"/>
    </xf>
    <xf numFmtId="0" fontId="7" fillId="4" borderId="105" xfId="0" applyFont="1" applyFill="1" applyBorder="1" applyAlignment="1">
      <alignment vertical="center" wrapText="1"/>
    </xf>
    <xf numFmtId="16" fontId="8" fillId="0" borderId="106" xfId="0" applyNumberFormat="1" applyFont="1" applyBorder="1" applyAlignment="1">
      <alignment horizontal="center" vertical="center"/>
    </xf>
    <xf numFmtId="16" fontId="8" fillId="0" borderId="107" xfId="0" applyNumberFormat="1" applyFont="1" applyBorder="1" applyAlignment="1">
      <alignment horizontal="center" vertical="center"/>
    </xf>
    <xf numFmtId="164" fontId="8" fillId="0" borderId="107" xfId="1" applyFont="1" applyBorder="1" applyAlignment="1">
      <alignment horizontal="center" vertical="center"/>
    </xf>
    <xf numFmtId="164" fontId="8" fillId="0" borderId="108" xfId="1" applyFont="1" applyBorder="1" applyAlignment="1">
      <alignment horizontal="center" vertical="center"/>
    </xf>
    <xf numFmtId="16" fontId="8" fillId="0" borderId="109" xfId="0" applyNumberFormat="1" applyFont="1" applyBorder="1" applyAlignment="1">
      <alignment horizontal="center" vertical="center"/>
    </xf>
    <xf numFmtId="164" fontId="8" fillId="0" borderId="110" xfId="1" applyFont="1" applyBorder="1" applyAlignment="1">
      <alignment horizontal="center" vertical="center"/>
    </xf>
    <xf numFmtId="16" fontId="8" fillId="8" borderId="111" xfId="0" applyNumberFormat="1" applyFont="1" applyFill="1" applyBorder="1" applyAlignment="1">
      <alignment horizontal="center" vertical="center"/>
    </xf>
    <xf numFmtId="164" fontId="8" fillId="8" borderId="112" xfId="1" applyFont="1" applyFill="1" applyBorder="1" applyAlignment="1">
      <alignment horizontal="center" vertical="center"/>
    </xf>
    <xf numFmtId="16" fontId="8" fillId="8" borderId="113" xfId="0" applyNumberFormat="1" applyFont="1" applyFill="1" applyBorder="1" applyAlignment="1">
      <alignment horizontal="center" vertical="center"/>
    </xf>
    <xf numFmtId="16" fontId="8" fillId="8" borderId="114" xfId="0" applyNumberFormat="1" applyFont="1" applyFill="1" applyBorder="1" applyAlignment="1">
      <alignment horizontal="center" vertical="center"/>
    </xf>
    <xf numFmtId="164" fontId="8" fillId="8" borderId="114" xfId="1" applyFont="1" applyFill="1" applyBorder="1" applyAlignment="1">
      <alignment horizontal="center" vertical="center"/>
    </xf>
    <xf numFmtId="164" fontId="8" fillId="8" borderId="115" xfId="1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116" xfId="0" applyFont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8" fillId="0" borderId="118" xfId="0" applyFont="1" applyBorder="1" applyAlignment="1">
      <alignment vertical="center"/>
    </xf>
    <xf numFmtId="16" fontId="8" fillId="8" borderId="3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1" fillId="10" borderId="3" xfId="0" applyFont="1" applyFill="1" applyBorder="1" applyAlignment="1">
      <alignment vertical="center" wrapText="1"/>
    </xf>
    <xf numFmtId="0" fontId="31" fillId="9" borderId="67" xfId="0" applyFont="1" applyFill="1" applyBorder="1" applyAlignment="1" applyProtection="1">
      <alignment horizontal="center" vertical="center" wrapText="1"/>
      <protection hidden="1"/>
    </xf>
    <xf numFmtId="0" fontId="31" fillId="9" borderId="68" xfId="0" applyFont="1" applyFill="1" applyBorder="1" applyAlignment="1" applyProtection="1">
      <alignment horizontal="center" vertical="center" wrapText="1"/>
      <protection hidden="1"/>
    </xf>
    <xf numFmtId="0" fontId="31" fillId="10" borderId="68" xfId="0" applyFont="1" applyFill="1" applyBorder="1" applyAlignment="1">
      <alignment horizontal="center" vertical="center" wrapText="1"/>
    </xf>
    <xf numFmtId="0" fontId="31" fillId="10" borderId="69" xfId="0" applyFont="1" applyFill="1" applyBorder="1" applyAlignment="1">
      <alignment horizontal="center" vertical="center" wrapText="1"/>
    </xf>
    <xf numFmtId="0" fontId="31" fillId="10" borderId="121" xfId="0" applyFont="1" applyFill="1" applyBorder="1" applyAlignment="1">
      <alignment horizontal="center" vertical="center" wrapText="1"/>
    </xf>
    <xf numFmtId="0" fontId="62" fillId="0" borderId="0" xfId="0" applyFont="1"/>
    <xf numFmtId="0" fontId="42" fillId="10" borderId="70" xfId="0" applyFont="1" applyFill="1" applyBorder="1" applyAlignment="1">
      <alignment wrapText="1"/>
    </xf>
    <xf numFmtId="16" fontId="42" fillId="10" borderId="70" xfId="0" applyNumberFormat="1" applyFont="1" applyFill="1" applyBorder="1" applyAlignment="1">
      <alignment horizontal="center" wrapText="1"/>
    </xf>
    <xf numFmtId="0" fontId="42" fillId="8" borderId="70" xfId="0" applyFont="1" applyFill="1" applyBorder="1" applyAlignment="1">
      <alignment horizontal="center" wrapText="1"/>
    </xf>
    <xf numFmtId="16" fontId="62" fillId="0" borderId="70" xfId="0" applyNumberFormat="1" applyFont="1" applyBorder="1" applyAlignment="1">
      <alignment horizontal="center"/>
    </xf>
    <xf numFmtId="0" fontId="31" fillId="10" borderId="76" xfId="0" applyFont="1" applyFill="1" applyBorder="1" applyAlignment="1">
      <alignment horizontal="center" vertical="center" wrapText="1"/>
    </xf>
    <xf numFmtId="0" fontId="33" fillId="7" borderId="122" xfId="0" applyFont="1" applyFill="1" applyBorder="1"/>
    <xf numFmtId="0" fontId="45" fillId="7" borderId="123" xfId="0" applyFont="1" applyFill="1" applyBorder="1"/>
    <xf numFmtId="0" fontId="63" fillId="10" borderId="124" xfId="0" applyFont="1" applyFill="1" applyBorder="1"/>
    <xf numFmtId="0" fontId="63" fillId="10" borderId="125" xfId="0" applyFont="1" applyFill="1" applyBorder="1"/>
    <xf numFmtId="0" fontId="64" fillId="0" borderId="101" xfId="0" applyFont="1" applyBorder="1"/>
    <xf numFmtId="0" fontId="64" fillId="0" borderId="104" xfId="0" applyFont="1" applyBorder="1"/>
    <xf numFmtId="0" fontId="66" fillId="0" borderId="0" xfId="0" applyFont="1"/>
    <xf numFmtId="16" fontId="64" fillId="0" borderId="119" xfId="0" applyNumberFormat="1" applyFont="1" applyBorder="1" applyAlignment="1">
      <alignment horizontal="center"/>
    </xf>
    <xf numFmtId="0" fontId="65" fillId="0" borderId="119" xfId="0" applyFont="1" applyBorder="1" applyAlignment="1">
      <alignment horizontal="center"/>
    </xf>
    <xf numFmtId="16" fontId="64" fillId="0" borderId="126" xfId="0" applyNumberFormat="1" applyFont="1" applyBorder="1" applyAlignment="1">
      <alignment horizontal="center"/>
    </xf>
    <xf numFmtId="0" fontId="65" fillId="0" borderId="126" xfId="0" applyFont="1" applyBorder="1" applyAlignment="1">
      <alignment horizontal="center"/>
    </xf>
    <xf numFmtId="16" fontId="64" fillId="10" borderId="126" xfId="0" applyNumberFormat="1" applyFont="1" applyFill="1" applyBorder="1" applyAlignment="1">
      <alignment horizontal="center"/>
    </xf>
    <xf numFmtId="16" fontId="64" fillId="0" borderId="125" xfId="0" applyNumberFormat="1" applyFont="1" applyBorder="1" applyAlignment="1">
      <alignment horizontal="center"/>
    </xf>
    <xf numFmtId="0" fontId="65" fillId="0" borderId="125" xfId="0" applyFont="1" applyBorder="1" applyAlignment="1">
      <alignment horizontal="center"/>
    </xf>
    <xf numFmtId="0" fontId="67" fillId="0" borderId="7" xfId="0" applyFont="1" applyBorder="1" applyAlignment="1">
      <alignment vertical="center"/>
    </xf>
    <xf numFmtId="16" fontId="67" fillId="0" borderId="8" xfId="0" applyNumberFormat="1" applyFont="1" applyBorder="1" applyAlignment="1">
      <alignment horizontal="center" vertical="center"/>
    </xf>
    <xf numFmtId="16" fontId="67" fillId="0" borderId="9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/>
    <xf numFmtId="0" fontId="70" fillId="0" borderId="0" xfId="0" applyFont="1"/>
    <xf numFmtId="0" fontId="67" fillId="0" borderId="12" xfId="0" applyFont="1" applyBorder="1" applyAlignment="1">
      <alignment vertical="center"/>
    </xf>
    <xf numFmtId="16" fontId="67" fillId="0" borderId="10" xfId="0" applyNumberFormat="1" applyFont="1" applyBorder="1" applyAlignment="1">
      <alignment horizontal="center" vertical="center"/>
    </xf>
    <xf numFmtId="16" fontId="67" fillId="0" borderId="11" xfId="0" applyNumberFormat="1" applyFont="1" applyBorder="1" applyAlignment="1">
      <alignment horizontal="center" vertical="center"/>
    </xf>
    <xf numFmtId="0" fontId="71" fillId="2" borderId="99" xfId="0" applyFont="1" applyFill="1" applyBorder="1" applyAlignment="1">
      <alignment vertical="center" wrapText="1"/>
    </xf>
    <xf numFmtId="0" fontId="7" fillId="14" borderId="57" xfId="0" applyFont="1" applyFill="1" applyBorder="1" applyAlignment="1">
      <alignment horizontal="center" vertical="center" wrapText="1"/>
    </xf>
    <xf numFmtId="16" fontId="12" fillId="14" borderId="57" xfId="0" applyNumberFormat="1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vertical="center"/>
    </xf>
    <xf numFmtId="0" fontId="58" fillId="0" borderId="70" xfId="0" applyFont="1" applyBorder="1"/>
    <xf numFmtId="0" fontId="58" fillId="0" borderId="70" xfId="0" applyFont="1" applyBorder="1" applyAlignment="1">
      <alignment vertical="center"/>
    </xf>
    <xf numFmtId="16" fontId="58" fillId="0" borderId="70" xfId="0" applyNumberFormat="1" applyFont="1" applyBorder="1" applyAlignment="1">
      <alignment horizontal="center"/>
    </xf>
    <xf numFmtId="0" fontId="8" fillId="8" borderId="12" xfId="0" applyFont="1" applyFill="1" applyBorder="1" applyAlignment="1">
      <alignment vertical="center"/>
    </xf>
    <xf numFmtId="16" fontId="8" fillId="14" borderId="10" xfId="0" applyNumberFormat="1" applyFont="1" applyFill="1" applyBorder="1" applyAlignment="1">
      <alignment horizontal="center" vertical="center"/>
    </xf>
    <xf numFmtId="16" fontId="8" fillId="6" borderId="10" xfId="0" applyNumberFormat="1" applyFont="1" applyFill="1" applyBorder="1" applyAlignment="1">
      <alignment horizontal="center" vertical="center"/>
    </xf>
    <xf numFmtId="164" fontId="8" fillId="14" borderId="10" xfId="1" applyFont="1" applyFill="1" applyBorder="1" applyAlignment="1">
      <alignment horizontal="center" vertical="center"/>
    </xf>
    <xf numFmtId="164" fontId="8" fillId="14" borderId="11" xfId="1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vertical="center"/>
    </xf>
    <xf numFmtId="16" fontId="8" fillId="14" borderId="14" xfId="0" applyNumberFormat="1" applyFont="1" applyFill="1" applyBorder="1" applyAlignment="1">
      <alignment horizontal="center" vertical="center"/>
    </xf>
    <xf numFmtId="16" fontId="8" fillId="6" borderId="14" xfId="0" applyNumberFormat="1" applyFont="1" applyFill="1" applyBorder="1" applyAlignment="1">
      <alignment horizontal="center" vertical="center"/>
    </xf>
    <xf numFmtId="164" fontId="8" fillId="14" borderId="14" xfId="1" applyFont="1" applyFill="1" applyBorder="1" applyAlignment="1">
      <alignment horizontal="center" vertical="center"/>
    </xf>
    <xf numFmtId="164" fontId="8" fillId="14" borderId="15" xfId="1" applyFont="1" applyFill="1" applyBorder="1" applyAlignment="1">
      <alignment horizontal="center" vertical="center"/>
    </xf>
    <xf numFmtId="164" fontId="28" fillId="8" borderId="8" xfId="1" applyFont="1" applyFill="1" applyBorder="1" applyAlignment="1">
      <alignment horizontal="center" vertical="center"/>
    </xf>
    <xf numFmtId="164" fontId="28" fillId="0" borderId="35" xfId="1" applyFont="1" applyBorder="1" applyAlignment="1">
      <alignment horizontal="center" vertical="center"/>
    </xf>
    <xf numFmtId="0" fontId="28" fillId="8" borderId="48" xfId="0" applyFont="1" applyFill="1" applyBorder="1"/>
    <xf numFmtId="0" fontId="28" fillId="0" borderId="39" xfId="0" applyFont="1" applyBorder="1"/>
    <xf numFmtId="164" fontId="28" fillId="8" borderId="10" xfId="1" applyFont="1" applyFill="1" applyBorder="1" applyAlignment="1">
      <alignment horizontal="center" vertical="center"/>
    </xf>
    <xf numFmtId="164" fontId="28" fillId="0" borderId="36" xfId="1" applyFont="1" applyBorder="1" applyAlignment="1">
      <alignment horizontal="center" vertical="center"/>
    </xf>
    <xf numFmtId="0" fontId="23" fillId="15" borderId="10" xfId="0" applyNumberFormat="1" applyFont="1" applyFill="1" applyBorder="1" applyAlignment="1"/>
    <xf numFmtId="0" fontId="23" fillId="15" borderId="10" xfId="0" applyNumberFormat="1" applyFont="1" applyFill="1" applyBorder="1" applyAlignment="1">
      <alignment horizontal="center"/>
    </xf>
    <xf numFmtId="166" fontId="23" fillId="15" borderId="10" xfId="0" applyNumberFormat="1" applyFont="1" applyFill="1" applyBorder="1" applyAlignment="1">
      <alignment horizontal="center"/>
    </xf>
    <xf numFmtId="166" fontId="23" fillId="15" borderId="10" xfId="0" applyNumberFormat="1" applyFont="1" applyFill="1" applyBorder="1" applyAlignment="1">
      <alignment horizontal="center" vertical="center"/>
    </xf>
    <xf numFmtId="49" fontId="73" fillId="0" borderId="128" xfId="0" applyNumberFormat="1" applyFont="1" applyFill="1" applyBorder="1" applyAlignment="1">
      <alignment horizontal="center" vertical="center" wrapText="1"/>
    </xf>
    <xf numFmtId="166" fontId="74" fillId="0" borderId="129" xfId="0" applyNumberFormat="1" applyFont="1" applyFill="1" applyBorder="1" applyAlignment="1">
      <alignment horizontal="center" vertical="center"/>
    </xf>
    <xf numFmtId="49" fontId="76" fillId="0" borderId="129" xfId="0" applyNumberFormat="1" applyFont="1" applyFill="1" applyBorder="1" applyAlignment="1">
      <alignment horizontal="center" vertical="center" wrapText="1"/>
    </xf>
    <xf numFmtId="0" fontId="77" fillId="0" borderId="0" xfId="0" applyFont="1"/>
    <xf numFmtId="166" fontId="78" fillId="0" borderId="132" xfId="0" applyNumberFormat="1" applyFont="1" applyFill="1" applyBorder="1" applyAlignment="1">
      <alignment horizontal="center" vertical="center"/>
    </xf>
    <xf numFmtId="49" fontId="79" fillId="0" borderId="129" xfId="0" applyNumberFormat="1" applyFont="1" applyFill="1" applyBorder="1" applyAlignment="1">
      <alignment horizontal="center" vertical="center" wrapText="1"/>
    </xf>
    <xf numFmtId="166" fontId="74" fillId="0" borderId="132" xfId="0" applyNumberFormat="1" applyFont="1" applyFill="1" applyBorder="1" applyAlignment="1">
      <alignment horizontal="center" vertical="center"/>
    </xf>
    <xf numFmtId="49" fontId="79" fillId="0" borderId="132" xfId="0" applyNumberFormat="1" applyFont="1" applyFill="1" applyBorder="1" applyAlignment="1">
      <alignment horizontal="center" vertical="center" wrapText="1"/>
    </xf>
    <xf numFmtId="0" fontId="80" fillId="15" borderId="0" xfId="0" applyNumberFormat="1" applyFont="1" applyFill="1" applyAlignment="1"/>
    <xf numFmtId="0" fontId="81" fillId="0" borderId="0" xfId="0" applyFont="1"/>
    <xf numFmtId="164" fontId="82" fillId="0" borderId="0" xfId="0" applyNumberFormat="1" applyFont="1"/>
    <xf numFmtId="0" fontId="83" fillId="0" borderId="0" xfId="0" applyFont="1"/>
    <xf numFmtId="0" fontId="84" fillId="0" borderId="0" xfId="0" applyFont="1"/>
    <xf numFmtId="164" fontId="84" fillId="0" borderId="0" xfId="0" applyNumberFormat="1" applyFont="1" applyFill="1" applyAlignment="1"/>
    <xf numFmtId="164" fontId="83" fillId="0" borderId="0" xfId="0" applyNumberFormat="1" applyFont="1" applyFill="1" applyAlignment="1"/>
    <xf numFmtId="49" fontId="85" fillId="0" borderId="128" xfId="0" applyNumberFormat="1" applyFont="1" applyFill="1" applyBorder="1" applyAlignment="1">
      <alignment horizontal="center" vertical="center" wrapText="1"/>
    </xf>
    <xf numFmtId="49" fontId="86" fillId="0" borderId="128" xfId="0" applyNumberFormat="1" applyFont="1" applyFill="1" applyBorder="1" applyAlignment="1">
      <alignment horizontal="center" vertical="center" wrapText="1"/>
    </xf>
    <xf numFmtId="49" fontId="87" fillId="0" borderId="128" xfId="0" applyNumberFormat="1" applyFont="1" applyFill="1" applyBorder="1" applyAlignment="1">
      <alignment horizontal="center" vertical="center" wrapText="1"/>
    </xf>
    <xf numFmtId="49" fontId="88" fillId="0" borderId="128" xfId="0" applyNumberFormat="1" applyFont="1" applyFill="1" applyBorder="1" applyAlignment="1">
      <alignment horizontal="center" vertical="center" wrapText="1"/>
    </xf>
    <xf numFmtId="49" fontId="89" fillId="0" borderId="128" xfId="0" applyNumberFormat="1" applyFont="1" applyFill="1" applyBorder="1" applyAlignment="1">
      <alignment horizontal="center" vertical="center" wrapText="1"/>
    </xf>
    <xf numFmtId="166" fontId="23" fillId="15" borderId="127" xfId="0" applyNumberFormat="1" applyFont="1" applyFill="1" applyBorder="1" applyAlignment="1">
      <alignment horizontal="center"/>
    </xf>
    <xf numFmtId="166" fontId="23" fillId="15" borderId="36" xfId="0" applyNumberFormat="1" applyFont="1" applyFill="1" applyBorder="1" applyAlignment="1">
      <alignment horizontal="center"/>
    </xf>
    <xf numFmtId="0" fontId="72" fillId="0" borderId="10" xfId="0" applyNumberFormat="1" applyFont="1" applyFill="1" applyBorder="1" applyAlignment="1">
      <alignment horizontal="center" vertical="center" wrapText="1"/>
    </xf>
    <xf numFmtId="0" fontId="72" fillId="0" borderId="129" xfId="0" applyNumberFormat="1" applyFont="1" applyFill="1" applyBorder="1" applyAlignment="1">
      <alignment horizontal="center" vertical="center"/>
    </xf>
    <xf numFmtId="0" fontId="75" fillId="0" borderId="130" xfId="0" applyFont="1" applyBorder="1" applyAlignment="1">
      <alignment horizontal="center" vertical="center" wrapText="1"/>
    </xf>
    <xf numFmtId="0" fontId="75" fillId="0" borderId="131" xfId="0" applyFont="1" applyBorder="1" applyAlignment="1">
      <alignment horizontal="center" vertical="center" wrapText="1"/>
    </xf>
    <xf numFmtId="0" fontId="75" fillId="0" borderId="133" xfId="0" applyFont="1" applyBorder="1" applyAlignment="1">
      <alignment horizontal="center" vertical="center" wrapText="1"/>
    </xf>
    <xf numFmtId="0" fontId="75" fillId="0" borderId="134" xfId="0" applyFont="1" applyBorder="1" applyAlignment="1">
      <alignment horizontal="center" vertical="center" wrapText="1"/>
    </xf>
    <xf numFmtId="0" fontId="75" fillId="0" borderId="135" xfId="0" applyFont="1" applyBorder="1" applyAlignment="1">
      <alignment horizontal="center" vertical="center" wrapText="1"/>
    </xf>
    <xf numFmtId="0" fontId="75" fillId="0" borderId="132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vertical="center"/>
    </xf>
    <xf numFmtId="0" fontId="5" fillId="7" borderId="28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5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51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165" fontId="22" fillId="7" borderId="51" xfId="2" applyFont="1" applyBorder="1" applyAlignment="1">
      <alignment horizontal="left" vertical="center"/>
    </xf>
    <xf numFmtId="165" fontId="22" fillId="7" borderId="52" xfId="2" applyFont="1" applyBorder="1" applyAlignment="1">
      <alignment horizontal="left" vertical="center"/>
    </xf>
    <xf numFmtId="165" fontId="22" fillId="7" borderId="25" xfId="2" applyFont="1" applyBorder="1" applyAlignment="1">
      <alignment horizontal="left" vertical="center"/>
    </xf>
    <xf numFmtId="0" fontId="1" fillId="11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7" borderId="0" xfId="0" applyFont="1" applyFill="1" applyAlignment="1">
      <alignment vertical="center" wrapText="1"/>
    </xf>
    <xf numFmtId="165" fontId="32" fillId="7" borderId="22" xfId="2" applyFont="1" applyBorder="1" applyAlignment="1">
      <alignment vertical="center"/>
    </xf>
    <xf numFmtId="0" fontId="33" fillId="7" borderId="51" xfId="0" applyFont="1" applyFill="1" applyBorder="1" applyAlignment="1">
      <alignment horizontal="left"/>
    </xf>
    <xf numFmtId="0" fontId="33" fillId="7" borderId="52" xfId="0" applyFont="1" applyFill="1" applyBorder="1" applyAlignment="1">
      <alignment horizontal="left"/>
    </xf>
    <xf numFmtId="0" fontId="33" fillId="7" borderId="55" xfId="0" applyFont="1" applyFill="1" applyBorder="1" applyAlignment="1">
      <alignment horizontal="left"/>
    </xf>
    <xf numFmtId="0" fontId="33" fillId="7" borderId="0" xfId="0" applyFont="1" applyFill="1" applyAlignment="1">
      <alignment horizontal="left"/>
    </xf>
    <xf numFmtId="165" fontId="34" fillId="7" borderId="51" xfId="2" applyFont="1" applyBorder="1" applyAlignment="1">
      <alignment horizontal="left" vertical="center"/>
    </xf>
    <xf numFmtId="165" fontId="34" fillId="7" borderId="52" xfId="2" applyFont="1" applyBorder="1" applyAlignment="1">
      <alignment horizontal="left" vertical="center"/>
    </xf>
    <xf numFmtId="0" fontId="33" fillId="7" borderId="120" xfId="0" applyFont="1" applyFill="1" applyBorder="1" applyAlignment="1">
      <alignment horizontal="left" vertical="center"/>
    </xf>
    <xf numFmtId="0" fontId="33" fillId="7" borderId="28" xfId="0" applyFont="1" applyFill="1" applyBorder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51" xfId="0" applyFont="1" applyFill="1" applyBorder="1" applyAlignment="1"/>
    <xf numFmtId="0" fontId="38" fillId="7" borderId="52" xfId="0" applyFont="1" applyFill="1" applyBorder="1" applyAlignment="1"/>
    <xf numFmtId="165" fontId="22" fillId="7" borderId="22" xfId="2" applyFont="1" applyBorder="1" applyAlignment="1">
      <alignment horizontal="left" vertical="center"/>
    </xf>
    <xf numFmtId="165" fontId="22" fillId="7" borderId="23" xfId="2" applyFont="1" applyBorder="1" applyAlignment="1">
      <alignment horizontal="left" vertical="center"/>
    </xf>
    <xf numFmtId="0" fontId="33" fillId="7" borderId="65" xfId="0" applyFont="1" applyFill="1" applyBorder="1" applyAlignment="1">
      <alignment horizontal="left" vertical="center"/>
    </xf>
    <xf numFmtId="0" fontId="33" fillId="7" borderId="66" xfId="0" applyFont="1" applyFill="1" applyBorder="1" applyAlignment="1">
      <alignment horizontal="left" vertical="center"/>
    </xf>
    <xf numFmtId="0" fontId="49" fillId="7" borderId="55" xfId="0" applyFont="1" applyFill="1" applyBorder="1" applyAlignment="1"/>
    <xf numFmtId="0" fontId="49" fillId="7" borderId="0" xfId="0" applyFont="1" applyFill="1" applyAlignment="1"/>
    <xf numFmtId="0" fontId="57" fillId="7" borderId="88" xfId="0" applyFont="1" applyFill="1" applyBorder="1" applyAlignment="1">
      <alignment horizontal="left" wrapText="1"/>
    </xf>
    <xf numFmtId="0" fontId="57" fillId="7" borderId="89" xfId="0" applyFont="1" applyFill="1" applyBorder="1" applyAlignment="1">
      <alignment horizontal="left" wrapText="1"/>
    </xf>
    <xf numFmtId="0" fontId="57" fillId="7" borderId="90" xfId="0" applyFont="1" applyFill="1" applyBorder="1" applyAlignment="1">
      <alignment horizontal="left" wrapText="1"/>
    </xf>
    <xf numFmtId="0" fontId="53" fillId="13" borderId="98" xfId="0" applyFont="1" applyFill="1" applyBorder="1" applyAlignment="1">
      <alignment horizontal="left"/>
    </xf>
    <xf numFmtId="0" fontId="53" fillId="13" borderId="28" xfId="0" applyFont="1" applyFill="1" applyBorder="1" applyAlignment="1">
      <alignment horizontal="left"/>
    </xf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634999</xdr:colOff>
      <xdr:row>3</xdr:row>
      <xdr:rowOff>91466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E6216B7-B928-4709-A36F-191DED79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159249" cy="60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M20" sqref="M20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39" max="239" width="17.7109375" customWidth="1"/>
    <col min="240" max="243" width="15.7109375" customWidth="1"/>
    <col min="244" max="244" width="6.42578125" customWidth="1"/>
    <col min="245" max="245" width="9.42578125" customWidth="1"/>
    <col min="246" max="246" width="15.7109375" customWidth="1"/>
    <col min="495" max="495" width="17.7109375" customWidth="1"/>
    <col min="496" max="499" width="15.7109375" customWidth="1"/>
    <col min="500" max="500" width="6.42578125" customWidth="1"/>
    <col min="501" max="501" width="9.42578125" customWidth="1"/>
    <col min="502" max="502" width="15.7109375" customWidth="1"/>
    <col min="751" max="751" width="17.7109375" customWidth="1"/>
    <col min="752" max="755" width="15.7109375" customWidth="1"/>
    <col min="756" max="756" width="6.42578125" customWidth="1"/>
    <col min="757" max="757" width="9.42578125" customWidth="1"/>
    <col min="758" max="758" width="15.7109375" customWidth="1"/>
    <col min="1007" max="1007" width="17.7109375" customWidth="1"/>
    <col min="1008" max="1011" width="15.7109375" customWidth="1"/>
    <col min="1012" max="1012" width="6.42578125" customWidth="1"/>
    <col min="1013" max="1013" width="9.42578125" customWidth="1"/>
    <col min="1014" max="1014" width="15.7109375" customWidth="1"/>
    <col min="1263" max="1263" width="17.7109375" customWidth="1"/>
    <col min="1264" max="1267" width="15.7109375" customWidth="1"/>
    <col min="1268" max="1268" width="6.42578125" customWidth="1"/>
    <col min="1269" max="1269" width="9.42578125" customWidth="1"/>
    <col min="1270" max="1270" width="15.7109375" customWidth="1"/>
    <col min="1519" max="1519" width="17.7109375" customWidth="1"/>
    <col min="1520" max="1523" width="15.7109375" customWidth="1"/>
    <col min="1524" max="1524" width="6.42578125" customWidth="1"/>
    <col min="1525" max="1525" width="9.42578125" customWidth="1"/>
    <col min="1526" max="1526" width="15.7109375" customWidth="1"/>
    <col min="1775" max="1775" width="17.7109375" customWidth="1"/>
    <col min="1776" max="1779" width="15.7109375" customWidth="1"/>
    <col min="1780" max="1780" width="6.42578125" customWidth="1"/>
    <col min="1781" max="1781" width="9.42578125" customWidth="1"/>
    <col min="1782" max="1782" width="15.7109375" customWidth="1"/>
    <col min="2031" max="2031" width="17.7109375" customWidth="1"/>
    <col min="2032" max="2035" width="15.7109375" customWidth="1"/>
    <col min="2036" max="2036" width="6.42578125" customWidth="1"/>
    <col min="2037" max="2037" width="9.42578125" customWidth="1"/>
    <col min="2038" max="2038" width="15.7109375" customWidth="1"/>
    <col min="2287" max="2287" width="17.7109375" customWidth="1"/>
    <col min="2288" max="2291" width="15.7109375" customWidth="1"/>
    <col min="2292" max="2292" width="6.42578125" customWidth="1"/>
    <col min="2293" max="2293" width="9.42578125" customWidth="1"/>
    <col min="2294" max="2294" width="15.7109375" customWidth="1"/>
    <col min="2543" max="2543" width="17.7109375" customWidth="1"/>
    <col min="2544" max="2547" width="15.7109375" customWidth="1"/>
    <col min="2548" max="2548" width="6.42578125" customWidth="1"/>
    <col min="2549" max="2549" width="9.42578125" customWidth="1"/>
    <col min="2550" max="2550" width="15.7109375" customWidth="1"/>
    <col min="2799" max="2799" width="17.7109375" customWidth="1"/>
    <col min="2800" max="2803" width="15.7109375" customWidth="1"/>
    <col min="2804" max="2804" width="6.42578125" customWidth="1"/>
    <col min="2805" max="2805" width="9.42578125" customWidth="1"/>
    <col min="2806" max="2806" width="15.7109375" customWidth="1"/>
    <col min="3055" max="3055" width="17.7109375" customWidth="1"/>
    <col min="3056" max="3059" width="15.7109375" customWidth="1"/>
    <col min="3060" max="3060" width="6.42578125" customWidth="1"/>
    <col min="3061" max="3061" width="9.42578125" customWidth="1"/>
    <col min="3062" max="3062" width="15.7109375" customWidth="1"/>
    <col min="3311" max="3311" width="17.7109375" customWidth="1"/>
    <col min="3312" max="3315" width="15.7109375" customWidth="1"/>
    <col min="3316" max="3316" width="6.42578125" customWidth="1"/>
    <col min="3317" max="3317" width="9.42578125" customWidth="1"/>
    <col min="3318" max="3318" width="15.7109375" customWidth="1"/>
    <col min="3567" max="3567" width="17.7109375" customWidth="1"/>
    <col min="3568" max="3571" width="15.7109375" customWidth="1"/>
    <col min="3572" max="3572" width="6.42578125" customWidth="1"/>
    <col min="3573" max="3573" width="9.42578125" customWidth="1"/>
    <col min="3574" max="3574" width="15.7109375" customWidth="1"/>
    <col min="3823" max="3823" width="17.7109375" customWidth="1"/>
    <col min="3824" max="3827" width="15.7109375" customWidth="1"/>
    <col min="3828" max="3828" width="6.42578125" customWidth="1"/>
    <col min="3829" max="3829" width="9.42578125" customWidth="1"/>
    <col min="3830" max="3830" width="15.7109375" customWidth="1"/>
    <col min="4079" max="4079" width="17.7109375" customWidth="1"/>
    <col min="4080" max="4083" width="15.7109375" customWidth="1"/>
    <col min="4084" max="4084" width="6.42578125" customWidth="1"/>
    <col min="4085" max="4085" width="9.42578125" customWidth="1"/>
    <col min="4086" max="4086" width="15.7109375" customWidth="1"/>
    <col min="4335" max="4335" width="17.7109375" customWidth="1"/>
    <col min="4336" max="4339" width="15.7109375" customWidth="1"/>
    <col min="4340" max="4340" width="6.42578125" customWidth="1"/>
    <col min="4341" max="4341" width="9.42578125" customWidth="1"/>
    <col min="4342" max="4342" width="15.7109375" customWidth="1"/>
    <col min="4591" max="4591" width="17.7109375" customWidth="1"/>
    <col min="4592" max="4595" width="15.7109375" customWidth="1"/>
    <col min="4596" max="4596" width="6.42578125" customWidth="1"/>
    <col min="4597" max="4597" width="9.42578125" customWidth="1"/>
    <col min="4598" max="4598" width="15.7109375" customWidth="1"/>
    <col min="4847" max="4847" width="17.7109375" customWidth="1"/>
    <col min="4848" max="4851" width="15.7109375" customWidth="1"/>
    <col min="4852" max="4852" width="6.42578125" customWidth="1"/>
    <col min="4853" max="4853" width="9.42578125" customWidth="1"/>
    <col min="4854" max="4854" width="15.7109375" customWidth="1"/>
    <col min="5103" max="5103" width="17.7109375" customWidth="1"/>
    <col min="5104" max="5107" width="15.7109375" customWidth="1"/>
    <col min="5108" max="5108" width="6.42578125" customWidth="1"/>
    <col min="5109" max="5109" width="9.42578125" customWidth="1"/>
    <col min="5110" max="5110" width="15.7109375" customWidth="1"/>
    <col min="5359" max="5359" width="17.7109375" customWidth="1"/>
    <col min="5360" max="5363" width="15.7109375" customWidth="1"/>
    <col min="5364" max="5364" width="6.42578125" customWidth="1"/>
    <col min="5365" max="5365" width="9.42578125" customWidth="1"/>
    <col min="5366" max="5366" width="15.7109375" customWidth="1"/>
    <col min="5615" max="5615" width="17.7109375" customWidth="1"/>
    <col min="5616" max="5619" width="15.7109375" customWidth="1"/>
    <col min="5620" max="5620" width="6.42578125" customWidth="1"/>
    <col min="5621" max="5621" width="9.42578125" customWidth="1"/>
    <col min="5622" max="5622" width="15.7109375" customWidth="1"/>
    <col min="5871" max="5871" width="17.7109375" customWidth="1"/>
    <col min="5872" max="5875" width="15.7109375" customWidth="1"/>
    <col min="5876" max="5876" width="6.42578125" customWidth="1"/>
    <col min="5877" max="5877" width="9.42578125" customWidth="1"/>
    <col min="5878" max="5878" width="15.7109375" customWidth="1"/>
    <col min="6127" max="6127" width="17.7109375" customWidth="1"/>
    <col min="6128" max="6131" width="15.7109375" customWidth="1"/>
    <col min="6132" max="6132" width="6.42578125" customWidth="1"/>
    <col min="6133" max="6133" width="9.42578125" customWidth="1"/>
    <col min="6134" max="6134" width="15.7109375" customWidth="1"/>
    <col min="6383" max="6383" width="17.7109375" customWidth="1"/>
    <col min="6384" max="6387" width="15.7109375" customWidth="1"/>
    <col min="6388" max="6388" width="6.42578125" customWidth="1"/>
    <col min="6389" max="6389" width="9.42578125" customWidth="1"/>
    <col min="6390" max="6390" width="15.7109375" customWidth="1"/>
    <col min="6639" max="6639" width="17.7109375" customWidth="1"/>
    <col min="6640" max="6643" width="15.7109375" customWidth="1"/>
    <col min="6644" max="6644" width="6.42578125" customWidth="1"/>
    <col min="6645" max="6645" width="9.42578125" customWidth="1"/>
    <col min="6646" max="6646" width="15.7109375" customWidth="1"/>
    <col min="6895" max="6895" width="17.7109375" customWidth="1"/>
    <col min="6896" max="6899" width="15.7109375" customWidth="1"/>
    <col min="6900" max="6900" width="6.42578125" customWidth="1"/>
    <col min="6901" max="6901" width="9.42578125" customWidth="1"/>
    <col min="6902" max="6902" width="15.7109375" customWidth="1"/>
    <col min="7151" max="7151" width="17.7109375" customWidth="1"/>
    <col min="7152" max="7155" width="15.7109375" customWidth="1"/>
    <col min="7156" max="7156" width="6.42578125" customWidth="1"/>
    <col min="7157" max="7157" width="9.42578125" customWidth="1"/>
    <col min="7158" max="7158" width="15.7109375" customWidth="1"/>
    <col min="7407" max="7407" width="17.7109375" customWidth="1"/>
    <col min="7408" max="7411" width="15.7109375" customWidth="1"/>
    <col min="7412" max="7412" width="6.42578125" customWidth="1"/>
    <col min="7413" max="7413" width="9.42578125" customWidth="1"/>
    <col min="7414" max="7414" width="15.7109375" customWidth="1"/>
    <col min="7663" max="7663" width="17.7109375" customWidth="1"/>
    <col min="7664" max="7667" width="15.7109375" customWidth="1"/>
    <col min="7668" max="7668" width="6.42578125" customWidth="1"/>
    <col min="7669" max="7669" width="9.42578125" customWidth="1"/>
    <col min="7670" max="7670" width="15.7109375" customWidth="1"/>
    <col min="7919" max="7919" width="17.7109375" customWidth="1"/>
    <col min="7920" max="7923" width="15.7109375" customWidth="1"/>
    <col min="7924" max="7924" width="6.42578125" customWidth="1"/>
    <col min="7925" max="7925" width="9.42578125" customWidth="1"/>
    <col min="7926" max="7926" width="15.7109375" customWidth="1"/>
    <col min="8175" max="8175" width="17.7109375" customWidth="1"/>
    <col min="8176" max="8179" width="15.7109375" customWidth="1"/>
    <col min="8180" max="8180" width="6.42578125" customWidth="1"/>
    <col min="8181" max="8181" width="9.42578125" customWidth="1"/>
    <col min="8182" max="8182" width="15.7109375" customWidth="1"/>
    <col min="8431" max="8431" width="17.7109375" customWidth="1"/>
    <col min="8432" max="8435" width="15.7109375" customWidth="1"/>
    <col min="8436" max="8436" width="6.42578125" customWidth="1"/>
    <col min="8437" max="8437" width="9.42578125" customWidth="1"/>
    <col min="8438" max="8438" width="15.7109375" customWidth="1"/>
    <col min="8687" max="8687" width="17.7109375" customWidth="1"/>
    <col min="8688" max="8691" width="15.7109375" customWidth="1"/>
    <col min="8692" max="8692" width="6.42578125" customWidth="1"/>
    <col min="8693" max="8693" width="9.42578125" customWidth="1"/>
    <col min="8694" max="8694" width="15.7109375" customWidth="1"/>
    <col min="8943" max="8943" width="17.7109375" customWidth="1"/>
    <col min="8944" max="8947" width="15.7109375" customWidth="1"/>
    <col min="8948" max="8948" width="6.42578125" customWidth="1"/>
    <col min="8949" max="8949" width="9.42578125" customWidth="1"/>
    <col min="8950" max="8950" width="15.7109375" customWidth="1"/>
    <col min="9199" max="9199" width="17.7109375" customWidth="1"/>
    <col min="9200" max="9203" width="15.7109375" customWidth="1"/>
    <col min="9204" max="9204" width="6.42578125" customWidth="1"/>
    <col min="9205" max="9205" width="9.42578125" customWidth="1"/>
    <col min="9206" max="9206" width="15.7109375" customWidth="1"/>
    <col min="9455" max="9455" width="17.7109375" customWidth="1"/>
    <col min="9456" max="9459" width="15.7109375" customWidth="1"/>
    <col min="9460" max="9460" width="6.42578125" customWidth="1"/>
    <col min="9461" max="9461" width="9.42578125" customWidth="1"/>
    <col min="9462" max="9462" width="15.7109375" customWidth="1"/>
    <col min="9711" max="9711" width="17.7109375" customWidth="1"/>
    <col min="9712" max="9715" width="15.7109375" customWidth="1"/>
    <col min="9716" max="9716" width="6.42578125" customWidth="1"/>
    <col min="9717" max="9717" width="9.42578125" customWidth="1"/>
    <col min="9718" max="9718" width="15.7109375" customWidth="1"/>
    <col min="9967" max="9967" width="17.7109375" customWidth="1"/>
    <col min="9968" max="9971" width="15.7109375" customWidth="1"/>
    <col min="9972" max="9972" width="6.42578125" customWidth="1"/>
    <col min="9973" max="9973" width="9.42578125" customWidth="1"/>
    <col min="9974" max="9974" width="15.7109375" customWidth="1"/>
    <col min="10223" max="10223" width="17.7109375" customWidth="1"/>
    <col min="10224" max="10227" width="15.7109375" customWidth="1"/>
    <col min="10228" max="10228" width="6.42578125" customWidth="1"/>
    <col min="10229" max="10229" width="9.42578125" customWidth="1"/>
    <col min="10230" max="10230" width="15.7109375" customWidth="1"/>
    <col min="10479" max="10479" width="17.7109375" customWidth="1"/>
    <col min="10480" max="10483" width="15.7109375" customWidth="1"/>
    <col min="10484" max="10484" width="6.42578125" customWidth="1"/>
    <col min="10485" max="10485" width="9.42578125" customWidth="1"/>
    <col min="10486" max="10486" width="15.7109375" customWidth="1"/>
    <col min="10735" max="10735" width="17.7109375" customWidth="1"/>
    <col min="10736" max="10739" width="15.7109375" customWidth="1"/>
    <col min="10740" max="10740" width="6.42578125" customWidth="1"/>
    <col min="10741" max="10741" width="9.42578125" customWidth="1"/>
    <col min="10742" max="10742" width="15.7109375" customWidth="1"/>
    <col min="10991" max="10991" width="17.7109375" customWidth="1"/>
    <col min="10992" max="10995" width="15.7109375" customWidth="1"/>
    <col min="10996" max="10996" width="6.42578125" customWidth="1"/>
    <col min="10997" max="10997" width="9.42578125" customWidth="1"/>
    <col min="10998" max="10998" width="15.7109375" customWidth="1"/>
    <col min="11247" max="11247" width="17.7109375" customWidth="1"/>
    <col min="11248" max="11251" width="15.7109375" customWidth="1"/>
    <col min="11252" max="11252" width="6.42578125" customWidth="1"/>
    <col min="11253" max="11253" width="9.42578125" customWidth="1"/>
    <col min="11254" max="11254" width="15.7109375" customWidth="1"/>
    <col min="11503" max="11503" width="17.7109375" customWidth="1"/>
    <col min="11504" max="11507" width="15.7109375" customWidth="1"/>
    <col min="11508" max="11508" width="6.42578125" customWidth="1"/>
    <col min="11509" max="11509" width="9.42578125" customWidth="1"/>
    <col min="11510" max="11510" width="15.7109375" customWidth="1"/>
    <col min="11759" max="11759" width="17.7109375" customWidth="1"/>
    <col min="11760" max="11763" width="15.7109375" customWidth="1"/>
    <col min="11764" max="11764" width="6.42578125" customWidth="1"/>
    <col min="11765" max="11765" width="9.42578125" customWidth="1"/>
    <col min="11766" max="11766" width="15.7109375" customWidth="1"/>
    <col min="12015" max="12015" width="17.7109375" customWidth="1"/>
    <col min="12016" max="12019" width="15.7109375" customWidth="1"/>
    <col min="12020" max="12020" width="6.42578125" customWidth="1"/>
    <col min="12021" max="12021" width="9.42578125" customWidth="1"/>
    <col min="12022" max="12022" width="15.7109375" customWidth="1"/>
    <col min="12271" max="12271" width="17.7109375" customWidth="1"/>
    <col min="12272" max="12275" width="15.7109375" customWidth="1"/>
    <col min="12276" max="12276" width="6.42578125" customWidth="1"/>
    <col min="12277" max="12277" width="9.42578125" customWidth="1"/>
    <col min="12278" max="12278" width="15.7109375" customWidth="1"/>
    <col min="12527" max="12527" width="17.7109375" customWidth="1"/>
    <col min="12528" max="12531" width="15.7109375" customWidth="1"/>
    <col min="12532" max="12532" width="6.42578125" customWidth="1"/>
    <col min="12533" max="12533" width="9.42578125" customWidth="1"/>
    <col min="12534" max="12534" width="15.7109375" customWidth="1"/>
    <col min="12783" max="12783" width="17.7109375" customWidth="1"/>
    <col min="12784" max="12787" width="15.7109375" customWidth="1"/>
    <col min="12788" max="12788" width="6.42578125" customWidth="1"/>
    <col min="12789" max="12789" width="9.42578125" customWidth="1"/>
    <col min="12790" max="12790" width="15.7109375" customWidth="1"/>
    <col min="13039" max="13039" width="17.7109375" customWidth="1"/>
    <col min="13040" max="13043" width="15.7109375" customWidth="1"/>
    <col min="13044" max="13044" width="6.42578125" customWidth="1"/>
    <col min="13045" max="13045" width="9.42578125" customWidth="1"/>
    <col min="13046" max="13046" width="15.7109375" customWidth="1"/>
    <col min="13295" max="13295" width="17.7109375" customWidth="1"/>
    <col min="13296" max="13299" width="15.7109375" customWidth="1"/>
    <col min="13300" max="13300" width="6.42578125" customWidth="1"/>
    <col min="13301" max="13301" width="9.42578125" customWidth="1"/>
    <col min="13302" max="13302" width="15.7109375" customWidth="1"/>
    <col min="13551" max="13551" width="17.7109375" customWidth="1"/>
    <col min="13552" max="13555" width="15.7109375" customWidth="1"/>
    <col min="13556" max="13556" width="6.42578125" customWidth="1"/>
    <col min="13557" max="13557" width="9.42578125" customWidth="1"/>
    <col min="13558" max="13558" width="15.7109375" customWidth="1"/>
    <col min="13807" max="13807" width="17.7109375" customWidth="1"/>
    <col min="13808" max="13811" width="15.7109375" customWidth="1"/>
    <col min="13812" max="13812" width="6.42578125" customWidth="1"/>
    <col min="13813" max="13813" width="9.42578125" customWidth="1"/>
    <col min="13814" max="13814" width="15.7109375" customWidth="1"/>
    <col min="14063" max="14063" width="17.7109375" customWidth="1"/>
    <col min="14064" max="14067" width="15.7109375" customWidth="1"/>
    <col min="14068" max="14068" width="6.42578125" customWidth="1"/>
    <col min="14069" max="14069" width="9.42578125" customWidth="1"/>
    <col min="14070" max="14070" width="15.7109375" customWidth="1"/>
    <col min="14319" max="14319" width="17.7109375" customWidth="1"/>
    <col min="14320" max="14323" width="15.7109375" customWidth="1"/>
    <col min="14324" max="14324" width="6.42578125" customWidth="1"/>
    <col min="14325" max="14325" width="9.42578125" customWidth="1"/>
    <col min="14326" max="14326" width="15.7109375" customWidth="1"/>
    <col min="14575" max="14575" width="17.7109375" customWidth="1"/>
    <col min="14576" max="14579" width="15.7109375" customWidth="1"/>
    <col min="14580" max="14580" width="6.42578125" customWidth="1"/>
    <col min="14581" max="14581" width="9.42578125" customWidth="1"/>
    <col min="14582" max="14582" width="15.7109375" customWidth="1"/>
    <col min="14831" max="14831" width="17.7109375" customWidth="1"/>
    <col min="14832" max="14835" width="15.7109375" customWidth="1"/>
    <col min="14836" max="14836" width="6.42578125" customWidth="1"/>
    <col min="14837" max="14837" width="9.42578125" customWidth="1"/>
    <col min="14838" max="14838" width="15.7109375" customWidth="1"/>
    <col min="15087" max="15087" width="17.7109375" customWidth="1"/>
    <col min="15088" max="15091" width="15.7109375" customWidth="1"/>
    <col min="15092" max="15092" width="6.42578125" customWidth="1"/>
    <col min="15093" max="15093" width="9.42578125" customWidth="1"/>
    <col min="15094" max="15094" width="15.7109375" customWidth="1"/>
    <col min="15343" max="15343" width="17.7109375" customWidth="1"/>
    <col min="15344" max="15347" width="15.7109375" customWidth="1"/>
    <col min="15348" max="15348" width="6.42578125" customWidth="1"/>
    <col min="15349" max="15349" width="9.42578125" customWidth="1"/>
    <col min="15350" max="15350" width="15.7109375" customWidth="1"/>
    <col min="15599" max="15599" width="17.7109375" customWidth="1"/>
    <col min="15600" max="15603" width="15.7109375" customWidth="1"/>
    <col min="15604" max="15604" width="6.42578125" customWidth="1"/>
    <col min="15605" max="15605" width="9.42578125" customWidth="1"/>
    <col min="15606" max="15606" width="15.7109375" customWidth="1"/>
    <col min="15855" max="15855" width="17.7109375" customWidth="1"/>
    <col min="15856" max="15859" width="15.7109375" customWidth="1"/>
    <col min="15860" max="15860" width="6.42578125" customWidth="1"/>
    <col min="15861" max="15861" width="9.42578125" customWidth="1"/>
    <col min="15862" max="15862" width="15.7109375" customWidth="1"/>
    <col min="16111" max="16111" width="17.7109375" customWidth="1"/>
    <col min="16112" max="16115" width="15.7109375" customWidth="1"/>
    <col min="16116" max="16116" width="6.42578125" customWidth="1"/>
    <col min="16117" max="16117" width="9.42578125" customWidth="1"/>
    <col min="16118" max="16118" width="15.7109375" customWidth="1"/>
  </cols>
  <sheetData>
    <row r="2" spans="1:8" ht="15.75">
      <c r="A2" s="469" t="s">
        <v>214</v>
      </c>
      <c r="B2" s="470" t="s">
        <v>215</v>
      </c>
      <c r="C2" s="471" t="s">
        <v>216</v>
      </c>
      <c r="D2" s="471" t="s">
        <v>217</v>
      </c>
      <c r="E2" s="493" t="s">
        <v>218</v>
      </c>
      <c r="F2" s="494"/>
      <c r="G2" s="472" t="s">
        <v>219</v>
      </c>
      <c r="H2" s="471" t="s">
        <v>220</v>
      </c>
    </row>
    <row r="3" spans="1:8">
      <c r="A3" s="495" t="s">
        <v>221</v>
      </c>
      <c r="B3" s="473" t="s">
        <v>222</v>
      </c>
      <c r="C3" s="473" t="s">
        <v>226</v>
      </c>
      <c r="D3" s="488" t="s">
        <v>227</v>
      </c>
      <c r="E3" s="473" t="s">
        <v>228</v>
      </c>
      <c r="F3" s="474" t="s">
        <v>223</v>
      </c>
      <c r="G3" s="473" t="s">
        <v>224</v>
      </c>
      <c r="H3" s="497" t="s">
        <v>225</v>
      </c>
    </row>
    <row r="4" spans="1:8" s="476" customFormat="1">
      <c r="A4" s="496"/>
      <c r="B4" s="473" t="s">
        <v>222</v>
      </c>
      <c r="C4" s="473" t="s">
        <v>252</v>
      </c>
      <c r="D4" s="488" t="s">
        <v>253</v>
      </c>
      <c r="E4" s="473" t="s">
        <v>254</v>
      </c>
      <c r="F4" s="474" t="s">
        <v>223</v>
      </c>
      <c r="G4" s="475" t="s">
        <v>224</v>
      </c>
      <c r="H4" s="498"/>
    </row>
    <row r="5" spans="1:8" s="476" customFormat="1">
      <c r="A5" s="496"/>
      <c r="B5" s="473" t="s">
        <v>222</v>
      </c>
      <c r="C5" s="473" t="s">
        <v>255</v>
      </c>
      <c r="D5" s="488" t="s">
        <v>256</v>
      </c>
      <c r="E5" s="473" t="s">
        <v>257</v>
      </c>
      <c r="F5" s="474" t="s">
        <v>223</v>
      </c>
      <c r="G5" s="475" t="s">
        <v>224</v>
      </c>
      <c r="H5" s="498"/>
    </row>
    <row r="6" spans="1:8" s="476" customFormat="1">
      <c r="A6" s="496"/>
      <c r="B6" s="473" t="s">
        <v>222</v>
      </c>
      <c r="C6" s="473" t="s">
        <v>258</v>
      </c>
      <c r="D6" s="488" t="s">
        <v>259</v>
      </c>
      <c r="E6" s="473" t="s">
        <v>260</v>
      </c>
      <c r="F6" s="474" t="s">
        <v>223</v>
      </c>
      <c r="G6" s="475" t="s">
        <v>224</v>
      </c>
      <c r="H6" s="498"/>
    </row>
    <row r="7" spans="1:8" s="476" customFormat="1">
      <c r="A7" s="496"/>
      <c r="B7" s="473" t="s">
        <v>222</v>
      </c>
      <c r="C7" s="473" t="s">
        <v>261</v>
      </c>
      <c r="D7" s="488" t="s">
        <v>262</v>
      </c>
      <c r="E7" s="473" t="s">
        <v>263</v>
      </c>
      <c r="F7" s="477" t="s">
        <v>223</v>
      </c>
      <c r="G7" s="477" t="s">
        <v>224</v>
      </c>
      <c r="H7" s="499"/>
    </row>
    <row r="8" spans="1:8" s="476" customFormat="1">
      <c r="A8" s="496"/>
      <c r="B8" s="473" t="s">
        <v>229</v>
      </c>
      <c r="C8" s="473" t="s">
        <v>252</v>
      </c>
      <c r="D8" s="488" t="s">
        <v>264</v>
      </c>
      <c r="E8" s="473" t="s">
        <v>265</v>
      </c>
      <c r="F8" s="474" t="s">
        <v>230</v>
      </c>
      <c r="G8" s="478" t="s">
        <v>231</v>
      </c>
      <c r="H8" s="500" t="s">
        <v>232</v>
      </c>
    </row>
    <row r="9" spans="1:8" s="476" customFormat="1">
      <c r="A9" s="496"/>
      <c r="B9" s="473" t="s">
        <v>229</v>
      </c>
      <c r="C9" s="473" t="s">
        <v>255</v>
      </c>
      <c r="D9" s="488" t="s">
        <v>266</v>
      </c>
      <c r="E9" s="473" t="s">
        <v>267</v>
      </c>
      <c r="F9" s="474" t="s">
        <v>230</v>
      </c>
      <c r="G9" s="478" t="s">
        <v>231</v>
      </c>
      <c r="H9" s="501"/>
    </row>
    <row r="10" spans="1:8" s="476" customFormat="1">
      <c r="A10" s="496"/>
      <c r="B10" s="473" t="s">
        <v>229</v>
      </c>
      <c r="C10" s="473" t="s">
        <v>258</v>
      </c>
      <c r="D10" s="488" t="s">
        <v>268</v>
      </c>
      <c r="E10" s="473" t="s">
        <v>269</v>
      </c>
      <c r="F10" s="474" t="s">
        <v>230</v>
      </c>
      <c r="G10" s="475" t="s">
        <v>231</v>
      </c>
      <c r="H10" s="501"/>
    </row>
    <row r="11" spans="1:8" s="476" customFormat="1">
      <c r="A11" s="496"/>
      <c r="B11" s="473" t="s">
        <v>229</v>
      </c>
      <c r="C11" s="473" t="s">
        <v>261</v>
      </c>
      <c r="D11" s="488" t="s">
        <v>270</v>
      </c>
      <c r="E11" s="473" t="s">
        <v>271</v>
      </c>
      <c r="F11" s="474" t="s">
        <v>230</v>
      </c>
      <c r="G11" s="475" t="s">
        <v>231</v>
      </c>
      <c r="H11" s="502"/>
    </row>
    <row r="12" spans="1:8" s="476" customFormat="1">
      <c r="A12" s="496"/>
      <c r="B12" s="473" t="s">
        <v>233</v>
      </c>
      <c r="C12" s="473" t="s">
        <v>226</v>
      </c>
      <c r="D12" s="488" t="s">
        <v>237</v>
      </c>
      <c r="E12" s="473" t="s">
        <v>238</v>
      </c>
      <c r="F12" s="479" t="s">
        <v>234</v>
      </c>
      <c r="G12" s="480" t="s">
        <v>235</v>
      </c>
      <c r="H12" s="500" t="s">
        <v>236</v>
      </c>
    </row>
    <row r="13" spans="1:8" s="476" customFormat="1">
      <c r="A13" s="496"/>
      <c r="B13" s="473" t="s">
        <v>233</v>
      </c>
      <c r="C13" s="473" t="s">
        <v>252</v>
      </c>
      <c r="D13" s="488" t="s">
        <v>272</v>
      </c>
      <c r="E13" s="473" t="s">
        <v>273</v>
      </c>
      <c r="F13" s="479" t="s">
        <v>234</v>
      </c>
      <c r="G13" s="480" t="s">
        <v>235</v>
      </c>
      <c r="H13" s="501"/>
    </row>
    <row r="14" spans="1:8" s="476" customFormat="1">
      <c r="A14" s="496"/>
      <c r="B14" s="473" t="s">
        <v>233</v>
      </c>
      <c r="C14" s="473" t="s">
        <v>255</v>
      </c>
      <c r="D14" s="488" t="s">
        <v>274</v>
      </c>
      <c r="E14" s="473" t="s">
        <v>275</v>
      </c>
      <c r="F14" s="474" t="s">
        <v>234</v>
      </c>
      <c r="G14" s="478" t="s">
        <v>235</v>
      </c>
      <c r="H14" s="501"/>
    </row>
    <row r="15" spans="1:8" s="476" customFormat="1">
      <c r="A15" s="496"/>
      <c r="B15" s="473" t="s">
        <v>233</v>
      </c>
      <c r="C15" s="473" t="s">
        <v>258</v>
      </c>
      <c r="D15" s="488" t="s">
        <v>276</v>
      </c>
      <c r="E15" s="473" t="s">
        <v>277</v>
      </c>
      <c r="F15" s="474" t="s">
        <v>234</v>
      </c>
      <c r="G15" s="478" t="s">
        <v>235</v>
      </c>
      <c r="H15" s="501"/>
    </row>
    <row r="16" spans="1:8" s="476" customFormat="1">
      <c r="A16" s="496"/>
      <c r="B16" s="473" t="s">
        <v>233</v>
      </c>
      <c r="C16" s="473" t="s">
        <v>261</v>
      </c>
      <c r="D16" s="488" t="s">
        <v>278</v>
      </c>
      <c r="E16" s="473" t="s">
        <v>279</v>
      </c>
      <c r="F16" s="474" t="s">
        <v>234</v>
      </c>
      <c r="G16" s="478" t="s">
        <v>235</v>
      </c>
      <c r="H16" s="502"/>
    </row>
    <row r="17" spans="1:8" s="476" customFormat="1">
      <c r="A17" s="496"/>
      <c r="B17" s="491" t="s">
        <v>241</v>
      </c>
      <c r="C17" s="491" t="s">
        <v>226</v>
      </c>
      <c r="D17" s="492" t="s">
        <v>280</v>
      </c>
      <c r="E17" s="491" t="s">
        <v>242</v>
      </c>
      <c r="F17" s="474" t="s">
        <v>291</v>
      </c>
      <c r="G17" s="475" t="s">
        <v>231</v>
      </c>
      <c r="H17" s="500" t="s">
        <v>240</v>
      </c>
    </row>
    <row r="18" spans="1:8" s="476" customFormat="1">
      <c r="A18" s="496"/>
      <c r="B18" s="489" t="s">
        <v>289</v>
      </c>
      <c r="C18" s="489" t="s">
        <v>226</v>
      </c>
      <c r="D18" s="490" t="s">
        <v>290</v>
      </c>
      <c r="E18" s="473" t="s">
        <v>242</v>
      </c>
      <c r="F18" s="474" t="s">
        <v>239</v>
      </c>
      <c r="G18" s="475" t="s">
        <v>231</v>
      </c>
      <c r="H18" s="501"/>
    </row>
    <row r="19" spans="1:8" s="476" customFormat="1">
      <c r="A19" s="496"/>
      <c r="B19" s="491" t="s">
        <v>241</v>
      </c>
      <c r="C19" s="491" t="s">
        <v>252</v>
      </c>
      <c r="D19" s="492" t="s">
        <v>281</v>
      </c>
      <c r="E19" s="491" t="s">
        <v>282</v>
      </c>
      <c r="F19" s="474" t="s">
        <v>291</v>
      </c>
      <c r="G19" s="475" t="s">
        <v>231</v>
      </c>
      <c r="H19" s="501"/>
    </row>
    <row r="20" spans="1:8" s="476" customFormat="1">
      <c r="A20" s="496"/>
      <c r="B20" s="489" t="s">
        <v>293</v>
      </c>
      <c r="C20" s="489" t="s">
        <v>252</v>
      </c>
      <c r="D20" s="490" t="s">
        <v>292</v>
      </c>
      <c r="E20" s="473" t="s">
        <v>282</v>
      </c>
      <c r="F20" s="474" t="s">
        <v>239</v>
      </c>
      <c r="G20" s="475" t="s">
        <v>231</v>
      </c>
      <c r="H20" s="501"/>
    </row>
    <row r="21" spans="1:8" s="476" customFormat="1">
      <c r="A21" s="496"/>
      <c r="B21" s="491" t="s">
        <v>241</v>
      </c>
      <c r="C21" s="491" t="s">
        <v>255</v>
      </c>
      <c r="D21" s="492" t="s">
        <v>283</v>
      </c>
      <c r="E21" s="491" t="s">
        <v>284</v>
      </c>
      <c r="F21" s="474" t="s">
        <v>291</v>
      </c>
      <c r="G21" s="475" t="s">
        <v>231</v>
      </c>
      <c r="H21" s="501"/>
    </row>
    <row r="22" spans="1:8" s="476" customFormat="1">
      <c r="A22" s="496"/>
      <c r="B22" s="489" t="s">
        <v>293</v>
      </c>
      <c r="C22" s="489" t="s">
        <v>255</v>
      </c>
      <c r="D22" s="490" t="s">
        <v>294</v>
      </c>
      <c r="E22" s="473" t="s">
        <v>284</v>
      </c>
      <c r="F22" s="474" t="s">
        <v>239</v>
      </c>
      <c r="G22" s="475" t="s">
        <v>231</v>
      </c>
      <c r="H22" s="501"/>
    </row>
    <row r="23" spans="1:8" s="476" customFormat="1">
      <c r="A23" s="496"/>
      <c r="B23" s="491" t="s">
        <v>241</v>
      </c>
      <c r="C23" s="491" t="s">
        <v>258</v>
      </c>
      <c r="D23" s="492" t="s">
        <v>285</v>
      </c>
      <c r="E23" s="491" t="s">
        <v>286</v>
      </c>
      <c r="F23" s="474" t="s">
        <v>291</v>
      </c>
      <c r="G23" s="475" t="s">
        <v>231</v>
      </c>
      <c r="H23" s="501"/>
    </row>
    <row r="24" spans="1:8" s="476" customFormat="1">
      <c r="A24" s="496"/>
      <c r="B24" s="489" t="s">
        <v>293</v>
      </c>
      <c r="C24" s="489" t="s">
        <v>258</v>
      </c>
      <c r="D24" s="490" t="s">
        <v>295</v>
      </c>
      <c r="E24" s="473" t="s">
        <v>286</v>
      </c>
      <c r="F24" s="474" t="s">
        <v>239</v>
      </c>
      <c r="G24" s="475" t="s">
        <v>231</v>
      </c>
      <c r="H24" s="501"/>
    </row>
    <row r="25" spans="1:8" s="476" customFormat="1">
      <c r="A25" s="496"/>
      <c r="B25" s="491" t="s">
        <v>241</v>
      </c>
      <c r="C25" s="491" t="s">
        <v>261</v>
      </c>
      <c r="D25" s="492" t="s">
        <v>287</v>
      </c>
      <c r="E25" s="491" t="s">
        <v>288</v>
      </c>
      <c r="F25" s="474" t="s">
        <v>291</v>
      </c>
      <c r="G25" s="475" t="s">
        <v>231</v>
      </c>
      <c r="H25" s="501"/>
    </row>
    <row r="26" spans="1:8" s="476" customFormat="1">
      <c r="A26" s="496"/>
      <c r="B26" s="489" t="s">
        <v>293</v>
      </c>
      <c r="C26" s="489" t="s">
        <v>261</v>
      </c>
      <c r="D26" s="490" t="s">
        <v>296</v>
      </c>
      <c r="E26" s="473" t="s">
        <v>288</v>
      </c>
      <c r="F26" s="474" t="s">
        <v>239</v>
      </c>
      <c r="G26" s="475" t="s">
        <v>231</v>
      </c>
      <c r="H26" s="502"/>
    </row>
    <row r="28" spans="1:8">
      <c r="A28" s="481" t="s">
        <v>243</v>
      </c>
    </row>
    <row r="29" spans="1:8">
      <c r="A29" s="482" t="s">
        <v>244</v>
      </c>
    </row>
    <row r="30" spans="1:8">
      <c r="A30" s="483" t="s">
        <v>245</v>
      </c>
    </row>
    <row r="31" spans="1:8">
      <c r="A31" s="483" t="s">
        <v>246</v>
      </c>
    </row>
    <row r="32" spans="1:8" s="8" customFormat="1" ht="14.25">
      <c r="A32" s="484" t="s">
        <v>247</v>
      </c>
    </row>
    <row r="33" spans="1:1">
      <c r="A33" s="485" t="s">
        <v>248</v>
      </c>
    </row>
    <row r="34" spans="1:1">
      <c r="A34" s="486" t="s">
        <v>249</v>
      </c>
    </row>
    <row r="35" spans="1:1">
      <c r="A35" s="486" t="s">
        <v>250</v>
      </c>
    </row>
    <row r="36" spans="1:1">
      <c r="A36" s="487" t="s">
        <v>251</v>
      </c>
    </row>
  </sheetData>
  <mergeCells count="6">
    <mergeCell ref="E2:F2"/>
    <mergeCell ref="A3:A26"/>
    <mergeCell ref="H3:H7"/>
    <mergeCell ref="H8:H11"/>
    <mergeCell ref="H12:H16"/>
    <mergeCell ref="H17:H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zoomScaleNormal="100" workbookViewId="0">
      <selection activeCell="B50" sqref="B50"/>
    </sheetView>
  </sheetViews>
  <sheetFormatPr defaultRowHeight="15"/>
  <cols>
    <col min="1" max="1" width="51" customWidth="1"/>
    <col min="2" max="2" width="37.28515625" customWidth="1"/>
    <col min="3" max="3" width="15.42578125" bestFit="1" customWidth="1"/>
    <col min="4" max="4" width="10.7109375" bestFit="1" customWidth="1"/>
    <col min="5" max="5" width="17.28515625" bestFit="1" customWidth="1"/>
    <col min="6" max="6" width="21.42578125" customWidth="1"/>
    <col min="7" max="7" width="18.140625" customWidth="1"/>
    <col min="8" max="8" width="15.140625" customWidth="1"/>
    <col min="9" max="9" width="18.42578125" customWidth="1"/>
    <col min="10" max="10" width="9.7109375" bestFit="1" customWidth="1"/>
    <col min="11" max="11" width="9.42578125" bestFit="1" customWidth="1"/>
  </cols>
  <sheetData>
    <row r="1" spans="1:11" ht="15" customHeight="1">
      <c r="A1" s="509" t="s">
        <v>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15" customHeight="1">
      <c r="A3" s="509"/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11" ht="34.5" customHeight="1">
      <c r="A4" s="509"/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1" s="1" customFormat="1" ht="21">
      <c r="A5" s="1" t="s">
        <v>1</v>
      </c>
      <c r="B5" s="2"/>
      <c r="C5" s="2"/>
      <c r="D5" s="2"/>
      <c r="E5" s="2"/>
      <c r="F5" s="2"/>
      <c r="G5" s="2"/>
    </row>
    <row r="6" spans="1:11" s="1" customFormat="1" ht="16.899999999999999" customHeight="1">
      <c r="B6" s="2"/>
      <c r="C6" s="2"/>
      <c r="D6" s="2"/>
      <c r="E6" s="2"/>
      <c r="F6" s="2"/>
      <c r="G6" s="2"/>
    </row>
    <row r="7" spans="1:11">
      <c r="A7" s="510" t="s">
        <v>2</v>
      </c>
      <c r="B7" s="511"/>
      <c r="C7" s="511"/>
      <c r="D7" s="511"/>
      <c r="E7" s="511"/>
      <c r="F7" s="511"/>
      <c r="G7" s="511"/>
      <c r="H7" s="511"/>
      <c r="I7" s="511"/>
    </row>
    <row r="8" spans="1:11" ht="58.5" customHeight="1">
      <c r="A8" s="389" t="s">
        <v>3</v>
      </c>
      <c r="B8" s="4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</row>
    <row r="9" spans="1:11" s="8" customFormat="1">
      <c r="A9" s="385" t="s">
        <v>12</v>
      </c>
      <c r="B9" s="111">
        <f>D9-4</f>
        <v>44897</v>
      </c>
      <c r="C9" s="39">
        <f>D9-1</f>
        <v>44900</v>
      </c>
      <c r="D9" s="40">
        <v>44901</v>
      </c>
      <c r="E9" s="40">
        <f>D9+25</f>
        <v>44926</v>
      </c>
      <c r="F9" s="40">
        <f>E9+4</f>
        <v>44930</v>
      </c>
      <c r="G9" s="40">
        <f t="shared" ref="G9:H12" si="0">F9+2</f>
        <v>44932</v>
      </c>
      <c r="H9" s="40">
        <f t="shared" si="0"/>
        <v>44934</v>
      </c>
      <c r="I9" s="41">
        <f>H9+1</f>
        <v>44935</v>
      </c>
    </row>
    <row r="10" spans="1:11" s="8" customFormat="1">
      <c r="A10" s="386" t="s">
        <v>13</v>
      </c>
      <c r="B10" s="376">
        <f>D10-4</f>
        <v>44904</v>
      </c>
      <c r="C10" s="42">
        <f>D10-1</f>
        <v>44907</v>
      </c>
      <c r="D10" s="43">
        <f>D9+7</f>
        <v>44908</v>
      </c>
      <c r="E10" s="43">
        <f>D10+25</f>
        <v>44933</v>
      </c>
      <c r="F10" s="43">
        <f>E10+4</f>
        <v>44937</v>
      </c>
      <c r="G10" s="43">
        <f t="shared" si="0"/>
        <v>44939</v>
      </c>
      <c r="H10" s="43">
        <f t="shared" si="0"/>
        <v>44941</v>
      </c>
      <c r="I10" s="44">
        <f>H10+1</f>
        <v>44942</v>
      </c>
    </row>
    <row r="11" spans="1:11" s="8" customFormat="1">
      <c r="A11" s="386" t="s">
        <v>14</v>
      </c>
      <c r="B11" s="376">
        <f>D11-4</f>
        <v>44911</v>
      </c>
      <c r="C11" s="42">
        <f>D11-1</f>
        <v>44914</v>
      </c>
      <c r="D11" s="43">
        <v>44915</v>
      </c>
      <c r="E11" s="43">
        <f>D11+25</f>
        <v>44940</v>
      </c>
      <c r="F11" s="43">
        <f>E11+4</f>
        <v>44944</v>
      </c>
      <c r="G11" s="43">
        <f t="shared" si="0"/>
        <v>44946</v>
      </c>
      <c r="H11" s="43">
        <f t="shared" si="0"/>
        <v>44948</v>
      </c>
      <c r="I11" s="44">
        <f>H11+1</f>
        <v>44949</v>
      </c>
    </row>
    <row r="12" spans="1:11" s="8" customFormat="1">
      <c r="A12" s="387" t="s">
        <v>15</v>
      </c>
      <c r="B12" s="388">
        <f>D12-4</f>
        <v>44918</v>
      </c>
      <c r="C12" s="45">
        <f>D12-1</f>
        <v>44921</v>
      </c>
      <c r="D12" s="46">
        <v>44922</v>
      </c>
      <c r="E12" s="46">
        <f>D12+25</f>
        <v>44947</v>
      </c>
      <c r="F12" s="46">
        <f>E12+4</f>
        <v>44951</v>
      </c>
      <c r="G12" s="46">
        <f t="shared" si="0"/>
        <v>44953</v>
      </c>
      <c r="H12" s="46">
        <f t="shared" si="0"/>
        <v>44955</v>
      </c>
      <c r="I12" s="47">
        <f>H12+1</f>
        <v>44956</v>
      </c>
    </row>
    <row r="13" spans="1:11" s="8" customFormat="1" ht="15.75">
      <c r="A13" s="11"/>
      <c r="B13" s="11"/>
      <c r="C13" s="11"/>
      <c r="D13" s="11"/>
      <c r="E13" s="11"/>
      <c r="F13" s="11"/>
      <c r="G13" s="11"/>
      <c r="H13" s="12"/>
      <c r="I13" s="12"/>
    </row>
    <row r="14" spans="1:11" ht="15.75">
      <c r="A14" s="11"/>
      <c r="B14" s="11"/>
      <c r="C14" s="11"/>
      <c r="D14" s="11"/>
      <c r="E14" s="11"/>
      <c r="F14" s="11"/>
      <c r="G14" s="11"/>
      <c r="H14" s="12"/>
      <c r="I14" s="12"/>
    </row>
    <row r="15" spans="1:11" ht="30.75" customHeight="1">
      <c r="A15" s="512" t="s">
        <v>16</v>
      </c>
      <c r="B15" s="513"/>
      <c r="C15" s="513"/>
      <c r="D15" s="513"/>
      <c r="E15" s="513"/>
      <c r="F15" s="513"/>
      <c r="G15" s="513"/>
      <c r="H15" s="12"/>
      <c r="I15" s="12"/>
    </row>
    <row r="16" spans="1:11" ht="45.75" customHeight="1">
      <c r="A16" s="390" t="s">
        <v>3</v>
      </c>
      <c r="B16" s="13" t="s">
        <v>17</v>
      </c>
      <c r="C16" s="14" t="s">
        <v>5</v>
      </c>
      <c r="D16" s="14" t="s">
        <v>6</v>
      </c>
      <c r="E16" s="14" t="s">
        <v>18</v>
      </c>
      <c r="F16" s="14" t="s">
        <v>19</v>
      </c>
      <c r="G16" s="15" t="s">
        <v>20</v>
      </c>
      <c r="H16" s="12"/>
      <c r="I16" s="12"/>
    </row>
    <row r="17" spans="1:9">
      <c r="A17" s="403" t="s">
        <v>21</v>
      </c>
      <c r="B17" s="391">
        <f>D17-3</f>
        <v>44899</v>
      </c>
      <c r="C17" s="392">
        <f>D17-1</f>
        <v>44901</v>
      </c>
      <c r="D17" s="392">
        <v>44902</v>
      </c>
      <c r="E17" s="393">
        <f>D17+28</f>
        <v>44930</v>
      </c>
      <c r="F17" s="393">
        <f>E17+3</f>
        <v>44933</v>
      </c>
      <c r="G17" s="394">
        <f>D17+36</f>
        <v>44938</v>
      </c>
      <c r="H17" s="12"/>
      <c r="I17" s="12"/>
    </row>
    <row r="18" spans="1:9">
      <c r="A18" s="404" t="s">
        <v>22</v>
      </c>
      <c r="B18" s="395">
        <f>D18-3</f>
        <v>44906</v>
      </c>
      <c r="C18" s="18">
        <f>D18-1</f>
        <v>44908</v>
      </c>
      <c r="D18" s="18">
        <v>44909</v>
      </c>
      <c r="E18" s="19">
        <f>E17+7</f>
        <v>44937</v>
      </c>
      <c r="F18" s="19">
        <f>E18+3</f>
        <v>44940</v>
      </c>
      <c r="G18" s="396">
        <f>D18+36</f>
        <v>44945</v>
      </c>
      <c r="H18" s="12"/>
      <c r="I18" s="12"/>
    </row>
    <row r="19" spans="1:9">
      <c r="A19" s="405" t="s">
        <v>23</v>
      </c>
      <c r="B19" s="397">
        <f>D19-3</f>
        <v>44913</v>
      </c>
      <c r="C19" s="42">
        <f>D19-1</f>
        <v>44915</v>
      </c>
      <c r="D19" s="42">
        <v>44916</v>
      </c>
      <c r="E19" s="48">
        <f>E18+7</f>
        <v>44944</v>
      </c>
      <c r="F19" s="48">
        <f>F18+7</f>
        <v>44947</v>
      </c>
      <c r="G19" s="398">
        <f>G18+7</f>
        <v>44952</v>
      </c>
      <c r="H19" s="12"/>
      <c r="I19" s="12"/>
    </row>
    <row r="20" spans="1:9">
      <c r="A20" s="406" t="s">
        <v>24</v>
      </c>
      <c r="B20" s="399">
        <f>D20-3</f>
        <v>44920</v>
      </c>
      <c r="C20" s="400">
        <f>D20-1</f>
        <v>44922</v>
      </c>
      <c r="D20" s="400">
        <v>44923</v>
      </c>
      <c r="E20" s="401">
        <f>E19+7</f>
        <v>44951</v>
      </c>
      <c r="F20" s="401">
        <f>F19+7</f>
        <v>44954</v>
      </c>
      <c r="G20" s="402">
        <f>G19+7</f>
        <v>44959</v>
      </c>
      <c r="H20" s="12"/>
      <c r="I20" s="12"/>
    </row>
    <row r="21" spans="1:9" ht="15.75">
      <c r="A21" s="11"/>
      <c r="B21" s="11"/>
      <c r="C21" s="11"/>
      <c r="D21" s="11"/>
      <c r="E21" s="11"/>
      <c r="F21" s="11"/>
      <c r="G21" s="11"/>
      <c r="H21" s="12"/>
      <c r="I21" s="12"/>
    </row>
    <row r="22" spans="1:9" ht="16.5" thickBot="1">
      <c r="A22" s="11"/>
      <c r="B22" s="11"/>
      <c r="C22" s="11"/>
      <c r="D22" s="11"/>
      <c r="E22" s="11"/>
      <c r="F22" s="11"/>
      <c r="G22" s="11"/>
      <c r="H22" s="12"/>
      <c r="I22" s="12"/>
    </row>
    <row r="23" spans="1:9" ht="15.75">
      <c r="A23" s="503" t="s">
        <v>25</v>
      </c>
      <c r="B23" s="504"/>
      <c r="C23" s="504"/>
      <c r="D23" s="504"/>
      <c r="E23" s="504"/>
      <c r="F23" s="504"/>
      <c r="G23" s="504"/>
      <c r="H23" s="504"/>
      <c r="I23" s="20"/>
    </row>
    <row r="24" spans="1:9" ht="45">
      <c r="A24" s="408" t="s">
        <v>3</v>
      </c>
      <c r="B24" s="21" t="s">
        <v>26</v>
      </c>
      <c r="C24" s="22" t="s">
        <v>27</v>
      </c>
      <c r="D24" s="23" t="s">
        <v>6</v>
      </c>
      <c r="E24" s="24" t="s">
        <v>28</v>
      </c>
      <c r="F24" s="23" t="s">
        <v>29</v>
      </c>
      <c r="G24" s="23" t="s">
        <v>30</v>
      </c>
      <c r="H24" s="24" t="s">
        <v>31</v>
      </c>
      <c r="I24" s="20"/>
    </row>
    <row r="25" spans="1:9">
      <c r="A25" s="385" t="s">
        <v>32</v>
      </c>
      <c r="B25" s="407">
        <f>D25-5</f>
        <v>44897</v>
      </c>
      <c r="C25" s="39">
        <f>D25-1</f>
        <v>44901</v>
      </c>
      <c r="D25" s="25">
        <v>44902</v>
      </c>
      <c r="E25" s="51">
        <f>D25+28</f>
        <v>44930</v>
      </c>
      <c r="F25" s="51">
        <f>E25+5</f>
        <v>44935</v>
      </c>
      <c r="G25" s="51">
        <f>F25+4</f>
        <v>44939</v>
      </c>
      <c r="H25" s="52">
        <f>G25+3</f>
        <v>44942</v>
      </c>
      <c r="I25" s="20"/>
    </row>
    <row r="26" spans="1:9">
      <c r="A26" s="453" t="s">
        <v>33</v>
      </c>
      <c r="B26" s="454">
        <f>D26-3</f>
        <v>44908</v>
      </c>
      <c r="C26" s="454">
        <f>D26-1</f>
        <v>44910</v>
      </c>
      <c r="D26" s="455">
        <v>44911</v>
      </c>
      <c r="E26" s="456">
        <f>E25+7</f>
        <v>44937</v>
      </c>
      <c r="F26" s="456">
        <f>F25+7</f>
        <v>44942</v>
      </c>
      <c r="G26" s="456">
        <f>F26+4</f>
        <v>44946</v>
      </c>
      <c r="H26" s="457">
        <f>G26+3</f>
        <v>44949</v>
      </c>
      <c r="I26" s="20"/>
    </row>
    <row r="27" spans="1:9">
      <c r="A27" s="458" t="s">
        <v>34</v>
      </c>
      <c r="B27" s="459">
        <f>D27-4</f>
        <v>44918</v>
      </c>
      <c r="C27" s="459">
        <f>D27-1</f>
        <v>44921</v>
      </c>
      <c r="D27" s="460">
        <v>44922</v>
      </c>
      <c r="E27" s="461">
        <v>44949</v>
      </c>
      <c r="F27" s="461">
        <v>44961</v>
      </c>
      <c r="G27" s="461">
        <f>F27+4</f>
        <v>44965</v>
      </c>
      <c r="H27" s="462">
        <f>G27+4</f>
        <v>44969</v>
      </c>
      <c r="I27" s="20"/>
    </row>
    <row r="28" spans="1:9">
      <c r="B28" s="27"/>
      <c r="C28" s="28"/>
      <c r="D28" s="27"/>
      <c r="E28" s="27"/>
      <c r="F28" s="27"/>
      <c r="G28" s="27"/>
      <c r="H28" s="27"/>
      <c r="I28" s="20"/>
    </row>
    <row r="29" spans="1:9">
      <c r="A29" s="26"/>
      <c r="B29" s="27"/>
      <c r="C29" s="27"/>
      <c r="D29" s="27"/>
      <c r="E29" s="27"/>
      <c r="F29" s="27"/>
      <c r="G29" s="27"/>
      <c r="H29" s="27"/>
      <c r="I29" s="20"/>
    </row>
    <row r="30" spans="1:9" ht="15.75">
      <c r="A30" s="505" t="s">
        <v>35</v>
      </c>
      <c r="B30" s="506"/>
      <c r="C30" s="506"/>
      <c r="D30" s="506"/>
      <c r="E30" s="506"/>
      <c r="F30" s="20"/>
      <c r="G30" s="20"/>
      <c r="H30" s="20"/>
      <c r="I30" s="12"/>
    </row>
    <row r="31" spans="1:9" ht="45">
      <c r="A31" s="408" t="s">
        <v>3</v>
      </c>
      <c r="B31" s="14" t="s">
        <v>4</v>
      </c>
      <c r="C31" s="14" t="s">
        <v>36</v>
      </c>
      <c r="D31" s="15" t="s">
        <v>6</v>
      </c>
      <c r="E31" s="15" t="s">
        <v>37</v>
      </c>
      <c r="F31" s="20"/>
      <c r="H31" s="20"/>
      <c r="I31" s="12"/>
    </row>
    <row r="32" spans="1:9" s="442" customFormat="1">
      <c r="A32" s="437" t="s">
        <v>38</v>
      </c>
      <c r="B32" s="438">
        <f>D32-3</f>
        <v>44895</v>
      </c>
      <c r="C32" s="438">
        <v>44896</v>
      </c>
      <c r="D32" s="438">
        <v>44898</v>
      </c>
      <c r="E32" s="439">
        <f>D32+14</f>
        <v>44912</v>
      </c>
      <c r="F32" s="440"/>
      <c r="G32" s="440"/>
      <c r="H32" s="440"/>
      <c r="I32" s="441"/>
    </row>
    <row r="33" spans="1:9" s="442" customFormat="1">
      <c r="A33" s="443" t="s">
        <v>39</v>
      </c>
      <c r="B33" s="444">
        <f>B32+7</f>
        <v>44902</v>
      </c>
      <c r="C33" s="444">
        <f>C32+7</f>
        <v>44903</v>
      </c>
      <c r="D33" s="444">
        <f>D32+7</f>
        <v>44905</v>
      </c>
      <c r="E33" s="445">
        <f t="shared" ref="E33:E36" si="1">D33+14</f>
        <v>44919</v>
      </c>
      <c r="F33" s="440"/>
      <c r="G33" s="440"/>
      <c r="H33" s="440"/>
      <c r="I33" s="441"/>
    </row>
    <row r="34" spans="1:9">
      <c r="A34" s="409" t="s">
        <v>40</v>
      </c>
      <c r="B34" s="9">
        <f t="shared" ref="B34:C36" si="2">B33+7</f>
        <v>44909</v>
      </c>
      <c r="C34" s="9">
        <f t="shared" si="2"/>
        <v>44910</v>
      </c>
      <c r="D34" s="9">
        <f>D33+7</f>
        <v>44912</v>
      </c>
      <c r="E34" s="30">
        <f t="shared" si="1"/>
        <v>44926</v>
      </c>
      <c r="F34" s="20"/>
      <c r="G34" s="20"/>
      <c r="H34" s="20"/>
      <c r="I34" s="12"/>
    </row>
    <row r="35" spans="1:9">
      <c r="A35" s="409" t="s">
        <v>41</v>
      </c>
      <c r="B35" s="9">
        <f t="shared" si="2"/>
        <v>44916</v>
      </c>
      <c r="C35" s="9">
        <f t="shared" si="2"/>
        <v>44917</v>
      </c>
      <c r="D35" s="9">
        <f>D34+7</f>
        <v>44919</v>
      </c>
      <c r="E35" s="30">
        <f t="shared" si="1"/>
        <v>44933</v>
      </c>
      <c r="F35" s="20"/>
      <c r="G35" s="20"/>
      <c r="H35" s="20"/>
      <c r="I35" s="12"/>
    </row>
    <row r="36" spans="1:9">
      <c r="A36" s="410" t="s">
        <v>42</v>
      </c>
      <c r="B36" s="10">
        <f t="shared" si="2"/>
        <v>44923</v>
      </c>
      <c r="C36" s="10">
        <f t="shared" si="2"/>
        <v>44924</v>
      </c>
      <c r="D36" s="10">
        <f>D35+7</f>
        <v>44926</v>
      </c>
      <c r="E36" s="31">
        <f t="shared" si="1"/>
        <v>44940</v>
      </c>
      <c r="F36" s="20"/>
      <c r="G36" s="20"/>
      <c r="H36" s="20"/>
      <c r="I36" s="12"/>
    </row>
    <row r="37" spans="1:9">
      <c r="A37" s="32"/>
      <c r="B37" s="33"/>
      <c r="C37" s="33"/>
      <c r="D37" s="34"/>
      <c r="E37" s="33"/>
      <c r="F37" s="20"/>
      <c r="G37" s="20"/>
      <c r="H37" s="20"/>
      <c r="I37" s="12"/>
    </row>
    <row r="38" spans="1:9" ht="15.75" thickBot="1">
      <c r="A38" s="32"/>
      <c r="B38" s="33"/>
      <c r="C38" s="33"/>
      <c r="D38" s="34"/>
      <c r="E38" s="33"/>
      <c r="F38" s="20"/>
      <c r="G38" s="20"/>
      <c r="H38" s="20"/>
      <c r="I38" s="12"/>
    </row>
    <row r="39" spans="1:9" ht="15.75" thickBot="1">
      <c r="A39" s="380" t="s">
        <v>43</v>
      </c>
      <c r="B39" s="377"/>
      <c r="C39" s="378"/>
      <c r="D39" s="378"/>
      <c r="E39" s="379"/>
      <c r="F39" s="446"/>
      <c r="G39" s="20"/>
      <c r="H39" s="20"/>
      <c r="I39" s="12"/>
    </row>
    <row r="40" spans="1:9" ht="30.75" thickBot="1">
      <c r="A40" s="3" t="s">
        <v>3</v>
      </c>
      <c r="B40" s="381" t="s">
        <v>44</v>
      </c>
      <c r="C40" s="382" t="s">
        <v>45</v>
      </c>
      <c r="D40" s="382" t="s">
        <v>6</v>
      </c>
      <c r="E40" s="383" t="s">
        <v>46</v>
      </c>
      <c r="F40" s="447" t="s">
        <v>37</v>
      </c>
      <c r="G40" s="20"/>
      <c r="H40" s="20"/>
      <c r="I40" s="12"/>
    </row>
    <row r="41" spans="1:9" ht="15.75" thickBot="1">
      <c r="A41" s="449" t="s">
        <v>47</v>
      </c>
      <c r="B41" s="49">
        <v>44895</v>
      </c>
      <c r="C41" s="35">
        <v>44896</v>
      </c>
      <c r="D41" s="7">
        <v>44898</v>
      </c>
      <c r="E41" s="29">
        <v>44914</v>
      </c>
      <c r="F41" s="448">
        <v>44921</v>
      </c>
      <c r="H41" s="20"/>
      <c r="I41" s="12"/>
    </row>
    <row r="42" spans="1:9" ht="15.75" thickBot="1">
      <c r="A42" s="449" t="s">
        <v>48</v>
      </c>
      <c r="B42" s="50">
        <v>44902</v>
      </c>
      <c r="C42" s="37">
        <v>44903</v>
      </c>
      <c r="D42" s="9">
        <v>44905</v>
      </c>
      <c r="E42" s="30">
        <v>44921</v>
      </c>
      <c r="F42" s="448">
        <v>44563</v>
      </c>
      <c r="G42" s="20"/>
      <c r="H42" s="20"/>
      <c r="I42" s="12"/>
    </row>
    <row r="43" spans="1:9" ht="15.75" thickBot="1">
      <c r="A43" s="449" t="s">
        <v>49</v>
      </c>
      <c r="B43" s="50">
        <v>44909</v>
      </c>
      <c r="C43" s="37">
        <v>44910</v>
      </c>
      <c r="D43" s="9">
        <v>44912</v>
      </c>
      <c r="E43" s="30">
        <v>44563</v>
      </c>
      <c r="F43" s="20"/>
      <c r="G43" s="20"/>
      <c r="H43" s="20"/>
      <c r="I43" s="12"/>
    </row>
    <row r="44" spans="1:9" ht="15.75" thickBot="1">
      <c r="A44" s="449" t="s">
        <v>50</v>
      </c>
      <c r="B44" s="50">
        <v>44916</v>
      </c>
      <c r="C44" s="37">
        <v>44917</v>
      </c>
      <c r="D44" s="9">
        <v>44919</v>
      </c>
      <c r="E44" s="30">
        <v>44570</v>
      </c>
      <c r="F44" s="20"/>
      <c r="G44" s="20"/>
      <c r="H44" s="20"/>
      <c r="I44" s="12"/>
    </row>
    <row r="45" spans="1:9" ht="15.75" thickBot="1">
      <c r="A45" s="449" t="s">
        <v>51</v>
      </c>
      <c r="B45" s="384">
        <v>44923</v>
      </c>
      <c r="C45" s="38">
        <v>44924</v>
      </c>
      <c r="D45" s="10">
        <v>44926</v>
      </c>
      <c r="E45" s="31">
        <v>44577</v>
      </c>
      <c r="F45" s="20"/>
      <c r="G45" s="20"/>
      <c r="H45" s="20"/>
      <c r="I45" s="12"/>
    </row>
    <row r="47" spans="1:9" ht="15.75" thickBot="1">
      <c r="A47" s="55" t="s">
        <v>52</v>
      </c>
      <c r="B47" s="56"/>
      <c r="C47" s="56"/>
      <c r="D47" s="56"/>
      <c r="E47" s="56"/>
      <c r="F47" s="56"/>
      <c r="G47" s="56"/>
      <c r="H47" s="56"/>
      <c r="I47" s="56"/>
    </row>
    <row r="48" spans="1:9" ht="30.75" thickBot="1">
      <c r="A48" s="57" t="s">
        <v>3</v>
      </c>
      <c r="B48" s="58" t="s">
        <v>53</v>
      </c>
      <c r="C48" s="59" t="s">
        <v>45</v>
      </c>
      <c r="D48" s="59" t="s">
        <v>6</v>
      </c>
      <c r="E48" s="59" t="s">
        <v>54</v>
      </c>
      <c r="F48" s="59" t="s">
        <v>55</v>
      </c>
      <c r="G48" s="59" t="s">
        <v>56</v>
      </c>
      <c r="H48" s="59" t="s">
        <v>57</v>
      </c>
      <c r="I48" s="60" t="s">
        <v>58</v>
      </c>
    </row>
    <row r="49" spans="1:9">
      <c r="A49" s="61" t="s">
        <v>59</v>
      </c>
      <c r="B49" s="297">
        <v>44897</v>
      </c>
      <c r="C49" s="298">
        <f>B49+1</f>
        <v>44898</v>
      </c>
      <c r="D49" s="299">
        <f>B49+2</f>
        <v>44899</v>
      </c>
      <c r="E49" s="299">
        <f>D49+35</f>
        <v>44934</v>
      </c>
      <c r="F49" s="299">
        <f>D49+37</f>
        <v>44936</v>
      </c>
      <c r="G49" s="299">
        <f>D49+42</f>
        <v>44941</v>
      </c>
      <c r="H49" s="299">
        <f>D49+45</f>
        <v>44944</v>
      </c>
      <c r="I49" s="300">
        <f>D49+49</f>
        <v>44948</v>
      </c>
    </row>
    <row r="50" spans="1:9">
      <c r="A50" s="62" t="s">
        <v>60</v>
      </c>
      <c r="B50" s="63">
        <f>B49+7</f>
        <v>44904</v>
      </c>
      <c r="C50" s="64">
        <f>B50+1</f>
        <v>44905</v>
      </c>
      <c r="D50" s="65">
        <f>B50+2</f>
        <v>44906</v>
      </c>
      <c r="E50" s="65">
        <f>D50+35</f>
        <v>44941</v>
      </c>
      <c r="F50" s="65">
        <f>D50+37</f>
        <v>44943</v>
      </c>
      <c r="G50" s="65">
        <f>D50+42</f>
        <v>44948</v>
      </c>
      <c r="H50" s="65">
        <f>D50+45</f>
        <v>44951</v>
      </c>
      <c r="I50" s="301">
        <f>D50+49</f>
        <v>44955</v>
      </c>
    </row>
    <row r="51" spans="1:9">
      <c r="A51" s="66" t="s">
        <v>61</v>
      </c>
      <c r="B51" s="63">
        <f>B50+7</f>
        <v>44911</v>
      </c>
      <c r="C51" s="64">
        <f>B51+1</f>
        <v>44912</v>
      </c>
      <c r="D51" s="65">
        <f>B51+2</f>
        <v>44913</v>
      </c>
      <c r="E51" s="65">
        <f>D51+35</f>
        <v>44948</v>
      </c>
      <c r="F51" s="65">
        <f>D51+37</f>
        <v>44950</v>
      </c>
      <c r="G51" s="65">
        <f>D51+42</f>
        <v>44955</v>
      </c>
      <c r="H51" s="65">
        <f>D51+45</f>
        <v>44958</v>
      </c>
      <c r="I51" s="301">
        <f>D51+49</f>
        <v>44962</v>
      </c>
    </row>
    <row r="52" spans="1:9" ht="15.75" thickBot="1">
      <c r="A52" s="302" t="s">
        <v>62</v>
      </c>
      <c r="B52" s="303">
        <f>B51+7</f>
        <v>44918</v>
      </c>
      <c r="C52" s="304">
        <f>C51+7</f>
        <v>44919</v>
      </c>
      <c r="D52" s="305">
        <f>B52+2</f>
        <v>44920</v>
      </c>
      <c r="E52" s="305">
        <f>D52+35</f>
        <v>44955</v>
      </c>
      <c r="F52" s="305">
        <f>D52+37</f>
        <v>44957</v>
      </c>
      <c r="G52" s="305">
        <f>D52+42</f>
        <v>44962</v>
      </c>
      <c r="H52" s="305">
        <f>D52+45</f>
        <v>44965</v>
      </c>
      <c r="I52" s="306">
        <f>D52+49</f>
        <v>44969</v>
      </c>
    </row>
    <row r="53" spans="1:9">
      <c r="A53" s="67"/>
      <c r="B53" s="68"/>
      <c r="C53" s="68"/>
      <c r="D53" s="68"/>
      <c r="E53" s="68"/>
      <c r="F53" s="68"/>
      <c r="G53" s="68"/>
      <c r="H53" s="68"/>
      <c r="I53" s="68"/>
    </row>
    <row r="55" spans="1:9" ht="16.5" thickBot="1">
      <c r="A55" s="507" t="s">
        <v>63</v>
      </c>
      <c r="B55" s="508"/>
      <c r="C55" s="508"/>
      <c r="D55" s="508"/>
      <c r="E55" s="508"/>
      <c r="F55" s="508"/>
      <c r="G55" s="508"/>
      <c r="H55" s="508"/>
    </row>
    <row r="56" spans="1:9" ht="30.75" thickBot="1">
      <c r="A56" s="69" t="s">
        <v>3</v>
      </c>
      <c r="B56" s="70" t="s">
        <v>64</v>
      </c>
      <c r="C56" s="70" t="s">
        <v>36</v>
      </c>
      <c r="D56" s="70" t="s">
        <v>6</v>
      </c>
      <c r="E56" s="71" t="s">
        <v>65</v>
      </c>
      <c r="F56" s="71" t="s">
        <v>66</v>
      </c>
      <c r="G56" s="71" t="s">
        <v>67</v>
      </c>
      <c r="H56" s="72" t="s">
        <v>68</v>
      </c>
    </row>
    <row r="57" spans="1:9">
      <c r="A57" s="73" t="s">
        <v>69</v>
      </c>
      <c r="B57" s="74">
        <v>44895</v>
      </c>
      <c r="C57" s="75">
        <f>B57</f>
        <v>44895</v>
      </c>
      <c r="D57" s="76">
        <f>C57+2</f>
        <v>44897</v>
      </c>
      <c r="E57" s="76">
        <f>D57+22</f>
        <v>44919</v>
      </c>
      <c r="F57" s="76">
        <f>D57+23</f>
        <v>44920</v>
      </c>
      <c r="G57" s="76">
        <f>D57+27</f>
        <v>44924</v>
      </c>
      <c r="H57" s="77">
        <f>D57+28</f>
        <v>44925</v>
      </c>
    </row>
    <row r="58" spans="1:9">
      <c r="A58" s="78" t="s">
        <v>70</v>
      </c>
      <c r="B58" s="79">
        <f>B57+7</f>
        <v>44902</v>
      </c>
      <c r="C58" s="80">
        <f t="shared" ref="C58:C60" si="3">B58</f>
        <v>44902</v>
      </c>
      <c r="D58" s="81">
        <f t="shared" ref="D58:D60" si="4">C58+2</f>
        <v>44904</v>
      </c>
      <c r="E58" s="81">
        <f t="shared" ref="E58:E60" si="5">D58+22</f>
        <v>44926</v>
      </c>
      <c r="F58" s="81">
        <f t="shared" ref="F58:F60" si="6">D58+23</f>
        <v>44927</v>
      </c>
      <c r="G58" s="81">
        <f t="shared" ref="G58:G60" si="7">D58+27</f>
        <v>44931</v>
      </c>
      <c r="H58" s="82">
        <f t="shared" ref="H58:H60" si="8">D58+28</f>
        <v>44932</v>
      </c>
    </row>
    <row r="59" spans="1:9">
      <c r="A59" s="78" t="s">
        <v>71</v>
      </c>
      <c r="B59" s="79">
        <f t="shared" ref="B59:B60" si="9">B58+7</f>
        <v>44909</v>
      </c>
      <c r="C59" s="80">
        <f t="shared" si="3"/>
        <v>44909</v>
      </c>
      <c r="D59" s="81">
        <f t="shared" si="4"/>
        <v>44911</v>
      </c>
      <c r="E59" s="81">
        <f t="shared" si="5"/>
        <v>44933</v>
      </c>
      <c r="F59" s="81">
        <f t="shared" si="6"/>
        <v>44934</v>
      </c>
      <c r="G59" s="81">
        <f t="shared" si="7"/>
        <v>44938</v>
      </c>
      <c r="H59" s="82">
        <f t="shared" si="8"/>
        <v>44939</v>
      </c>
    </row>
    <row r="60" spans="1:9" ht="15.75" thickBot="1">
      <c r="A60" s="87" t="s">
        <v>72</v>
      </c>
      <c r="B60" s="83">
        <f t="shared" si="9"/>
        <v>44916</v>
      </c>
      <c r="C60" s="84">
        <f t="shared" si="3"/>
        <v>44916</v>
      </c>
      <c r="D60" s="85">
        <f t="shared" si="4"/>
        <v>44918</v>
      </c>
      <c r="E60" s="85">
        <f t="shared" si="5"/>
        <v>44940</v>
      </c>
      <c r="F60" s="85">
        <f t="shared" si="6"/>
        <v>44941</v>
      </c>
      <c r="G60" s="85">
        <f t="shared" si="7"/>
        <v>44945</v>
      </c>
      <c r="H60" s="86">
        <f t="shared" si="8"/>
        <v>44946</v>
      </c>
    </row>
  </sheetData>
  <mergeCells count="6">
    <mergeCell ref="A23:H23"/>
    <mergeCell ref="A30:E30"/>
    <mergeCell ref="A55:H55"/>
    <mergeCell ref="A1:K4"/>
    <mergeCell ref="A7:I7"/>
    <mergeCell ref="A15:G15"/>
  </mergeCells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47"/>
  <sheetViews>
    <sheetView topLeftCell="A44" workbookViewId="0">
      <selection activeCell="B79" sqref="B79"/>
    </sheetView>
  </sheetViews>
  <sheetFormatPr defaultRowHeight="15"/>
  <cols>
    <col min="1" max="1" width="52.85546875" customWidth="1"/>
    <col min="2" max="2" width="19.5703125" bestFit="1" customWidth="1"/>
    <col min="3" max="3" width="22.140625" customWidth="1"/>
    <col min="4" max="4" width="17.42578125" customWidth="1"/>
    <col min="5" max="5" width="20.7109375" customWidth="1"/>
    <col min="6" max="6" width="22.5703125" customWidth="1"/>
    <col min="7" max="7" width="23" customWidth="1"/>
    <col min="8" max="8" width="17" customWidth="1"/>
    <col min="9" max="9" width="22" customWidth="1"/>
  </cols>
  <sheetData>
    <row r="1" spans="1:9" ht="15" customHeight="1">
      <c r="A1" s="517" t="s">
        <v>73</v>
      </c>
      <c r="B1" s="517"/>
      <c r="C1" s="517"/>
      <c r="D1" s="517"/>
      <c r="E1" s="517"/>
      <c r="F1" s="517"/>
      <c r="G1" s="517"/>
      <c r="H1" s="517"/>
      <c r="I1" s="517"/>
    </row>
    <row r="2" spans="1:9" ht="15" customHeight="1">
      <c r="A2" s="517"/>
      <c r="B2" s="517"/>
      <c r="C2" s="517"/>
      <c r="D2" s="517"/>
      <c r="E2" s="517"/>
      <c r="F2" s="517"/>
      <c r="G2" s="517"/>
      <c r="H2" s="517"/>
      <c r="I2" s="517"/>
    </row>
    <row r="3" spans="1:9" ht="15" customHeight="1">
      <c r="A3" s="517"/>
      <c r="B3" s="517"/>
      <c r="C3" s="517"/>
      <c r="D3" s="517"/>
      <c r="E3" s="517"/>
      <c r="F3" s="517"/>
      <c r="G3" s="517"/>
      <c r="H3" s="517"/>
      <c r="I3" s="517"/>
    </row>
    <row r="4" spans="1:9" ht="15" customHeight="1">
      <c r="A4" s="517"/>
      <c r="B4" s="517"/>
      <c r="C4" s="517"/>
      <c r="D4" s="517"/>
      <c r="E4" s="517"/>
      <c r="F4" s="517"/>
      <c r="G4" s="517"/>
      <c r="H4" s="517"/>
      <c r="I4" s="517"/>
    </row>
    <row r="5" spans="1:9" ht="21">
      <c r="A5" s="518" t="s">
        <v>1</v>
      </c>
      <c r="B5" s="518"/>
      <c r="C5" s="518"/>
      <c r="D5" s="518"/>
      <c r="E5" s="518"/>
      <c r="F5" s="518"/>
      <c r="G5" s="518"/>
      <c r="H5" s="518"/>
      <c r="I5" s="518"/>
    </row>
    <row r="6" spans="1:9" ht="21">
      <c r="A6" s="88"/>
      <c r="B6" s="88"/>
      <c r="C6" s="88"/>
      <c r="D6" s="88"/>
      <c r="E6" s="88"/>
      <c r="F6" s="88"/>
      <c r="G6" s="88"/>
      <c r="H6" s="88"/>
      <c r="I6" s="88"/>
    </row>
    <row r="7" spans="1:9" ht="21" customHeight="1">
      <c r="A7" s="519" t="s">
        <v>74</v>
      </c>
      <c r="B7" s="519"/>
      <c r="C7" s="519"/>
      <c r="D7" s="519"/>
      <c r="E7" s="519"/>
      <c r="F7" s="519"/>
      <c r="G7" s="519"/>
      <c r="H7" s="519"/>
      <c r="I7" s="88"/>
    </row>
    <row r="8" spans="1:9" ht="21.75" thickBot="1">
      <c r="A8" s="519"/>
      <c r="B8" s="519"/>
      <c r="C8" s="519"/>
      <c r="D8" s="519"/>
      <c r="E8" s="519"/>
      <c r="F8" s="519"/>
      <c r="G8" s="519"/>
      <c r="H8" s="519"/>
      <c r="I8" s="88"/>
    </row>
    <row r="9" spans="1:9" ht="39.75" customHeight="1" thickBot="1">
      <c r="A9" s="89" t="s">
        <v>3</v>
      </c>
      <c r="B9" s="90" t="s">
        <v>75</v>
      </c>
      <c r="C9" s="91" t="s">
        <v>36</v>
      </c>
      <c r="D9" s="91" t="s">
        <v>6</v>
      </c>
      <c r="E9" s="90" t="s">
        <v>76</v>
      </c>
      <c r="F9" s="90" t="s">
        <v>77</v>
      </c>
      <c r="G9" s="90" t="s">
        <v>78</v>
      </c>
      <c r="H9" s="90" t="s">
        <v>79</v>
      </c>
      <c r="I9" s="88"/>
    </row>
    <row r="10" spans="1:9" ht="19.5" customHeight="1">
      <c r="A10" s="53" t="s">
        <v>80</v>
      </c>
      <c r="B10" s="92">
        <v>44897</v>
      </c>
      <c r="C10" s="93">
        <f t="shared" ref="C10:C17" si="0">B10</f>
        <v>44897</v>
      </c>
      <c r="D10" s="93">
        <f>C10+1</f>
        <v>44898</v>
      </c>
      <c r="E10" s="94"/>
      <c r="F10" s="94"/>
      <c r="G10" s="94"/>
      <c r="H10" s="95"/>
      <c r="I10" s="88"/>
    </row>
    <row r="11" spans="1:9" ht="19.5" customHeight="1">
      <c r="A11" s="96" t="s">
        <v>81</v>
      </c>
      <c r="B11" s="97">
        <f>B10+3</f>
        <v>44900</v>
      </c>
      <c r="C11" s="98">
        <f t="shared" si="0"/>
        <v>44900</v>
      </c>
      <c r="D11" s="98">
        <f>D10+4</f>
        <v>44902</v>
      </c>
      <c r="E11" s="99">
        <f>D11+35</f>
        <v>44937</v>
      </c>
      <c r="F11" s="99">
        <f>E11+2</f>
        <v>44939</v>
      </c>
      <c r="G11" s="99">
        <f>F11+4</f>
        <v>44943</v>
      </c>
      <c r="H11" s="100">
        <v>2</v>
      </c>
      <c r="I11" s="88"/>
    </row>
    <row r="12" spans="1:9" ht="19.5" customHeight="1">
      <c r="A12" s="101" t="s">
        <v>82</v>
      </c>
      <c r="B12" s="97">
        <f t="shared" ref="B12:B17" si="1">B10+7</f>
        <v>44904</v>
      </c>
      <c r="C12" s="98">
        <f t="shared" si="0"/>
        <v>44904</v>
      </c>
      <c r="D12" s="98">
        <f>C12+1</f>
        <v>44905</v>
      </c>
      <c r="E12" s="102"/>
      <c r="F12" s="102"/>
      <c r="G12" s="102"/>
      <c r="H12" s="103"/>
      <c r="I12" s="88"/>
    </row>
    <row r="13" spans="1:9" ht="19.5" customHeight="1">
      <c r="A13" s="96" t="s">
        <v>38</v>
      </c>
      <c r="B13" s="97">
        <f t="shared" si="1"/>
        <v>44907</v>
      </c>
      <c r="C13" s="98">
        <f t="shared" si="0"/>
        <v>44907</v>
      </c>
      <c r="D13" s="98">
        <f>D12+4</f>
        <v>44909</v>
      </c>
      <c r="E13" s="99">
        <f>D13+35</f>
        <v>44944</v>
      </c>
      <c r="F13" s="99">
        <f>E13+2</f>
        <v>44946</v>
      </c>
      <c r="G13" s="99">
        <f>F13+4</f>
        <v>44950</v>
      </c>
      <c r="H13" s="100">
        <v>2</v>
      </c>
      <c r="I13" s="88"/>
    </row>
    <row r="14" spans="1:9" ht="19.5" customHeight="1">
      <c r="A14" s="96" t="s">
        <v>83</v>
      </c>
      <c r="B14" s="97">
        <f t="shared" si="1"/>
        <v>44911</v>
      </c>
      <c r="C14" s="98">
        <f t="shared" si="0"/>
        <v>44911</v>
      </c>
      <c r="D14" s="98">
        <f>C14+1</f>
        <v>44912</v>
      </c>
      <c r="E14" s="102"/>
      <c r="F14" s="102"/>
      <c r="G14" s="102"/>
      <c r="H14" s="103"/>
      <c r="I14" s="88"/>
    </row>
    <row r="15" spans="1:9" ht="19.5" customHeight="1">
      <c r="A15" s="96" t="s">
        <v>84</v>
      </c>
      <c r="B15" s="97">
        <f t="shared" si="1"/>
        <v>44914</v>
      </c>
      <c r="C15" s="98">
        <f t="shared" si="0"/>
        <v>44914</v>
      </c>
      <c r="D15" s="98">
        <f>D14+4</f>
        <v>44916</v>
      </c>
      <c r="E15" s="99">
        <f>D15+35</f>
        <v>44951</v>
      </c>
      <c r="F15" s="99">
        <f>E15+2</f>
        <v>44953</v>
      </c>
      <c r="G15" s="99">
        <f>F15+4</f>
        <v>44957</v>
      </c>
      <c r="H15" s="100">
        <v>2</v>
      </c>
      <c r="I15" s="88"/>
    </row>
    <row r="16" spans="1:9" ht="19.5" customHeight="1">
      <c r="A16" s="96" t="s">
        <v>85</v>
      </c>
      <c r="B16" s="97">
        <f t="shared" si="1"/>
        <v>44918</v>
      </c>
      <c r="C16" s="98">
        <f t="shared" si="0"/>
        <v>44918</v>
      </c>
      <c r="D16" s="98">
        <f>C16+1</f>
        <v>44919</v>
      </c>
      <c r="E16" s="102"/>
      <c r="F16" s="102"/>
      <c r="G16" s="102"/>
      <c r="H16" s="103"/>
      <c r="I16" s="88"/>
    </row>
    <row r="17" spans="1:9" ht="19.5" customHeight="1">
      <c r="A17" s="96" t="s">
        <v>86</v>
      </c>
      <c r="B17" s="104">
        <f t="shared" si="1"/>
        <v>44921</v>
      </c>
      <c r="C17" s="105">
        <f t="shared" si="0"/>
        <v>44921</v>
      </c>
      <c r="D17" s="105">
        <f>D16+4</f>
        <v>44923</v>
      </c>
      <c r="E17" s="106">
        <f>D17+35</f>
        <v>44958</v>
      </c>
      <c r="F17" s="106">
        <f>E17+2</f>
        <v>44960</v>
      </c>
      <c r="G17" s="106">
        <f>F17+4</f>
        <v>44964</v>
      </c>
      <c r="H17" s="107">
        <v>2</v>
      </c>
      <c r="I17" s="108"/>
    </row>
    <row r="18" spans="1:9" ht="15.75">
      <c r="A18" s="109"/>
      <c r="B18" s="34"/>
      <c r="C18" s="34"/>
      <c r="D18" s="34"/>
      <c r="E18" s="34"/>
      <c r="F18" s="34"/>
      <c r="G18" s="34"/>
      <c r="H18" s="34"/>
      <c r="I18" s="108"/>
    </row>
    <row r="19" spans="1:9" ht="15.75">
      <c r="A19" s="109"/>
      <c r="B19" s="34"/>
      <c r="C19" s="34"/>
      <c r="D19" s="34"/>
      <c r="E19" s="34"/>
      <c r="F19" s="34"/>
      <c r="G19" s="34"/>
      <c r="H19" s="34"/>
      <c r="I19" s="108"/>
    </row>
    <row r="20" spans="1:9" ht="15.75">
      <c r="A20" s="519" t="s">
        <v>87</v>
      </c>
      <c r="B20" s="519"/>
      <c r="C20" s="519"/>
      <c r="D20" s="519"/>
      <c r="E20" s="519"/>
      <c r="F20" s="519"/>
      <c r="G20" s="519"/>
      <c r="H20" s="519"/>
      <c r="I20" s="108"/>
    </row>
    <row r="21" spans="1:9" ht="28.5" customHeight="1" thickBot="1">
      <c r="A21" s="519"/>
      <c r="B21" s="519"/>
      <c r="C21" s="519"/>
      <c r="D21" s="519"/>
      <c r="E21" s="519"/>
      <c r="F21" s="519"/>
      <c r="G21" s="519"/>
      <c r="H21" s="519"/>
      <c r="I21" s="108"/>
    </row>
    <row r="22" spans="1:9" ht="30.75" thickBot="1">
      <c r="A22" s="89" t="s">
        <v>3</v>
      </c>
      <c r="B22" s="91" t="s">
        <v>75</v>
      </c>
      <c r="C22" s="91" t="s">
        <v>36</v>
      </c>
      <c r="D22" s="91" t="s">
        <v>6</v>
      </c>
      <c r="E22" s="110" t="s">
        <v>78</v>
      </c>
      <c r="F22" s="110" t="s">
        <v>88</v>
      </c>
      <c r="G22" s="110" t="s">
        <v>89</v>
      </c>
      <c r="H22" s="110" t="s">
        <v>90</v>
      </c>
      <c r="I22" s="108"/>
    </row>
    <row r="23" spans="1:9" ht="15.75">
      <c r="A23" s="53" t="s">
        <v>91</v>
      </c>
      <c r="B23" s="111">
        <v>44893</v>
      </c>
      <c r="C23" s="112">
        <f>B23</f>
        <v>44893</v>
      </c>
      <c r="D23" s="113">
        <f>C23</f>
        <v>44893</v>
      </c>
      <c r="E23" s="94"/>
      <c r="F23" s="94"/>
      <c r="G23" s="94"/>
      <c r="H23" s="95"/>
      <c r="I23" s="108"/>
    </row>
    <row r="24" spans="1:9" ht="15.75">
      <c r="A24" s="114" t="s">
        <v>92</v>
      </c>
      <c r="B24" s="115">
        <f>B23+2</f>
        <v>44895</v>
      </c>
      <c r="C24" s="116">
        <f t="shared" ref="C24:C32" si="2">B24</f>
        <v>44895</v>
      </c>
      <c r="D24" s="117">
        <f>D23+4</f>
        <v>44897</v>
      </c>
      <c r="E24" s="99">
        <f>D24+36</f>
        <v>44933</v>
      </c>
      <c r="F24" s="99">
        <f>E24+3</f>
        <v>44936</v>
      </c>
      <c r="G24" s="99">
        <f>F24+4</f>
        <v>44940</v>
      </c>
      <c r="H24" s="100">
        <f>G24+3</f>
        <v>44943</v>
      </c>
      <c r="I24" s="108"/>
    </row>
    <row r="25" spans="1:9" ht="15.75">
      <c r="A25" s="96" t="s">
        <v>93</v>
      </c>
      <c r="B25" s="115">
        <f>B23+7</f>
        <v>44900</v>
      </c>
      <c r="C25" s="116">
        <f t="shared" si="2"/>
        <v>44900</v>
      </c>
      <c r="D25" s="117">
        <f>C25</f>
        <v>44900</v>
      </c>
      <c r="E25" s="102"/>
      <c r="F25" s="102"/>
      <c r="G25" s="102"/>
      <c r="H25" s="103"/>
      <c r="I25" s="108"/>
    </row>
    <row r="26" spans="1:9" ht="15.75">
      <c r="A26" s="96" t="s">
        <v>38</v>
      </c>
      <c r="B26" s="115">
        <f>B25+2</f>
        <v>44902</v>
      </c>
      <c r="C26" s="116">
        <f t="shared" si="2"/>
        <v>44902</v>
      </c>
      <c r="D26" s="117">
        <f>D24+7</f>
        <v>44904</v>
      </c>
      <c r="E26" s="99">
        <f>D26+36</f>
        <v>44940</v>
      </c>
      <c r="F26" s="99">
        <f>E26+3</f>
        <v>44943</v>
      </c>
      <c r="G26" s="99">
        <f>F26+4</f>
        <v>44947</v>
      </c>
      <c r="H26" s="100">
        <f>G26+3</f>
        <v>44950</v>
      </c>
      <c r="I26" s="108"/>
    </row>
    <row r="27" spans="1:9" ht="15.75">
      <c r="A27" s="96" t="s">
        <v>94</v>
      </c>
      <c r="B27" s="115">
        <f>B23+14</f>
        <v>44907</v>
      </c>
      <c r="C27" s="116">
        <f t="shared" si="2"/>
        <v>44907</v>
      </c>
      <c r="D27" s="117">
        <f>C27</f>
        <v>44907</v>
      </c>
      <c r="E27" s="102"/>
      <c r="F27" s="102"/>
      <c r="G27" s="102"/>
      <c r="H27" s="103"/>
      <c r="I27" s="108"/>
    </row>
    <row r="28" spans="1:9" ht="15.75">
      <c r="A28" s="96" t="s">
        <v>38</v>
      </c>
      <c r="B28" s="115">
        <f>B27+2</f>
        <v>44909</v>
      </c>
      <c r="C28" s="43">
        <f t="shared" si="2"/>
        <v>44909</v>
      </c>
      <c r="D28" s="117">
        <f>D26+7</f>
        <v>44911</v>
      </c>
      <c r="E28" s="99">
        <f>D28+36</f>
        <v>44947</v>
      </c>
      <c r="F28" s="99">
        <f>E28+3</f>
        <v>44950</v>
      </c>
      <c r="G28" s="99">
        <f>F28+4</f>
        <v>44954</v>
      </c>
      <c r="H28" s="100">
        <f>G28+3</f>
        <v>44957</v>
      </c>
      <c r="I28" s="108"/>
    </row>
    <row r="29" spans="1:9" ht="15.75">
      <c r="A29" s="96" t="s">
        <v>95</v>
      </c>
      <c r="B29" s="118">
        <f>B27+7</f>
        <v>44914</v>
      </c>
      <c r="C29" s="119">
        <f t="shared" si="2"/>
        <v>44914</v>
      </c>
      <c r="D29" s="117">
        <f>C29</f>
        <v>44914</v>
      </c>
      <c r="E29" s="102"/>
      <c r="F29" s="102"/>
      <c r="G29" s="102"/>
      <c r="H29" s="103"/>
      <c r="I29" s="108"/>
    </row>
    <row r="30" spans="1:9" ht="15.75">
      <c r="A30" s="96" t="s">
        <v>96</v>
      </c>
      <c r="B30" s="115">
        <f>B29+2</f>
        <v>44916</v>
      </c>
      <c r="C30" s="116">
        <f t="shared" si="2"/>
        <v>44916</v>
      </c>
      <c r="D30" s="117">
        <f>D28+7</f>
        <v>44918</v>
      </c>
      <c r="E30" s="99">
        <f>D30+36</f>
        <v>44954</v>
      </c>
      <c r="F30" s="99">
        <f>E30+3</f>
        <v>44957</v>
      </c>
      <c r="G30" s="99">
        <f>F30+4</f>
        <v>44961</v>
      </c>
      <c r="H30" s="100">
        <f>G30+3</f>
        <v>44964</v>
      </c>
      <c r="I30" s="108"/>
    </row>
    <row r="31" spans="1:9" ht="15.75">
      <c r="A31" s="96" t="s">
        <v>97</v>
      </c>
      <c r="B31" s="118">
        <f>B29+7</f>
        <v>44921</v>
      </c>
      <c r="C31" s="119">
        <f t="shared" si="2"/>
        <v>44921</v>
      </c>
      <c r="D31" s="117">
        <f>C31</f>
        <v>44921</v>
      </c>
      <c r="E31" s="102"/>
      <c r="F31" s="102"/>
      <c r="G31" s="102"/>
      <c r="H31" s="103"/>
      <c r="I31" s="108"/>
    </row>
    <row r="32" spans="1:9" ht="16.5" thickBot="1">
      <c r="A32" s="120" t="s">
        <v>38</v>
      </c>
      <c r="B32" s="121">
        <f>B31+2</f>
        <v>44923</v>
      </c>
      <c r="C32" s="122">
        <f t="shared" si="2"/>
        <v>44923</v>
      </c>
      <c r="D32" s="123">
        <f>D30+7</f>
        <v>44925</v>
      </c>
      <c r="E32" s="106">
        <f>D32+36</f>
        <v>44961</v>
      </c>
      <c r="F32" s="106">
        <f>E32+3</f>
        <v>44964</v>
      </c>
      <c r="G32" s="106">
        <f>F32+4</f>
        <v>44968</v>
      </c>
      <c r="H32" s="107">
        <f>G32+3</f>
        <v>44971</v>
      </c>
      <c r="I32" s="108"/>
    </row>
    <row r="33" spans="1:9" ht="16.5" thickBot="1">
      <c r="A33" s="124"/>
      <c r="B33" s="68"/>
      <c r="C33" s="125"/>
      <c r="D33" s="125"/>
      <c r="E33" s="125"/>
      <c r="F33" s="126"/>
      <c r="G33" s="108"/>
      <c r="H33" s="108"/>
      <c r="I33" s="108"/>
    </row>
    <row r="34" spans="1:9" ht="16.5" thickBot="1">
      <c r="A34" s="520" t="s">
        <v>98</v>
      </c>
      <c r="B34" s="520"/>
      <c r="C34" s="520"/>
      <c r="D34" s="520"/>
      <c r="E34" s="520"/>
      <c r="F34" s="520"/>
      <c r="G34" s="108"/>
      <c r="H34" s="108"/>
      <c r="I34" s="108"/>
    </row>
    <row r="35" spans="1:9" ht="42.75" customHeight="1" thickBot="1">
      <c r="A35" s="127" t="s">
        <v>99</v>
      </c>
      <c r="B35" s="128" t="s">
        <v>100</v>
      </c>
      <c r="C35" s="129" t="s">
        <v>45</v>
      </c>
      <c r="D35" s="128" t="s">
        <v>6</v>
      </c>
      <c r="E35" s="130" t="s">
        <v>101</v>
      </c>
      <c r="F35" s="131" t="s">
        <v>102</v>
      </c>
      <c r="G35" s="108"/>
      <c r="H35" s="108"/>
      <c r="I35" s="108"/>
    </row>
    <row r="36" spans="1:9" ht="15.75">
      <c r="A36" s="132" t="s">
        <v>103</v>
      </c>
      <c r="B36" s="133">
        <v>44896</v>
      </c>
      <c r="C36" s="134">
        <f>B36+1</f>
        <v>44897</v>
      </c>
      <c r="D36" s="134">
        <f>C36+2</f>
        <v>44899</v>
      </c>
      <c r="E36" s="134">
        <f>D36+22</f>
        <v>44921</v>
      </c>
      <c r="F36" s="135">
        <f>D36+29</f>
        <v>44928</v>
      </c>
      <c r="G36" s="108"/>
      <c r="H36" s="108"/>
      <c r="I36" s="108"/>
    </row>
    <row r="37" spans="1:9" ht="15.75">
      <c r="A37" s="138" t="s">
        <v>104</v>
      </c>
      <c r="B37" s="136">
        <f>B36+7</f>
        <v>44903</v>
      </c>
      <c r="C37" s="117">
        <f>B37+1</f>
        <v>44904</v>
      </c>
      <c r="D37" s="117">
        <f>C37+2</f>
        <v>44906</v>
      </c>
      <c r="E37" s="117">
        <f>D37+22</f>
        <v>44928</v>
      </c>
      <c r="F37" s="137">
        <f>D37+29</f>
        <v>44935</v>
      </c>
      <c r="G37" s="108"/>
      <c r="H37" s="108"/>
      <c r="I37" s="108"/>
    </row>
    <row r="38" spans="1:9" ht="15.75">
      <c r="A38" s="307" t="s">
        <v>105</v>
      </c>
      <c r="B38" s="136">
        <f>B37+7</f>
        <v>44910</v>
      </c>
      <c r="C38" s="117">
        <f t="shared" ref="C38:C39" si="3">B38+1</f>
        <v>44911</v>
      </c>
      <c r="D38" s="117">
        <f t="shared" ref="D38" si="4">C38+2</f>
        <v>44913</v>
      </c>
      <c r="E38" s="117">
        <f>D38+22</f>
        <v>44935</v>
      </c>
      <c r="F38" s="137">
        <f>D38+29</f>
        <v>44942</v>
      </c>
      <c r="G38" s="108"/>
      <c r="H38" s="108"/>
      <c r="I38" s="108"/>
    </row>
    <row r="39" spans="1:9" ht="16.5" thickBot="1">
      <c r="A39" s="308" t="s">
        <v>106</v>
      </c>
      <c r="B39" s="139">
        <f>B38+7</f>
        <v>44917</v>
      </c>
      <c r="C39" s="123">
        <f t="shared" si="3"/>
        <v>44918</v>
      </c>
      <c r="D39" s="123">
        <f>C39+2</f>
        <v>44920</v>
      </c>
      <c r="E39" s="123">
        <f>D39+22</f>
        <v>44942</v>
      </c>
      <c r="F39" s="140">
        <f>D39+29</f>
        <v>44949</v>
      </c>
      <c r="G39" s="108"/>
      <c r="H39" s="108"/>
      <c r="I39" s="108"/>
    </row>
    <row r="40" spans="1:9" ht="15.75">
      <c r="A40" s="141"/>
      <c r="B40" s="125"/>
      <c r="C40" s="125"/>
      <c r="D40" s="68"/>
      <c r="E40" s="125"/>
      <c r="F40" s="142"/>
      <c r="G40" s="108"/>
      <c r="H40" s="108"/>
      <c r="I40" s="108"/>
    </row>
    <row r="41" spans="1:9" ht="16.5" thickBot="1">
      <c r="A41" s="143"/>
      <c r="B41" s="144"/>
      <c r="C41" s="144"/>
      <c r="D41" s="144"/>
      <c r="E41" s="145"/>
      <c r="F41" s="146"/>
      <c r="G41" s="108"/>
      <c r="H41" s="108"/>
      <c r="I41" s="108"/>
    </row>
    <row r="42" spans="1:9" ht="15.75">
      <c r="A42" s="521" t="s">
        <v>107</v>
      </c>
      <c r="B42" s="522"/>
      <c r="C42" s="522"/>
      <c r="D42" s="522"/>
      <c r="E42" s="522"/>
      <c r="F42" s="108"/>
      <c r="G42" s="108"/>
      <c r="H42" s="108"/>
    </row>
    <row r="43" spans="1:9" ht="20.25" customHeight="1" thickBot="1">
      <c r="A43" s="523" t="s">
        <v>108</v>
      </c>
      <c r="B43" s="524"/>
      <c r="C43" s="524"/>
      <c r="D43" s="524"/>
      <c r="E43" s="524"/>
      <c r="F43" s="108"/>
      <c r="G43" s="108"/>
      <c r="H43" s="108"/>
    </row>
    <row r="44" spans="1:9" ht="30.75" thickBot="1">
      <c r="A44" s="147" t="s">
        <v>109</v>
      </c>
      <c r="B44" s="148" t="s">
        <v>53</v>
      </c>
      <c r="C44" s="149" t="s">
        <v>45</v>
      </c>
      <c r="D44" s="149" t="s">
        <v>6</v>
      </c>
      <c r="E44" s="150" t="s">
        <v>110</v>
      </c>
      <c r="F44" s="108"/>
      <c r="G44" s="108"/>
      <c r="H44" s="108"/>
    </row>
    <row r="45" spans="1:9" ht="15.75">
      <c r="A45" s="151" t="s">
        <v>111</v>
      </c>
      <c r="B45" s="152">
        <v>44895</v>
      </c>
      <c r="C45" s="16">
        <f>B45</f>
        <v>44895</v>
      </c>
      <c r="D45" s="16">
        <f>C45+2</f>
        <v>44897</v>
      </c>
      <c r="E45" s="17">
        <f>D45+21</f>
        <v>44918</v>
      </c>
      <c r="F45" s="108"/>
      <c r="G45" s="108"/>
      <c r="H45" s="108"/>
    </row>
    <row r="46" spans="1:9" ht="15" customHeight="1">
      <c r="A46" s="153" t="s">
        <v>112</v>
      </c>
      <c r="B46" s="154">
        <f>B45+7</f>
        <v>44902</v>
      </c>
      <c r="C46" s="155">
        <f>B46</f>
        <v>44902</v>
      </c>
      <c r="D46" s="155">
        <f>C46+2</f>
        <v>44904</v>
      </c>
      <c r="E46" s="156">
        <f>D46+21</f>
        <v>44925</v>
      </c>
      <c r="F46" s="108"/>
      <c r="G46" s="108"/>
      <c r="H46" s="108"/>
    </row>
    <row r="47" spans="1:9" ht="15.75">
      <c r="A47" s="153" t="s">
        <v>113</v>
      </c>
      <c r="B47" s="154">
        <f t="shared" ref="B47:B49" si="5">B46+7</f>
        <v>44909</v>
      </c>
      <c r="C47" s="155">
        <f t="shared" ref="C47:C49" si="6">B47</f>
        <v>44909</v>
      </c>
      <c r="D47" s="155">
        <f t="shared" ref="D47:D49" si="7">C47+2</f>
        <v>44911</v>
      </c>
      <c r="E47" s="156">
        <f t="shared" ref="E47:E49" si="8">D47+21</f>
        <v>44932</v>
      </c>
      <c r="F47" s="108"/>
      <c r="G47" s="108"/>
      <c r="H47" s="108"/>
    </row>
    <row r="48" spans="1:9" ht="15.75">
      <c r="A48" s="153" t="s">
        <v>114</v>
      </c>
      <c r="B48" s="154">
        <f t="shared" si="5"/>
        <v>44916</v>
      </c>
      <c r="C48" s="155">
        <f t="shared" si="6"/>
        <v>44916</v>
      </c>
      <c r="D48" s="155">
        <f t="shared" si="7"/>
        <v>44918</v>
      </c>
      <c r="E48" s="156">
        <f t="shared" si="8"/>
        <v>44939</v>
      </c>
      <c r="F48" s="108"/>
      <c r="G48" s="108"/>
      <c r="H48" s="108"/>
    </row>
    <row r="49" spans="1:9" ht="16.5" thickBot="1">
      <c r="A49" s="157" t="s">
        <v>115</v>
      </c>
      <c r="B49" s="158">
        <f t="shared" si="5"/>
        <v>44923</v>
      </c>
      <c r="C49" s="159">
        <f t="shared" si="6"/>
        <v>44923</v>
      </c>
      <c r="D49" s="159">
        <f t="shared" si="7"/>
        <v>44925</v>
      </c>
      <c r="E49" s="160">
        <f t="shared" si="8"/>
        <v>44946</v>
      </c>
      <c r="F49" s="108"/>
      <c r="G49" s="108"/>
      <c r="H49" s="108"/>
    </row>
    <row r="50" spans="1:9" ht="16.5" thickBot="1">
      <c r="A50" s="161"/>
      <c r="B50" s="144"/>
      <c r="C50" s="144"/>
      <c r="D50" s="144"/>
      <c r="E50" s="145"/>
      <c r="F50" s="108"/>
      <c r="G50" s="108"/>
      <c r="H50" s="108"/>
    </row>
    <row r="51" spans="1:9" ht="15.75">
      <c r="A51" s="521" t="s">
        <v>116</v>
      </c>
      <c r="B51" s="522"/>
      <c r="C51" s="522"/>
      <c r="D51" s="522"/>
      <c r="E51" s="522"/>
      <c r="F51" s="108"/>
      <c r="G51" s="108"/>
      <c r="H51" s="108"/>
    </row>
    <row r="52" spans="1:9" ht="16.5" thickBot="1">
      <c r="A52" s="523" t="s">
        <v>108</v>
      </c>
      <c r="B52" s="524"/>
      <c r="C52" s="524"/>
      <c r="D52" s="524"/>
      <c r="E52" s="524"/>
      <c r="F52" s="108"/>
      <c r="G52" s="108"/>
      <c r="H52" s="108"/>
    </row>
    <row r="53" spans="1:9" ht="30.75" thickBot="1">
      <c r="A53" s="147" t="s">
        <v>109</v>
      </c>
      <c r="B53" s="148" t="s">
        <v>117</v>
      </c>
      <c r="C53" s="149" t="s">
        <v>45</v>
      </c>
      <c r="D53" s="149" t="s">
        <v>6</v>
      </c>
      <c r="E53" s="150" t="s">
        <v>118</v>
      </c>
      <c r="F53" s="108"/>
      <c r="G53" s="108"/>
      <c r="H53" s="108"/>
    </row>
    <row r="54" spans="1:9" ht="15.75">
      <c r="A54" s="151" t="s">
        <v>119</v>
      </c>
      <c r="B54" s="152">
        <v>44897</v>
      </c>
      <c r="C54" s="16">
        <f>B54</f>
        <v>44897</v>
      </c>
      <c r="D54" s="16">
        <f>C54+2</f>
        <v>44899</v>
      </c>
      <c r="E54" s="17">
        <f>D54+22</f>
        <v>44921</v>
      </c>
      <c r="F54" s="108"/>
      <c r="G54" s="108"/>
      <c r="H54" s="108"/>
    </row>
    <row r="55" spans="1:9" ht="15.75">
      <c r="A55" s="153" t="s">
        <v>120</v>
      </c>
      <c r="B55" s="154">
        <f>B54+7</f>
        <v>44904</v>
      </c>
      <c r="C55" s="155">
        <f>B55</f>
        <v>44904</v>
      </c>
      <c r="D55" s="155">
        <f>C55+2</f>
        <v>44906</v>
      </c>
      <c r="E55" s="156">
        <f>D55+22</f>
        <v>44928</v>
      </c>
      <c r="F55" s="108"/>
      <c r="G55" s="108"/>
      <c r="H55" s="108"/>
    </row>
    <row r="56" spans="1:9" ht="15.75">
      <c r="A56" s="153" t="s">
        <v>121</v>
      </c>
      <c r="B56" s="154">
        <f t="shared" ref="B56:B57" si="9">B55+7</f>
        <v>44911</v>
      </c>
      <c r="C56" s="155">
        <f t="shared" ref="C56:C57" si="10">B56</f>
        <v>44911</v>
      </c>
      <c r="D56" s="155">
        <f t="shared" ref="D56:D57" si="11">C56+2</f>
        <v>44913</v>
      </c>
      <c r="E56" s="156">
        <f t="shared" ref="E56:E57" si="12">D56+22</f>
        <v>44935</v>
      </c>
      <c r="F56" s="146"/>
      <c r="G56" s="108"/>
      <c r="H56" s="108"/>
      <c r="I56" s="108"/>
    </row>
    <row r="57" spans="1:9" ht="16.5" thickBot="1">
      <c r="A57" s="157" t="s">
        <v>122</v>
      </c>
      <c r="B57" s="158">
        <f t="shared" si="9"/>
        <v>44918</v>
      </c>
      <c r="C57" s="159">
        <f t="shared" si="10"/>
        <v>44918</v>
      </c>
      <c r="D57" s="159">
        <f t="shared" si="11"/>
        <v>44920</v>
      </c>
      <c r="E57" s="160">
        <f t="shared" si="12"/>
        <v>44942</v>
      </c>
      <c r="F57" s="146"/>
      <c r="G57" s="108"/>
      <c r="H57" s="108"/>
      <c r="I57" s="108"/>
    </row>
    <row r="58" spans="1:9" ht="15.75">
      <c r="A58" s="162"/>
      <c r="B58" s="68"/>
      <c r="C58" s="68"/>
      <c r="D58" s="125"/>
      <c r="E58" s="125"/>
      <c r="F58" s="126"/>
      <c r="G58" s="108"/>
      <c r="H58" s="108"/>
      <c r="I58" s="108"/>
    </row>
    <row r="59" spans="1:9" ht="16.5" thickBot="1">
      <c r="A59" s="163"/>
      <c r="B59" s="68"/>
      <c r="C59" s="68"/>
      <c r="D59" s="125"/>
      <c r="E59" s="125"/>
      <c r="F59" s="125"/>
      <c r="G59" s="125"/>
      <c r="H59" s="164"/>
      <c r="I59" s="108"/>
    </row>
    <row r="60" spans="1:9" ht="16.5" thickBot="1">
      <c r="A60" s="525" t="s">
        <v>123</v>
      </c>
      <c r="B60" s="526"/>
      <c r="C60" s="526"/>
      <c r="D60" s="526"/>
      <c r="E60" s="526"/>
      <c r="F60" s="526"/>
      <c r="G60" s="526"/>
      <c r="H60" s="526"/>
      <c r="I60" s="108"/>
    </row>
    <row r="61" spans="1:9" ht="30.75" thickBot="1">
      <c r="A61" s="165" t="s">
        <v>99</v>
      </c>
      <c r="B61" s="166" t="s">
        <v>26</v>
      </c>
      <c r="C61" s="167" t="s">
        <v>45</v>
      </c>
      <c r="D61" s="167" t="s">
        <v>6</v>
      </c>
      <c r="E61" s="167" t="s">
        <v>124</v>
      </c>
      <c r="F61" s="167" t="s">
        <v>125</v>
      </c>
      <c r="G61" s="168" t="s">
        <v>126</v>
      </c>
      <c r="H61" s="169" t="s">
        <v>127</v>
      </c>
      <c r="I61" s="108"/>
    </row>
    <row r="62" spans="1:9" ht="15.75">
      <c r="A62" s="309" t="s">
        <v>128</v>
      </c>
      <c r="B62" s="170">
        <f>D62-2</f>
        <v>44897</v>
      </c>
      <c r="C62" s="112" t="s">
        <v>129</v>
      </c>
      <c r="D62" s="113">
        <v>44899</v>
      </c>
      <c r="E62" s="113">
        <f>D62+15</f>
        <v>44914</v>
      </c>
      <c r="F62" s="112">
        <f>E62+2</f>
        <v>44916</v>
      </c>
      <c r="G62" s="171">
        <f>F62+2</f>
        <v>44918</v>
      </c>
      <c r="H62" s="172">
        <f>G62+2</f>
        <v>44920</v>
      </c>
      <c r="I62" s="108"/>
    </row>
    <row r="63" spans="1:9" ht="15.75">
      <c r="A63" s="138" t="s">
        <v>130</v>
      </c>
      <c r="B63" s="118">
        <f t="shared" ref="B63" si="13">D63-2</f>
        <v>44904</v>
      </c>
      <c r="C63" s="119" t="s">
        <v>129</v>
      </c>
      <c r="D63" s="117">
        <v>44906</v>
      </c>
      <c r="E63" s="117">
        <f>D63+15</f>
        <v>44921</v>
      </c>
      <c r="F63" s="119">
        <f>E63+2</f>
        <v>44923</v>
      </c>
      <c r="G63" s="117">
        <f t="shared" ref="G63" si="14">F63+2</f>
        <v>44925</v>
      </c>
      <c r="H63" s="173">
        <f>G63+2</f>
        <v>44927</v>
      </c>
      <c r="I63" s="108"/>
    </row>
    <row r="64" spans="1:9" ht="15.75">
      <c r="A64" s="138" t="s">
        <v>131</v>
      </c>
      <c r="B64" s="118">
        <f t="shared" ref="B64:B65" si="15">D64-2</f>
        <v>44911</v>
      </c>
      <c r="C64" s="119" t="s">
        <v>129</v>
      </c>
      <c r="D64" s="117">
        <v>44913</v>
      </c>
      <c r="E64" s="117">
        <f t="shared" ref="E64:E65" si="16">D64+15</f>
        <v>44928</v>
      </c>
      <c r="F64" s="119">
        <f t="shared" ref="F64:F65" si="17">E64+2</f>
        <v>44930</v>
      </c>
      <c r="G64" s="117">
        <f t="shared" ref="G64:G65" si="18">F64+2</f>
        <v>44932</v>
      </c>
      <c r="H64" s="173">
        <f t="shared" ref="H64:H65" si="19">G64+2</f>
        <v>44934</v>
      </c>
      <c r="I64" s="108"/>
    </row>
    <row r="65" spans="1:9" ht="15.75">
      <c r="A65" s="174" t="s">
        <v>131</v>
      </c>
      <c r="B65" s="118">
        <f t="shared" si="15"/>
        <v>44918</v>
      </c>
      <c r="C65" s="119" t="s">
        <v>129</v>
      </c>
      <c r="D65" s="117">
        <v>44920</v>
      </c>
      <c r="E65" s="117">
        <f t="shared" si="16"/>
        <v>44935</v>
      </c>
      <c r="F65" s="119">
        <f t="shared" si="17"/>
        <v>44937</v>
      </c>
      <c r="G65" s="117">
        <f t="shared" si="18"/>
        <v>44939</v>
      </c>
      <c r="H65" s="173">
        <f t="shared" si="19"/>
        <v>44941</v>
      </c>
      <c r="I65" s="108"/>
    </row>
    <row r="66" spans="1:9" ht="15.75">
      <c r="A66" s="175"/>
      <c r="B66" s="68"/>
      <c r="C66" s="68"/>
      <c r="D66" s="125"/>
      <c r="E66" s="125"/>
      <c r="F66" s="126"/>
      <c r="G66" s="176"/>
      <c r="H66" s="177"/>
      <c r="I66" s="108"/>
    </row>
    <row r="67" spans="1:9" ht="16.5" thickBot="1">
      <c r="A67" s="514" t="s">
        <v>132</v>
      </c>
      <c r="B67" s="515"/>
      <c r="C67" s="515"/>
      <c r="D67" s="515"/>
      <c r="E67" s="515"/>
      <c r="F67" s="515"/>
      <c r="G67" s="515"/>
      <c r="H67" s="516"/>
      <c r="I67" s="108"/>
    </row>
    <row r="68" spans="1:9" ht="30.75" thickBot="1">
      <c r="A68" s="178" t="s">
        <v>99</v>
      </c>
      <c r="B68" s="179" t="s">
        <v>26</v>
      </c>
      <c r="C68" s="180" t="s">
        <v>45</v>
      </c>
      <c r="D68" s="180" t="s">
        <v>6</v>
      </c>
      <c r="E68" s="180" t="s">
        <v>133</v>
      </c>
      <c r="F68" s="180" t="s">
        <v>124</v>
      </c>
      <c r="G68" s="180" t="s">
        <v>134</v>
      </c>
      <c r="H68" s="181" t="s">
        <v>125</v>
      </c>
      <c r="I68" s="108"/>
    </row>
    <row r="69" spans="1:9" ht="15.75">
      <c r="A69" s="310" t="s">
        <v>135</v>
      </c>
      <c r="B69" s="366">
        <f>D69-2</f>
        <v>44897</v>
      </c>
      <c r="C69" s="51" t="s">
        <v>129</v>
      </c>
      <c r="D69" s="51">
        <v>44899</v>
      </c>
      <c r="E69" s="51">
        <f>D69+8</f>
        <v>44907</v>
      </c>
      <c r="F69" s="313">
        <f t="shared" ref="F69:F73" si="20">D69+17</f>
        <v>44916</v>
      </c>
      <c r="G69" s="314">
        <f t="shared" ref="G69:G73" si="21">F69+3</f>
        <v>44919</v>
      </c>
      <c r="H69" s="315">
        <f>G69+2</f>
        <v>44921</v>
      </c>
      <c r="I69" s="108"/>
    </row>
    <row r="70" spans="1:9" ht="15.75">
      <c r="A70" s="311" t="s">
        <v>136</v>
      </c>
      <c r="B70" s="316">
        <f t="shared" ref="B70:B73" si="22">D70-2</f>
        <v>44904</v>
      </c>
      <c r="C70" s="48" t="s">
        <v>129</v>
      </c>
      <c r="D70" s="48">
        <v>44906</v>
      </c>
      <c r="E70" s="48">
        <f>D70+8</f>
        <v>44914</v>
      </c>
      <c r="F70" s="317">
        <f t="shared" si="20"/>
        <v>44923</v>
      </c>
      <c r="G70" s="318">
        <f t="shared" si="21"/>
        <v>44926</v>
      </c>
      <c r="H70" s="319">
        <f>G70+2</f>
        <v>44928</v>
      </c>
      <c r="I70" s="108"/>
    </row>
    <row r="71" spans="1:9" ht="15.75">
      <c r="A71" s="36" t="s">
        <v>137</v>
      </c>
      <c r="B71" s="316">
        <f t="shared" si="22"/>
        <v>44908</v>
      </c>
      <c r="C71" s="48" t="s">
        <v>129</v>
      </c>
      <c r="D71" s="48">
        <v>44910</v>
      </c>
      <c r="E71" s="48">
        <f>D71+8</f>
        <v>44918</v>
      </c>
      <c r="F71" s="317">
        <f t="shared" si="20"/>
        <v>44927</v>
      </c>
      <c r="G71" s="318">
        <f t="shared" si="21"/>
        <v>44930</v>
      </c>
      <c r="H71" s="319">
        <f>G71+2</f>
        <v>44932</v>
      </c>
      <c r="I71" s="108"/>
    </row>
    <row r="72" spans="1:9" ht="15.75">
      <c r="A72" s="311" t="s">
        <v>138</v>
      </c>
      <c r="B72" s="316">
        <f t="shared" si="22"/>
        <v>44921</v>
      </c>
      <c r="C72" s="48" t="s">
        <v>129</v>
      </c>
      <c r="D72" s="48">
        <v>44923</v>
      </c>
      <c r="E72" s="48">
        <f>D72+8</f>
        <v>44931</v>
      </c>
      <c r="F72" s="317">
        <f t="shared" si="20"/>
        <v>44940</v>
      </c>
      <c r="G72" s="318">
        <f t="shared" si="21"/>
        <v>44943</v>
      </c>
      <c r="H72" s="319">
        <f>G72+2</f>
        <v>44945</v>
      </c>
      <c r="I72" s="108"/>
    </row>
    <row r="73" spans="1:9" ht="16.5" thickBot="1">
      <c r="A73" s="312" t="s">
        <v>139</v>
      </c>
      <c r="B73" s="320">
        <f t="shared" si="22"/>
        <v>44922</v>
      </c>
      <c r="C73" s="54" t="s">
        <v>129</v>
      </c>
      <c r="D73" s="54">
        <v>44924</v>
      </c>
      <c r="E73" s="54">
        <f>D73+8</f>
        <v>44932</v>
      </c>
      <c r="F73" s="321">
        <f t="shared" si="20"/>
        <v>44941</v>
      </c>
      <c r="G73" s="322">
        <f t="shared" si="21"/>
        <v>44944</v>
      </c>
      <c r="H73" s="323">
        <f>G73+2</f>
        <v>44946</v>
      </c>
      <c r="I73" s="108"/>
    </row>
    <row r="74" spans="1:9" ht="15.75">
      <c r="B74" s="68"/>
      <c r="C74" s="68"/>
      <c r="D74" s="125"/>
      <c r="E74" s="125"/>
      <c r="F74" s="126"/>
      <c r="G74" s="176"/>
      <c r="I74" s="108"/>
    </row>
    <row r="75" spans="1:9" ht="15.75">
      <c r="A75" s="175"/>
      <c r="B75" s="185"/>
      <c r="C75" s="186"/>
      <c r="D75" s="187"/>
      <c r="E75" s="187"/>
      <c r="F75" s="188"/>
      <c r="G75" s="187"/>
      <c r="H75" s="189"/>
      <c r="I75" s="108"/>
    </row>
    <row r="76" spans="1:9">
      <c r="A76" s="55" t="s">
        <v>140</v>
      </c>
      <c r="B76" s="56"/>
      <c r="C76" s="56"/>
      <c r="D76" s="56"/>
      <c r="E76" s="56"/>
      <c r="F76" s="56"/>
      <c r="G76" s="56"/>
      <c r="H76" s="56"/>
      <c r="I76" s="190"/>
    </row>
    <row r="77" spans="1:9" ht="30.75" thickBot="1">
      <c r="A77" s="367" t="s">
        <v>99</v>
      </c>
      <c r="B77" s="368" t="s">
        <v>26</v>
      </c>
      <c r="C77" s="368" t="s">
        <v>45</v>
      </c>
      <c r="D77" s="368" t="s">
        <v>6</v>
      </c>
      <c r="E77" s="368" t="s">
        <v>141</v>
      </c>
      <c r="F77" s="368" t="s">
        <v>142</v>
      </c>
      <c r="G77" s="368" t="s">
        <v>125</v>
      </c>
      <c r="H77" s="369" t="s">
        <v>143</v>
      </c>
      <c r="I77" s="370" t="s">
        <v>144</v>
      </c>
    </row>
    <row r="78" spans="1:9" ht="15.75">
      <c r="A78" s="371" t="s">
        <v>145</v>
      </c>
      <c r="B78" s="464">
        <f>D78-3</f>
        <v>44897</v>
      </c>
      <c r="C78" s="51" t="s">
        <v>129</v>
      </c>
      <c r="D78" s="463">
        <v>44900</v>
      </c>
      <c r="E78" s="51">
        <f>D78+7</f>
        <v>44907</v>
      </c>
      <c r="F78" s="372">
        <f>D78+15</f>
        <v>44915</v>
      </c>
      <c r="G78" s="314">
        <f t="shared" ref="G78:H80" si="23">F78+2</f>
        <v>44917</v>
      </c>
      <c r="H78" s="373">
        <f t="shared" si="23"/>
        <v>44919</v>
      </c>
      <c r="I78" s="315">
        <f>H78+4</f>
        <v>44923</v>
      </c>
    </row>
    <row r="79" spans="1:9" ht="15.75">
      <c r="A79" s="465" t="s">
        <v>146</v>
      </c>
      <c r="B79" s="468">
        <f>D79-4</f>
        <v>44903</v>
      </c>
      <c r="C79" s="48" t="s">
        <v>129</v>
      </c>
      <c r="D79" s="467">
        <v>44907</v>
      </c>
      <c r="E79" s="48">
        <f>D79+7</f>
        <v>44914</v>
      </c>
      <c r="F79" s="374">
        <f>D79+15</f>
        <v>44922</v>
      </c>
      <c r="G79" s="318">
        <f t="shared" si="23"/>
        <v>44924</v>
      </c>
      <c r="H79" s="375">
        <f t="shared" si="23"/>
        <v>44926</v>
      </c>
      <c r="I79" s="319">
        <f>H79+4</f>
        <v>44930</v>
      </c>
    </row>
    <row r="80" spans="1:9" ht="15.75">
      <c r="A80" s="466" t="s">
        <v>147</v>
      </c>
      <c r="B80" s="468">
        <f>D80-4</f>
        <v>44910</v>
      </c>
      <c r="C80" s="48" t="s">
        <v>129</v>
      </c>
      <c r="D80" s="467">
        <v>44914</v>
      </c>
      <c r="E80" s="48">
        <f>D80+7</f>
        <v>44921</v>
      </c>
      <c r="F80" s="374">
        <f>D80+15</f>
        <v>44929</v>
      </c>
      <c r="G80" s="318">
        <f t="shared" si="23"/>
        <v>44931</v>
      </c>
      <c r="H80" s="375">
        <f t="shared" si="23"/>
        <v>44933</v>
      </c>
      <c r="I80" s="319">
        <f>H80+4</f>
        <v>44937</v>
      </c>
    </row>
    <row r="81" spans="1:9" ht="15.75">
      <c r="A81" s="175"/>
      <c r="B81" s="125"/>
      <c r="C81" s="191"/>
      <c r="D81" s="185"/>
      <c r="E81" s="187"/>
      <c r="F81" s="188"/>
      <c r="G81" s="187"/>
      <c r="H81" s="189"/>
      <c r="I81" s="192"/>
    </row>
    <row r="82" spans="1:9" ht="16.5" thickBot="1">
      <c r="A82" s="530" t="s">
        <v>148</v>
      </c>
      <c r="B82" s="531"/>
      <c r="C82" s="531"/>
      <c r="D82" s="531"/>
      <c r="E82" s="531"/>
      <c r="F82" s="531"/>
      <c r="G82" s="531"/>
      <c r="H82" s="189"/>
      <c r="I82" s="192"/>
    </row>
    <row r="83" spans="1:9" ht="36" customHeight="1" thickBot="1">
      <c r="A83" s="193" t="s">
        <v>3</v>
      </c>
      <c r="B83" s="194" t="s">
        <v>75</v>
      </c>
      <c r="C83" s="195" t="s">
        <v>45</v>
      </c>
      <c r="D83" s="195" t="s">
        <v>6</v>
      </c>
      <c r="E83" s="195" t="s">
        <v>142</v>
      </c>
      <c r="F83" s="195" t="s">
        <v>149</v>
      </c>
      <c r="G83" s="196" t="s">
        <v>150</v>
      </c>
      <c r="H83" s="189"/>
      <c r="I83" s="192"/>
    </row>
    <row r="84" spans="1:9" ht="15.75">
      <c r="A84" s="197" t="s">
        <v>151</v>
      </c>
      <c r="B84" s="198">
        <f>D84-2</f>
        <v>44896</v>
      </c>
      <c r="C84" s="199" t="s">
        <v>129</v>
      </c>
      <c r="D84" s="200">
        <v>44898</v>
      </c>
      <c r="E84" s="200">
        <f>D84+15</f>
        <v>44913</v>
      </c>
      <c r="F84" s="200">
        <f>D84+17</f>
        <v>44915</v>
      </c>
      <c r="G84" s="201">
        <f>F84+19</f>
        <v>44934</v>
      </c>
      <c r="H84" s="189"/>
      <c r="I84" s="192"/>
    </row>
    <row r="85" spans="1:9" ht="15.75">
      <c r="A85" s="281" t="s">
        <v>152</v>
      </c>
      <c r="B85" s="296">
        <f t="shared" ref="B85" si="24">D85-2</f>
        <v>44904</v>
      </c>
      <c r="C85" s="293" t="s">
        <v>129</v>
      </c>
      <c r="D85" s="294">
        <v>44906</v>
      </c>
      <c r="E85" s="294">
        <f t="shared" ref="E85:E86" si="25">D85+15</f>
        <v>44921</v>
      </c>
      <c r="F85" s="294">
        <f t="shared" ref="F85:F86" si="26">D85+17</f>
        <v>44923</v>
      </c>
      <c r="G85" s="295">
        <f t="shared" ref="G85:G86" si="27">F85+19</f>
        <v>44942</v>
      </c>
      <c r="H85" s="189"/>
      <c r="I85" s="192"/>
    </row>
    <row r="86" spans="1:9" ht="15.75">
      <c r="A86" s="202" t="s">
        <v>153</v>
      </c>
      <c r="B86" s="203">
        <f>D86-3</f>
        <v>44911</v>
      </c>
      <c r="C86" s="293" t="s">
        <v>129</v>
      </c>
      <c r="D86" s="204">
        <v>44914</v>
      </c>
      <c r="E86" s="204">
        <f t="shared" si="25"/>
        <v>44929</v>
      </c>
      <c r="F86" s="204">
        <f t="shared" si="26"/>
        <v>44931</v>
      </c>
      <c r="G86" s="205">
        <f t="shared" si="27"/>
        <v>44950</v>
      </c>
      <c r="H86" s="189"/>
      <c r="I86" s="192"/>
    </row>
    <row r="87" spans="1:9" ht="16.5" thickBot="1">
      <c r="G87" s="108"/>
      <c r="H87" s="108"/>
      <c r="I87" s="192"/>
    </row>
    <row r="88" spans="1:9" ht="16.5" thickBot="1">
      <c r="A88" s="532" t="s">
        <v>154</v>
      </c>
      <c r="B88" s="533"/>
      <c r="C88" s="533"/>
      <c r="D88" s="533"/>
      <c r="E88" s="533"/>
      <c r="F88" s="533"/>
      <c r="G88" s="533"/>
      <c r="H88" s="108"/>
      <c r="I88" s="108"/>
    </row>
    <row r="89" spans="1:9" ht="30.75" thickBot="1">
      <c r="A89" s="206" t="s">
        <v>99</v>
      </c>
      <c r="B89" s="207" t="s">
        <v>26</v>
      </c>
      <c r="C89" s="208" t="s">
        <v>27</v>
      </c>
      <c r="D89" s="209" t="s">
        <v>6</v>
      </c>
      <c r="E89" s="128" t="s">
        <v>155</v>
      </c>
      <c r="F89" s="207" t="s">
        <v>156</v>
      </c>
      <c r="G89" s="208" t="s">
        <v>157</v>
      </c>
      <c r="H89" s="108"/>
      <c r="I89" s="210"/>
    </row>
    <row r="90" spans="1:9" ht="15.75">
      <c r="A90" s="290" t="s">
        <v>158</v>
      </c>
      <c r="B90" s="287">
        <f>D90-3</f>
        <v>44897</v>
      </c>
      <c r="C90" s="182" t="s">
        <v>129</v>
      </c>
      <c r="D90" s="182">
        <v>44900</v>
      </c>
      <c r="E90" s="182">
        <f>D90+17</f>
        <v>44917</v>
      </c>
      <c r="F90" s="282">
        <f>E90+2</f>
        <v>44919</v>
      </c>
      <c r="G90" s="283">
        <f>F90+2</f>
        <v>44921</v>
      </c>
      <c r="H90" s="108"/>
      <c r="I90" s="210"/>
    </row>
    <row r="91" spans="1:9" ht="15.75">
      <c r="A91" s="291" t="s">
        <v>159</v>
      </c>
      <c r="B91" s="288">
        <f>D91-3</f>
        <v>44904</v>
      </c>
      <c r="C91" s="183" t="s">
        <v>129</v>
      </c>
      <c r="D91" s="183">
        <v>44907</v>
      </c>
      <c r="E91" s="183">
        <f t="shared" ref="E91:E94" si="28">D91+17</f>
        <v>44924</v>
      </c>
      <c r="F91" s="211">
        <f t="shared" ref="F91:G91" si="29">E91+2</f>
        <v>44926</v>
      </c>
      <c r="G91" s="284">
        <f t="shared" si="29"/>
        <v>44928</v>
      </c>
      <c r="H91" s="108"/>
      <c r="I91" s="210"/>
    </row>
    <row r="92" spans="1:9" ht="15.75">
      <c r="A92" s="291" t="s">
        <v>160</v>
      </c>
      <c r="B92" s="288">
        <f>D92-3</f>
        <v>44911</v>
      </c>
      <c r="C92" s="183" t="s">
        <v>129</v>
      </c>
      <c r="D92" s="183">
        <v>44914</v>
      </c>
      <c r="E92" s="183">
        <f t="shared" si="28"/>
        <v>44931</v>
      </c>
      <c r="F92" s="211">
        <f t="shared" ref="F92:G92" si="30">E92+2</f>
        <v>44933</v>
      </c>
      <c r="G92" s="284">
        <f t="shared" si="30"/>
        <v>44935</v>
      </c>
      <c r="H92" s="108"/>
      <c r="I92" s="210"/>
    </row>
    <row r="93" spans="1:9" ht="15.75" hidden="1">
      <c r="A93" s="291" t="s">
        <v>161</v>
      </c>
      <c r="B93" s="288">
        <f t="shared" ref="B93" si="31">D93-2</f>
        <v>44879</v>
      </c>
      <c r="C93" s="183" t="s">
        <v>129</v>
      </c>
      <c r="D93" s="183">
        <v>44881</v>
      </c>
      <c r="E93" s="183">
        <f t="shared" si="28"/>
        <v>44898</v>
      </c>
      <c r="F93" s="211">
        <f t="shared" ref="F93:G93" si="32">E93+2</f>
        <v>44900</v>
      </c>
      <c r="G93" s="284">
        <f t="shared" si="32"/>
        <v>44902</v>
      </c>
      <c r="H93" s="108"/>
      <c r="I93" s="210"/>
    </row>
    <row r="94" spans="1:9" s="212" customFormat="1" ht="16.5" thickBot="1">
      <c r="A94" s="292" t="s">
        <v>162</v>
      </c>
      <c r="B94" s="289">
        <f>D94-3</f>
        <v>44918</v>
      </c>
      <c r="C94" s="184" t="s">
        <v>129</v>
      </c>
      <c r="D94" s="184">
        <v>44921</v>
      </c>
      <c r="E94" s="184">
        <f t="shared" si="28"/>
        <v>44938</v>
      </c>
      <c r="F94" s="285">
        <f t="shared" ref="F94:G94" si="33">E94+2</f>
        <v>44940</v>
      </c>
      <c r="G94" s="286">
        <f t="shared" si="33"/>
        <v>44942</v>
      </c>
      <c r="H94" s="210"/>
      <c r="I94" s="210"/>
    </row>
    <row r="95" spans="1:9" s="212" customFormat="1" ht="15.75">
      <c r="A95" s="213"/>
      <c r="B95" s="214"/>
      <c r="C95" s="187"/>
      <c r="D95" s="187"/>
      <c r="E95" s="187"/>
      <c r="F95" s="215"/>
      <c r="G95" s="216"/>
      <c r="H95" s="210"/>
      <c r="I95" s="210"/>
    </row>
    <row r="96" spans="1:9" ht="16.5" thickBot="1">
      <c r="A96" s="192"/>
      <c r="B96" s="217"/>
      <c r="C96" s="218"/>
      <c r="D96" s="218"/>
      <c r="E96" s="218"/>
      <c r="F96" s="218"/>
      <c r="G96" s="218"/>
      <c r="H96" s="108"/>
      <c r="I96" s="219"/>
    </row>
    <row r="97" spans="1:10" ht="30.75" customHeight="1" thickBot="1">
      <c r="A97" s="534" t="s">
        <v>163</v>
      </c>
      <c r="B97" s="535"/>
      <c r="C97" s="535"/>
      <c r="D97" s="535"/>
      <c r="E97" s="535"/>
      <c r="F97" s="535"/>
      <c r="G97" s="108"/>
      <c r="H97" s="219"/>
    </row>
    <row r="98" spans="1:10" ht="33" customHeight="1" thickBot="1">
      <c r="A98" s="220" t="s">
        <v>3</v>
      </c>
      <c r="B98" s="221" t="s">
        <v>26</v>
      </c>
      <c r="C98" s="222" t="s">
        <v>45</v>
      </c>
      <c r="D98" s="223" t="s">
        <v>6</v>
      </c>
      <c r="E98" s="223" t="s">
        <v>164</v>
      </c>
      <c r="F98" s="224" t="s">
        <v>165</v>
      </c>
      <c r="I98" s="219"/>
      <c r="J98" s="219"/>
    </row>
    <row r="99" spans="1:10" ht="16.5" customHeight="1">
      <c r="A99" s="197" t="s">
        <v>166</v>
      </c>
      <c r="B99" s="278">
        <f t="shared" ref="B99:B102" si="34">D99-3</f>
        <v>44898</v>
      </c>
      <c r="C99" s="225" t="s">
        <v>129</v>
      </c>
      <c r="D99" s="226">
        <v>44901</v>
      </c>
      <c r="E99" s="226">
        <f t="shared" ref="E99" si="35">D99+6</f>
        <v>44907</v>
      </c>
      <c r="F99" s="227">
        <f>E99+1</f>
        <v>44908</v>
      </c>
      <c r="I99" s="219"/>
      <c r="J99" s="219"/>
    </row>
    <row r="100" spans="1:10" ht="17.25" customHeight="1">
      <c r="A100" s="281" t="s">
        <v>167</v>
      </c>
      <c r="B100" s="279">
        <f t="shared" si="34"/>
        <v>44905</v>
      </c>
      <c r="C100" s="228" t="s">
        <v>129</v>
      </c>
      <c r="D100" s="229">
        <v>44908</v>
      </c>
      <c r="E100" s="229">
        <f>D100+6</f>
        <v>44914</v>
      </c>
      <c r="F100" s="230">
        <f t="shared" ref="F100:F102" si="36">E100+1</f>
        <v>44915</v>
      </c>
      <c r="I100" s="219"/>
      <c r="J100" s="219"/>
    </row>
    <row r="101" spans="1:10" ht="17.25" customHeight="1">
      <c r="A101" s="281" t="s">
        <v>168</v>
      </c>
      <c r="B101" s="279">
        <f t="shared" si="34"/>
        <v>44912</v>
      </c>
      <c r="C101" s="228" t="s">
        <v>129</v>
      </c>
      <c r="D101" s="229">
        <v>44915</v>
      </c>
      <c r="E101" s="229">
        <f t="shared" ref="E101:E102" si="37">D101+6</f>
        <v>44921</v>
      </c>
      <c r="F101" s="230">
        <f t="shared" si="36"/>
        <v>44922</v>
      </c>
      <c r="I101" s="219"/>
      <c r="J101" s="219"/>
    </row>
    <row r="102" spans="1:10" ht="17.25" customHeight="1" thickBot="1">
      <c r="A102" s="202" t="s">
        <v>169</v>
      </c>
      <c r="B102" s="280">
        <f t="shared" si="34"/>
        <v>44919</v>
      </c>
      <c r="C102" s="231" t="s">
        <v>129</v>
      </c>
      <c r="D102" s="232">
        <v>44922</v>
      </c>
      <c r="E102" s="232">
        <f t="shared" si="37"/>
        <v>44928</v>
      </c>
      <c r="F102" s="233">
        <f t="shared" si="36"/>
        <v>44929</v>
      </c>
      <c r="I102" s="219"/>
      <c r="J102" s="219"/>
    </row>
    <row r="103" spans="1:10" ht="15.75">
      <c r="A103" s="234"/>
      <c r="B103" s="235"/>
      <c r="C103" s="235"/>
      <c r="D103" s="235"/>
      <c r="E103" s="235"/>
      <c r="F103" s="235"/>
      <c r="G103" s="235"/>
      <c r="I103" s="219"/>
    </row>
    <row r="104" spans="1:10" ht="16.5" thickBot="1">
      <c r="A104" s="236" t="s">
        <v>170</v>
      </c>
      <c r="B104" s="237"/>
      <c r="C104" s="237"/>
      <c r="D104" s="237"/>
      <c r="E104" s="237"/>
      <c r="F104" s="237"/>
      <c r="G104" s="237"/>
      <c r="I104" s="219"/>
    </row>
    <row r="105" spans="1:10" ht="30.75" thickBot="1">
      <c r="A105" s="238" t="s">
        <v>3</v>
      </c>
      <c r="B105" s="221" t="s">
        <v>171</v>
      </c>
      <c r="C105" s="222" t="s">
        <v>45</v>
      </c>
      <c r="D105" s="239" t="s">
        <v>6</v>
      </c>
      <c r="E105" s="239" t="s">
        <v>172</v>
      </c>
      <c r="F105" s="239" t="s">
        <v>173</v>
      </c>
      <c r="G105" s="240" t="s">
        <v>174</v>
      </c>
      <c r="I105" s="219"/>
    </row>
    <row r="106" spans="1:10" ht="15.75">
      <c r="A106" s="241" t="s">
        <v>175</v>
      </c>
      <c r="B106" s="242">
        <f>D106-2</f>
        <v>44895</v>
      </c>
      <c r="C106" s="243" t="s">
        <v>129</v>
      </c>
      <c r="D106" s="243">
        <v>44897</v>
      </c>
      <c r="E106" s="243">
        <f>D106+10</f>
        <v>44907</v>
      </c>
      <c r="F106" s="243">
        <f>D106+13</f>
        <v>44910</v>
      </c>
      <c r="G106" s="244">
        <f>D106+17</f>
        <v>44914</v>
      </c>
      <c r="I106" s="219"/>
    </row>
    <row r="107" spans="1:10" ht="15.75">
      <c r="A107" s="245" t="s">
        <v>176</v>
      </c>
      <c r="B107" s="246">
        <f t="shared" ref="B107:B110" si="38">D107-2</f>
        <v>44902</v>
      </c>
      <c r="C107" s="247" t="s">
        <v>129</v>
      </c>
      <c r="D107" s="247">
        <v>44904</v>
      </c>
      <c r="E107" s="247">
        <f>D107+10</f>
        <v>44914</v>
      </c>
      <c r="F107" s="247">
        <f>D107+13</f>
        <v>44917</v>
      </c>
      <c r="G107" s="248">
        <f>D107+17</f>
        <v>44921</v>
      </c>
      <c r="I107" s="219"/>
    </row>
    <row r="108" spans="1:10" ht="15.75">
      <c r="A108" s="245" t="s">
        <v>177</v>
      </c>
      <c r="B108" s="246">
        <f t="shared" si="38"/>
        <v>44909</v>
      </c>
      <c r="C108" s="247" t="s">
        <v>129</v>
      </c>
      <c r="D108" s="247">
        <v>44911</v>
      </c>
      <c r="E108" s="247">
        <f>D108+10</f>
        <v>44921</v>
      </c>
      <c r="F108" s="247">
        <f>D108+13</f>
        <v>44924</v>
      </c>
      <c r="G108" s="248">
        <f>D108+17</f>
        <v>44928</v>
      </c>
      <c r="I108" s="219"/>
    </row>
    <row r="109" spans="1:10" ht="15.75">
      <c r="A109" s="245" t="s">
        <v>178</v>
      </c>
      <c r="B109" s="246">
        <f t="shared" si="38"/>
        <v>44916</v>
      </c>
      <c r="C109" s="247" t="s">
        <v>129</v>
      </c>
      <c r="D109" s="247">
        <v>44918</v>
      </c>
      <c r="E109" s="247">
        <f>D109+10</f>
        <v>44928</v>
      </c>
      <c r="F109" s="247">
        <f>D109+13</f>
        <v>44931</v>
      </c>
      <c r="G109" s="248">
        <f>D109+17</f>
        <v>44935</v>
      </c>
      <c r="I109" s="219"/>
    </row>
    <row r="110" spans="1:10" ht="16.5" thickBot="1">
      <c r="A110" s="249" t="s">
        <v>179</v>
      </c>
      <c r="B110" s="250">
        <f t="shared" si="38"/>
        <v>44918</v>
      </c>
      <c r="C110" s="251" t="s">
        <v>129</v>
      </c>
      <c r="D110" s="251">
        <v>44920</v>
      </c>
      <c r="E110" s="251">
        <f>D110+10</f>
        <v>44930</v>
      </c>
      <c r="F110" s="251">
        <f>D110+13</f>
        <v>44933</v>
      </c>
      <c r="G110" s="252">
        <f>D110+17</f>
        <v>44937</v>
      </c>
      <c r="I110" s="219"/>
    </row>
    <row r="111" spans="1:10" ht="15.75">
      <c r="A111" s="234"/>
      <c r="B111" s="235"/>
      <c r="C111" s="235"/>
      <c r="D111" s="235"/>
      <c r="E111" s="235"/>
      <c r="F111" s="235"/>
      <c r="G111" s="235"/>
      <c r="I111" s="219"/>
    </row>
    <row r="112" spans="1:10" ht="23.25" customHeight="1">
      <c r="A112" s="536" t="s">
        <v>180</v>
      </c>
      <c r="B112" s="537"/>
      <c r="C112" s="537"/>
      <c r="D112" s="537"/>
      <c r="E112" s="537"/>
      <c r="F112" s="537"/>
      <c r="G112" s="537"/>
      <c r="H112" s="253"/>
      <c r="I112" s="219"/>
    </row>
    <row r="113" spans="1:10" ht="35.25" customHeight="1" thickBot="1">
      <c r="A113" s="324" t="s">
        <v>3</v>
      </c>
      <c r="B113" s="325" t="s">
        <v>26</v>
      </c>
      <c r="C113" s="326" t="s">
        <v>45</v>
      </c>
      <c r="D113" s="326" t="s">
        <v>6</v>
      </c>
      <c r="E113" s="326" t="s">
        <v>181</v>
      </c>
      <c r="F113" s="326" t="s">
        <v>182</v>
      </c>
      <c r="G113" s="326" t="s">
        <v>183</v>
      </c>
      <c r="H113" s="253"/>
      <c r="I113" s="219"/>
    </row>
    <row r="114" spans="1:10" ht="21" customHeight="1">
      <c r="A114" s="327" t="s">
        <v>184</v>
      </c>
      <c r="B114" s="328">
        <f>D114-2</f>
        <v>44901</v>
      </c>
      <c r="C114" s="329" t="s">
        <v>129</v>
      </c>
      <c r="D114" s="330">
        <v>44903</v>
      </c>
      <c r="E114" s="330">
        <f>D114+12</f>
        <v>44915</v>
      </c>
      <c r="F114" s="331">
        <f>E114+2</f>
        <v>44917</v>
      </c>
      <c r="G114" s="332">
        <f>F114+5</f>
        <v>44922</v>
      </c>
      <c r="H114" s="253"/>
      <c r="I114" s="219"/>
    </row>
    <row r="115" spans="1:10" ht="21.75" customHeight="1">
      <c r="A115" s="333" t="s">
        <v>185</v>
      </c>
      <c r="B115" s="334">
        <f>D115-4</f>
        <v>44904</v>
      </c>
      <c r="C115" s="335" t="s">
        <v>129</v>
      </c>
      <c r="D115" s="336">
        <v>44908</v>
      </c>
      <c r="E115" s="336">
        <f>D115+12</f>
        <v>44920</v>
      </c>
      <c r="F115" s="337">
        <f>E115+2</f>
        <v>44922</v>
      </c>
      <c r="G115" s="338">
        <f>F115+5</f>
        <v>44927</v>
      </c>
      <c r="H115" s="253"/>
      <c r="I115" s="219"/>
    </row>
    <row r="116" spans="1:10" ht="21.75" customHeight="1" thickBot="1">
      <c r="A116" s="339" t="s">
        <v>186</v>
      </c>
      <c r="B116" s="340">
        <f>D116-3</f>
        <v>44918</v>
      </c>
      <c r="C116" s="341" t="s">
        <v>129</v>
      </c>
      <c r="D116" s="342">
        <v>44921</v>
      </c>
      <c r="E116" s="342">
        <f>D116+12</f>
        <v>44933</v>
      </c>
      <c r="F116" s="343">
        <f>E116+2</f>
        <v>44935</v>
      </c>
      <c r="G116" s="344">
        <f>F116+5</f>
        <v>44940</v>
      </c>
      <c r="H116" s="253"/>
      <c r="I116" s="219"/>
    </row>
    <row r="117" spans="1:10" ht="21.75" customHeight="1">
      <c r="A117" s="254"/>
      <c r="B117" s="255"/>
      <c r="C117" s="256"/>
      <c r="D117" s="255"/>
      <c r="E117" s="255"/>
      <c r="F117" s="257"/>
      <c r="G117" s="257"/>
      <c r="I117" s="219"/>
    </row>
    <row r="118" spans="1:10" ht="21.75" customHeight="1">
      <c r="A118" s="175"/>
      <c r="B118" s="258"/>
      <c r="C118" s="259"/>
      <c r="D118" s="258"/>
      <c r="E118" s="260"/>
      <c r="F118" s="260"/>
      <c r="G118" s="260"/>
      <c r="H118" s="261"/>
      <c r="I118" s="219"/>
    </row>
    <row r="119" spans="1:10" ht="16.350000000000001" customHeight="1" thickBot="1">
      <c r="A119" s="541" t="s">
        <v>187</v>
      </c>
      <c r="B119" s="542"/>
      <c r="C119" s="542"/>
      <c r="D119" s="542"/>
      <c r="E119" s="542"/>
      <c r="F119" s="542"/>
      <c r="G119" s="542"/>
      <c r="H119" s="365"/>
      <c r="I119" s="192"/>
      <c r="J119" s="192"/>
    </row>
    <row r="120" spans="1:10" ht="21" customHeight="1" thickBot="1">
      <c r="A120" s="345" t="s">
        <v>3</v>
      </c>
      <c r="B120" s="346" t="s">
        <v>26</v>
      </c>
      <c r="C120" s="346" t="s">
        <v>188</v>
      </c>
      <c r="D120" s="346" t="s">
        <v>6</v>
      </c>
      <c r="E120" s="346" t="s">
        <v>181</v>
      </c>
      <c r="F120" s="346" t="s">
        <v>182</v>
      </c>
      <c r="G120" s="347" t="s">
        <v>183</v>
      </c>
      <c r="H120" s="272"/>
      <c r="J120" s="192"/>
    </row>
    <row r="121" spans="1:10" ht="25.5" customHeight="1">
      <c r="A121" s="348" t="s">
        <v>189</v>
      </c>
      <c r="B121" s="349">
        <f>D121-2</f>
        <v>44895</v>
      </c>
      <c r="C121" s="350" t="s">
        <v>129</v>
      </c>
      <c r="D121" s="351">
        <v>44897</v>
      </c>
      <c r="E121" s="351">
        <f>D121+12</f>
        <v>44909</v>
      </c>
      <c r="F121" s="352">
        <f>E121+2</f>
        <v>44911</v>
      </c>
      <c r="G121" s="353">
        <f>F121+5</f>
        <v>44916</v>
      </c>
      <c r="H121" s="273"/>
      <c r="I121" s="262"/>
      <c r="J121" s="192"/>
    </row>
    <row r="122" spans="1:10" ht="24.75" customHeight="1">
      <c r="A122" s="354" t="s">
        <v>190</v>
      </c>
      <c r="B122" s="355">
        <f>D122-2</f>
        <v>44909</v>
      </c>
      <c r="C122" s="356" t="s">
        <v>129</v>
      </c>
      <c r="D122" s="357">
        <v>44911</v>
      </c>
      <c r="E122" s="357">
        <f>D122+12</f>
        <v>44923</v>
      </c>
      <c r="F122" s="357">
        <f>E122+2</f>
        <v>44925</v>
      </c>
      <c r="G122" s="358">
        <f>F122+5</f>
        <v>44930</v>
      </c>
      <c r="H122" s="263"/>
      <c r="I122" s="262"/>
      <c r="J122" s="192"/>
    </row>
    <row r="123" spans="1:10" ht="18.75" customHeight="1" thickBot="1">
      <c r="A123" s="359" t="s">
        <v>191</v>
      </c>
      <c r="B123" s="360">
        <f>D123-2</f>
        <v>44916</v>
      </c>
      <c r="C123" s="361" t="s">
        <v>129</v>
      </c>
      <c r="D123" s="362">
        <v>44918</v>
      </c>
      <c r="E123" s="362">
        <f t="shared" ref="E123" si="39">D123+12</f>
        <v>44930</v>
      </c>
      <c r="F123" s="363">
        <f>E123+2</f>
        <v>44932</v>
      </c>
      <c r="G123" s="364">
        <f t="shared" ref="G123" si="40">F123+5</f>
        <v>44937</v>
      </c>
      <c r="H123" s="263"/>
    </row>
    <row r="124" spans="1:10" ht="18.75" customHeight="1">
      <c r="A124" s="264" t="s">
        <v>192</v>
      </c>
    </row>
    <row r="125" spans="1:10" ht="25.5" customHeight="1">
      <c r="A125" s="265"/>
      <c r="B125" s="266"/>
      <c r="C125" s="267"/>
      <c r="D125" s="268"/>
      <c r="E125" s="269"/>
    </row>
    <row r="126" spans="1:10" ht="15.75">
      <c r="A126" s="538" t="s">
        <v>193</v>
      </c>
      <c r="B126" s="539"/>
      <c r="C126" s="539"/>
      <c r="D126" s="539"/>
      <c r="E126" s="539"/>
      <c r="F126" s="540"/>
    </row>
    <row r="127" spans="1:10" ht="30" customHeight="1">
      <c r="A127" s="274" t="s">
        <v>3</v>
      </c>
      <c r="B127" s="275" t="s">
        <v>194</v>
      </c>
      <c r="C127" s="276" t="s">
        <v>45</v>
      </c>
      <c r="D127" s="276" t="s">
        <v>6</v>
      </c>
      <c r="E127" s="276" t="s">
        <v>195</v>
      </c>
      <c r="F127" s="277" t="s">
        <v>196</v>
      </c>
    </row>
    <row r="128" spans="1:10" ht="15.75">
      <c r="A128" s="450" t="s">
        <v>197</v>
      </c>
      <c r="B128" s="270">
        <v>44897</v>
      </c>
      <c r="C128" s="420" t="s">
        <v>129</v>
      </c>
      <c r="D128" s="270">
        <v>44900</v>
      </c>
      <c r="E128" s="270">
        <v>44905</v>
      </c>
      <c r="F128" s="270">
        <v>44906</v>
      </c>
    </row>
    <row r="129" spans="1:7" ht="21" customHeight="1">
      <c r="A129" s="451" t="s">
        <v>198</v>
      </c>
      <c r="B129" s="271">
        <v>44904</v>
      </c>
      <c r="C129" s="420" t="s">
        <v>129</v>
      </c>
      <c r="D129" s="271">
        <v>44907</v>
      </c>
      <c r="E129" s="271">
        <v>44912</v>
      </c>
      <c r="F129" s="452">
        <v>44913</v>
      </c>
    </row>
    <row r="130" spans="1:7" ht="21" customHeight="1">
      <c r="A130" s="451" t="s">
        <v>199</v>
      </c>
      <c r="B130" s="271">
        <v>44911</v>
      </c>
      <c r="C130" s="420" t="s">
        <v>129</v>
      </c>
      <c r="D130" s="271">
        <v>44914</v>
      </c>
      <c r="E130" s="271">
        <v>44919</v>
      </c>
      <c r="F130" s="452">
        <v>44920</v>
      </c>
    </row>
    <row r="131" spans="1:7" ht="21" customHeight="1">
      <c r="A131" s="451" t="s">
        <v>200</v>
      </c>
      <c r="B131" s="271"/>
      <c r="C131" s="420"/>
      <c r="D131" s="271"/>
      <c r="E131" s="271"/>
      <c r="F131" s="452"/>
    </row>
    <row r="133" spans="1:7" ht="15.75">
      <c r="A133" s="527" t="s">
        <v>201</v>
      </c>
      <c r="B133" s="528"/>
      <c r="C133" s="528"/>
      <c r="D133" s="528"/>
      <c r="E133" s="528"/>
      <c r="F133" s="528"/>
      <c r="G133" s="529"/>
    </row>
    <row r="134" spans="1:7" ht="30">
      <c r="A134" s="411" t="s">
        <v>3</v>
      </c>
      <c r="B134" s="412" t="s">
        <v>26</v>
      </c>
      <c r="C134" s="413" t="s">
        <v>45</v>
      </c>
      <c r="D134" s="414" t="s">
        <v>6</v>
      </c>
      <c r="E134" s="415" t="s">
        <v>165</v>
      </c>
      <c r="F134" s="416" t="s">
        <v>202</v>
      </c>
      <c r="G134" s="422" t="s">
        <v>203</v>
      </c>
    </row>
    <row r="135" spans="1:7" ht="15.75">
      <c r="A135" s="418" t="s">
        <v>204</v>
      </c>
      <c r="B135" s="419">
        <v>44895</v>
      </c>
      <c r="C135" s="420" t="s">
        <v>129</v>
      </c>
      <c r="D135" s="419">
        <v>44897</v>
      </c>
      <c r="E135" s="419">
        <v>44905</v>
      </c>
      <c r="F135" s="419">
        <v>44906</v>
      </c>
      <c r="G135" s="452">
        <v>44912</v>
      </c>
    </row>
    <row r="136" spans="1:7" ht="15.75">
      <c r="A136" s="450" t="s">
        <v>205</v>
      </c>
      <c r="B136" s="452">
        <v>44902</v>
      </c>
      <c r="C136" s="420" t="s">
        <v>129</v>
      </c>
      <c r="D136" s="419">
        <v>44904</v>
      </c>
      <c r="E136" s="421">
        <v>44912</v>
      </c>
      <c r="F136" s="421">
        <v>44913</v>
      </c>
      <c r="G136" s="421">
        <v>44919</v>
      </c>
    </row>
    <row r="137" spans="1:7" ht="15.75">
      <c r="A137" s="450" t="s">
        <v>206</v>
      </c>
      <c r="B137" s="452">
        <v>44909</v>
      </c>
      <c r="C137" s="420" t="s">
        <v>129</v>
      </c>
      <c r="D137" s="421">
        <v>44911</v>
      </c>
      <c r="E137" s="421">
        <v>44919</v>
      </c>
      <c r="F137" s="421">
        <v>44920</v>
      </c>
      <c r="G137" s="421">
        <v>44926</v>
      </c>
    </row>
    <row r="138" spans="1:7" ht="15.75">
      <c r="A138" s="450" t="s">
        <v>207</v>
      </c>
      <c r="B138" s="452">
        <v>44916</v>
      </c>
      <c r="C138" s="420" t="s">
        <v>129</v>
      </c>
      <c r="D138" s="421">
        <v>44918</v>
      </c>
      <c r="E138" s="421">
        <v>44926</v>
      </c>
      <c r="F138" s="421">
        <v>44562</v>
      </c>
      <c r="G138" s="421">
        <v>44568</v>
      </c>
    </row>
    <row r="139" spans="1:7" ht="15.75">
      <c r="A139" s="450" t="s">
        <v>208</v>
      </c>
      <c r="B139" s="452">
        <v>44923</v>
      </c>
      <c r="C139" s="420" t="s">
        <v>129</v>
      </c>
      <c r="D139" s="421">
        <v>44925</v>
      </c>
      <c r="E139" s="421">
        <v>44568</v>
      </c>
      <c r="F139" s="421">
        <v>44569</v>
      </c>
      <c r="G139" s="421">
        <v>44575</v>
      </c>
    </row>
    <row r="140" spans="1:7">
      <c r="A140" s="417"/>
      <c r="B140" s="417"/>
      <c r="C140" s="417"/>
      <c r="D140" s="417"/>
      <c r="E140" s="417"/>
      <c r="F140" s="417"/>
      <c r="G140" s="417"/>
    </row>
    <row r="141" spans="1:7" ht="15.75">
      <c r="A141" s="423" t="s">
        <v>209</v>
      </c>
      <c r="B141" s="424"/>
      <c r="C141" s="424"/>
      <c r="D141" s="424"/>
      <c r="E141" s="424"/>
    </row>
    <row r="142" spans="1:7" ht="30">
      <c r="A142" s="425" t="s">
        <v>3</v>
      </c>
      <c r="B142" s="412" t="s">
        <v>26</v>
      </c>
      <c r="C142" s="413" t="s">
        <v>45</v>
      </c>
      <c r="D142" s="426" t="s">
        <v>6</v>
      </c>
      <c r="E142" s="426" t="s">
        <v>195</v>
      </c>
    </row>
    <row r="143" spans="1:7" ht="15.75">
      <c r="A143" s="427" t="s">
        <v>210</v>
      </c>
      <c r="B143" s="430">
        <v>44897</v>
      </c>
      <c r="C143" s="431" t="s">
        <v>129</v>
      </c>
      <c r="D143" s="430">
        <v>44899</v>
      </c>
      <c r="E143" s="430">
        <v>44903</v>
      </c>
    </row>
    <row r="144" spans="1:7" ht="15.75">
      <c r="A144" s="428" t="s">
        <v>211</v>
      </c>
      <c r="B144" s="432">
        <v>44904</v>
      </c>
      <c r="C144" s="433" t="s">
        <v>129</v>
      </c>
      <c r="D144" s="434">
        <v>44906</v>
      </c>
      <c r="E144" s="434">
        <v>44910</v>
      </c>
    </row>
    <row r="145" spans="1:5" ht="15.75">
      <c r="A145" s="428" t="s">
        <v>212</v>
      </c>
      <c r="B145" s="435">
        <v>44911</v>
      </c>
      <c r="C145" s="436" t="s">
        <v>129</v>
      </c>
      <c r="D145" s="435">
        <v>44913</v>
      </c>
      <c r="E145" s="435">
        <v>44917</v>
      </c>
    </row>
    <row r="146" spans="1:5" ht="15.75">
      <c r="A146" s="428" t="s">
        <v>213</v>
      </c>
      <c r="B146" s="430">
        <v>44918</v>
      </c>
      <c r="C146" s="431" t="s">
        <v>129</v>
      </c>
      <c r="D146" s="430">
        <v>44920</v>
      </c>
      <c r="E146" s="430">
        <v>44924</v>
      </c>
    </row>
    <row r="147" spans="1:5">
      <c r="A147" s="429" t="s">
        <v>192</v>
      </c>
    </row>
  </sheetData>
  <mergeCells count="18">
    <mergeCell ref="A133:G133"/>
    <mergeCell ref="A82:G82"/>
    <mergeCell ref="A88:G88"/>
    <mergeCell ref="A97:F97"/>
    <mergeCell ref="A112:G112"/>
    <mergeCell ref="A126:F126"/>
    <mergeCell ref="A119:G119"/>
    <mergeCell ref="A67:H67"/>
    <mergeCell ref="A1:I4"/>
    <mergeCell ref="A5:I5"/>
    <mergeCell ref="A7:H8"/>
    <mergeCell ref="A20:H21"/>
    <mergeCell ref="A34:F34"/>
    <mergeCell ref="A42:E42"/>
    <mergeCell ref="A43:E43"/>
    <mergeCell ref="A51:E51"/>
    <mergeCell ref="A52:E52"/>
    <mergeCell ref="A60:H6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BF83BB0DE9787847BFC7011FA5858361" ma:contentTypeVersion="17" ma:contentTypeDescription="新建文档。" ma:contentTypeScope="" ma:versionID="4622e1aaaa7fd68a64a25d93cc293ce4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2018e1e544d551938373761b0e4f79cf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图像标记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79C19D-D2E6-4BAD-977F-DE5FA6505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09D903-707D-4B91-A4D3-B216275E81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A4433-1C2C-4DAA-8486-20FC54A5029A}">
  <ds:schemaRefs>
    <ds:schemaRef ds:uri="c24537aa-7a59-40f9-8184-ac5376a9b6b6"/>
    <ds:schemaRef ds:uri="http://purl.org/dc/elements/1.1/"/>
    <ds:schemaRef ds:uri="http://www.w3.org/XML/1998/namespace"/>
    <ds:schemaRef ds:uri="633ee1cc-3fe0-4a49-a704-20ce586fd042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 LINE</vt:lpstr>
      <vt:lpstr>GSL 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2022-11-04T02:55:33Z</dcterms:created>
  <dcterms:modified xsi:type="dcterms:W3CDTF">2022-12-01T07:47:27Z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