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120" windowWidth="28920" windowHeight="15840"/>
  </bookViews>
  <sheets>
    <sheet name="FUZ-XIA" sheetId="32" r:id="rId1"/>
    <sheet name="Jan" sheetId="31"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32" l="1"/>
  <c r="E17" i="32" s="1"/>
  <c r="E19" i="32" s="1"/>
  <c r="E14" i="32"/>
  <c r="E16" i="32" s="1"/>
  <c r="E18" i="32" s="1"/>
  <c r="E8" i="32"/>
  <c r="E10" i="32" s="1"/>
  <c r="E6" i="32"/>
  <c r="E5" i="32"/>
  <c r="E7" i="32" s="1"/>
  <c r="E9" i="32" s="1"/>
  <c r="E11" i="32" s="1"/>
  <c r="G344" i="31" l="1"/>
  <c r="G345" i="31" s="1"/>
  <c r="G44" i="31"/>
  <c r="A45" i="31"/>
  <c r="A44" i="31"/>
  <c r="G9" i="31"/>
  <c r="G10" i="31" s="1"/>
  <c r="F10" i="31" s="1"/>
  <c r="J60" i="31"/>
  <c r="J61" i="31"/>
  <c r="I60" i="31"/>
  <c r="I61" i="31"/>
  <c r="H60" i="31"/>
  <c r="F60" i="31"/>
  <c r="E60" i="31"/>
  <c r="D60" i="31"/>
  <c r="D198" i="31"/>
  <c r="E198" i="31"/>
  <c r="F198" i="31"/>
  <c r="D199" i="31"/>
  <c r="E199" i="31"/>
  <c r="F199" i="31"/>
  <c r="D200" i="31"/>
  <c r="E200" i="31"/>
  <c r="F200" i="31"/>
  <c r="D197" i="31"/>
  <c r="E197" i="31"/>
  <c r="F197" i="31"/>
  <c r="F42" i="31"/>
  <c r="E42" i="31"/>
  <c r="D42" i="31"/>
  <c r="F43" i="31"/>
  <c r="E43" i="31"/>
  <c r="D43" i="31"/>
  <c r="G29" i="31"/>
  <c r="G30" i="31" s="1"/>
  <c r="G31" i="31" s="1"/>
  <c r="G32" i="31" s="1"/>
  <c r="G33" i="31" s="1"/>
  <c r="H33" i="31" s="1"/>
  <c r="H26" i="31"/>
  <c r="D26" i="31"/>
  <c r="E26" i="31"/>
  <c r="F26" i="31"/>
  <c r="D7" i="31"/>
  <c r="E7" i="31"/>
  <c r="F7" i="31"/>
  <c r="E345" i="31" l="1"/>
  <c r="D345" i="31"/>
  <c r="F345" i="31"/>
  <c r="D10" i="31"/>
  <c r="E10" i="31"/>
  <c r="F44" i="31"/>
  <c r="E44" i="31"/>
  <c r="D44" i="31"/>
  <c r="E32" i="31"/>
  <c r="D32" i="31"/>
  <c r="H32" i="31"/>
  <c r="F32" i="31"/>
  <c r="I112" i="31"/>
  <c r="J9" i="31"/>
  <c r="H343" i="31"/>
  <c r="D314" i="31"/>
  <c r="E314" i="31"/>
  <c r="F314" i="31"/>
  <c r="J7" i="31" l="1"/>
  <c r="H395" i="31"/>
  <c r="F395" i="31"/>
  <c r="D395" i="31"/>
  <c r="E395" i="31" s="1"/>
  <c r="A99" i="31"/>
  <c r="C99" i="31"/>
  <c r="G99" i="31"/>
  <c r="G86" i="31"/>
  <c r="F86" i="31" s="1"/>
  <c r="G87" i="31" l="1"/>
  <c r="G89" i="31" s="1"/>
  <c r="H86" i="31"/>
  <c r="I86" i="31" s="1"/>
  <c r="J86" i="31" s="1"/>
  <c r="D86" i="31"/>
  <c r="E86" i="31"/>
  <c r="E9" i="31" l="1"/>
  <c r="F9" i="31"/>
  <c r="D9" i="31"/>
  <c r="D8" i="31"/>
  <c r="E8" i="31"/>
  <c r="F8" i="31"/>
  <c r="H394" i="31" l="1"/>
  <c r="H393" i="31"/>
  <c r="G100" i="31"/>
  <c r="I100" i="31" s="1"/>
  <c r="G101" i="31"/>
  <c r="I101" i="31" s="1"/>
  <c r="G102" i="31"/>
  <c r="I102" i="31" s="1"/>
  <c r="G103" i="31"/>
  <c r="E103" i="31" s="1"/>
  <c r="G104" i="31"/>
  <c r="I104" i="31" s="1"/>
  <c r="C100" i="31"/>
  <c r="C101" i="31"/>
  <c r="C102" i="31"/>
  <c r="C103" i="31"/>
  <c r="C104" i="31"/>
  <c r="A100" i="31"/>
  <c r="A101" i="31"/>
  <c r="A102" i="31"/>
  <c r="A103" i="31"/>
  <c r="A104" i="31"/>
  <c r="F103" i="31" l="1"/>
  <c r="I103" i="31"/>
  <c r="D103" i="31"/>
  <c r="I99" i="31"/>
  <c r="I43" i="31"/>
  <c r="G46" i="31"/>
  <c r="I46" i="31" s="1"/>
  <c r="C46" i="31"/>
  <c r="A46" i="31"/>
  <c r="H85" i="31"/>
  <c r="I85" i="31" s="1"/>
  <c r="J85" i="31" s="1"/>
  <c r="F62" i="31"/>
  <c r="F57" i="31"/>
  <c r="E57" i="31"/>
  <c r="D57" i="31"/>
  <c r="D11" i="31"/>
  <c r="E11" i="31"/>
  <c r="F11" i="31"/>
  <c r="J11" i="31"/>
  <c r="D27" i="31"/>
  <c r="E27" i="31"/>
  <c r="F27" i="31"/>
  <c r="H27" i="31"/>
  <c r="H28" i="31"/>
  <c r="H57" i="31"/>
  <c r="I57" i="31"/>
  <c r="J57" i="31"/>
  <c r="G58" i="31"/>
  <c r="H58" i="31" s="1"/>
  <c r="D61" i="31"/>
  <c r="E61" i="31"/>
  <c r="F61" i="31"/>
  <c r="H61" i="31"/>
  <c r="D71" i="31"/>
  <c r="E71" i="31"/>
  <c r="F71" i="31"/>
  <c r="H71" i="31"/>
  <c r="I71" i="31" s="1"/>
  <c r="J71" i="31" s="1"/>
  <c r="H72" i="31"/>
  <c r="I72" i="31" s="1"/>
  <c r="J72" i="31" s="1"/>
  <c r="I73" i="31"/>
  <c r="J73" i="31" s="1"/>
  <c r="D112" i="31"/>
  <c r="E112" i="31"/>
  <c r="F112" i="31"/>
  <c r="J112" i="31"/>
  <c r="K112" i="31" s="1"/>
  <c r="L112" i="31" s="1"/>
  <c r="D115" i="31"/>
  <c r="E115" i="31"/>
  <c r="F115" i="31"/>
  <c r="I115" i="31"/>
  <c r="J115" i="31" s="1"/>
  <c r="K115" i="31" s="1"/>
  <c r="L115" i="31" s="1"/>
  <c r="D116" i="31"/>
  <c r="E116" i="31"/>
  <c r="F116" i="31"/>
  <c r="I116" i="31"/>
  <c r="J116" i="31" s="1"/>
  <c r="K116" i="31" s="1"/>
  <c r="L116" i="31" s="1"/>
  <c r="D117" i="31"/>
  <c r="E117" i="31"/>
  <c r="F117" i="31"/>
  <c r="I117" i="31"/>
  <c r="J117" i="31" s="1"/>
  <c r="K117" i="31" s="1"/>
  <c r="L117" i="31" s="1"/>
  <c r="D118" i="31"/>
  <c r="E118" i="31"/>
  <c r="F118" i="31"/>
  <c r="I118" i="31"/>
  <c r="J118" i="31" s="1"/>
  <c r="K118" i="31" s="1"/>
  <c r="L118" i="31" s="1"/>
  <c r="D128" i="31"/>
  <c r="F128" i="31"/>
  <c r="J128" i="31"/>
  <c r="D129" i="31"/>
  <c r="E129" i="31"/>
  <c r="F129" i="31"/>
  <c r="J129" i="31"/>
  <c r="D130" i="31"/>
  <c r="E130" i="31"/>
  <c r="F130" i="31"/>
  <c r="J130" i="31"/>
  <c r="M130" i="31" s="1"/>
  <c r="D131" i="31"/>
  <c r="E131" i="31"/>
  <c r="F131" i="31"/>
  <c r="J131" i="31"/>
  <c r="N131" i="31" s="1"/>
  <c r="D132" i="31"/>
  <c r="E132" i="31"/>
  <c r="F132" i="31"/>
  <c r="J132" i="31"/>
  <c r="L132" i="31" s="1"/>
  <c r="D133" i="31"/>
  <c r="E133" i="31"/>
  <c r="F133" i="31"/>
  <c r="J133" i="31"/>
  <c r="M133" i="31" s="1"/>
  <c r="D142" i="31"/>
  <c r="E142" i="31"/>
  <c r="F142" i="31"/>
  <c r="H142" i="31"/>
  <c r="I142" i="31"/>
  <c r="D143" i="31"/>
  <c r="E143" i="31"/>
  <c r="F143" i="31"/>
  <c r="H143" i="31"/>
  <c r="I143" i="31"/>
  <c r="D144" i="31"/>
  <c r="E144" i="31"/>
  <c r="F144" i="31"/>
  <c r="H144" i="31"/>
  <c r="I144" i="31"/>
  <c r="D145" i="31"/>
  <c r="E145" i="31"/>
  <c r="F145" i="31"/>
  <c r="H145" i="31"/>
  <c r="I145" i="31"/>
  <c r="D168" i="31"/>
  <c r="F168" i="31" s="1"/>
  <c r="E168" i="31"/>
  <c r="H168" i="31"/>
  <c r="I168" i="31"/>
  <c r="J168" i="31"/>
  <c r="D169" i="31"/>
  <c r="F169" i="31" s="1"/>
  <c r="E169" i="31"/>
  <c r="H169" i="31"/>
  <c r="I169" i="31"/>
  <c r="J169" i="31"/>
  <c r="D170" i="31"/>
  <c r="F170" i="31" s="1"/>
  <c r="E170" i="31"/>
  <c r="H170" i="31"/>
  <c r="I170" i="31"/>
  <c r="J170" i="31"/>
  <c r="D171" i="31"/>
  <c r="F171" i="31" s="1"/>
  <c r="E171" i="31"/>
  <c r="H171" i="31"/>
  <c r="I171" i="31"/>
  <c r="J171" i="31"/>
  <c r="D172" i="31"/>
  <c r="F172" i="31" s="1"/>
  <c r="E172" i="31"/>
  <c r="H172" i="31"/>
  <c r="I172" i="31"/>
  <c r="J172" i="31"/>
  <c r="D183" i="31"/>
  <c r="E183" i="31"/>
  <c r="F183" i="31"/>
  <c r="D184" i="31"/>
  <c r="E184" i="31"/>
  <c r="F184" i="31"/>
  <c r="D185" i="31"/>
  <c r="E185" i="31"/>
  <c r="F185" i="31"/>
  <c r="D186" i="31"/>
  <c r="E186" i="31"/>
  <c r="F186" i="31"/>
  <c r="H197" i="31"/>
  <c r="I197" i="31"/>
  <c r="J197" i="31"/>
  <c r="H198" i="31"/>
  <c r="I198" i="31"/>
  <c r="J198" i="31"/>
  <c r="H199" i="31"/>
  <c r="I199" i="31"/>
  <c r="J199" i="31"/>
  <c r="H200" i="31"/>
  <c r="I200" i="31"/>
  <c r="J200" i="31"/>
  <c r="D211" i="31"/>
  <c r="E211" i="31"/>
  <c r="F211" i="31"/>
  <c r="I211" i="31"/>
  <c r="J211" i="31"/>
  <c r="D221" i="31"/>
  <c r="E221" i="31"/>
  <c r="F221" i="31"/>
  <c r="J221" i="31"/>
  <c r="G222" i="31"/>
  <c r="G223" i="31" s="1"/>
  <c r="G224" i="31" s="1"/>
  <c r="I222" i="31"/>
  <c r="J222" i="31" s="1"/>
  <c r="D234" i="31"/>
  <c r="E234" i="31"/>
  <c r="F234" i="31"/>
  <c r="H234" i="31"/>
  <c r="I234" i="31"/>
  <c r="J234" i="31"/>
  <c r="D235" i="31"/>
  <c r="E235" i="31"/>
  <c r="F235" i="31"/>
  <c r="H235" i="31"/>
  <c r="I235" i="31"/>
  <c r="J235" i="31"/>
  <c r="D236" i="31"/>
  <c r="E236" i="31"/>
  <c r="F236" i="31"/>
  <c r="H236" i="31"/>
  <c r="I236" i="31"/>
  <c r="J236" i="31"/>
  <c r="D237" i="31"/>
  <c r="E237" i="31"/>
  <c r="F237" i="31"/>
  <c r="H237" i="31"/>
  <c r="I237" i="31"/>
  <c r="J237" i="31"/>
  <c r="D238" i="31"/>
  <c r="E238" i="31"/>
  <c r="F238" i="31"/>
  <c r="H238" i="31"/>
  <c r="I238" i="31"/>
  <c r="J238" i="31"/>
  <c r="D239" i="31"/>
  <c r="E239" i="31"/>
  <c r="F239" i="31"/>
  <c r="H239" i="31"/>
  <c r="I239" i="31"/>
  <c r="J239" i="31"/>
  <c r="D249" i="31"/>
  <c r="E249" i="31"/>
  <c r="F249" i="31"/>
  <c r="H249" i="31"/>
  <c r="I249" i="31"/>
  <c r="J249" i="31"/>
  <c r="D250" i="31"/>
  <c r="E250" i="31"/>
  <c r="F250" i="31"/>
  <c r="H250" i="31"/>
  <c r="I250" i="31"/>
  <c r="J250" i="31"/>
  <c r="D251" i="31"/>
  <c r="E251" i="31"/>
  <c r="F251" i="31"/>
  <c r="H251" i="31"/>
  <c r="I251" i="31"/>
  <c r="J251" i="31"/>
  <c r="D252" i="31"/>
  <c r="E252" i="31"/>
  <c r="F252" i="31"/>
  <c r="H252" i="31"/>
  <c r="I252" i="31"/>
  <c r="J252" i="31"/>
  <c r="D253" i="31"/>
  <c r="E253" i="31"/>
  <c r="F253" i="31"/>
  <c r="H253" i="31"/>
  <c r="I253" i="31"/>
  <c r="J253" i="31"/>
  <c r="D254" i="31"/>
  <c r="E254" i="31"/>
  <c r="F254" i="31"/>
  <c r="H254" i="31"/>
  <c r="I254" i="31"/>
  <c r="J254" i="31"/>
  <c r="D287" i="31"/>
  <c r="E287" i="31" s="1"/>
  <c r="F287" i="31"/>
  <c r="H287" i="31"/>
  <c r="I287" i="31"/>
  <c r="J287" i="31"/>
  <c r="D288" i="31"/>
  <c r="E288" i="31" s="1"/>
  <c r="F288" i="31"/>
  <c r="H288" i="31"/>
  <c r="I288" i="31"/>
  <c r="J288" i="31"/>
  <c r="D289" i="31"/>
  <c r="E289" i="31" s="1"/>
  <c r="F289" i="31"/>
  <c r="H289" i="31"/>
  <c r="I289" i="31"/>
  <c r="J289" i="31"/>
  <c r="D290" i="31"/>
  <c r="E290" i="31" s="1"/>
  <c r="F290" i="31"/>
  <c r="H290" i="31"/>
  <c r="I290" i="31"/>
  <c r="J290" i="31"/>
  <c r="D291" i="31"/>
  <c r="E291" i="31" s="1"/>
  <c r="F291" i="31"/>
  <c r="H291" i="31"/>
  <c r="I291" i="31"/>
  <c r="J291" i="31"/>
  <c r="D300" i="31"/>
  <c r="E300" i="31" s="1"/>
  <c r="F300" i="31"/>
  <c r="I300" i="31"/>
  <c r="J300" i="31"/>
  <c r="D301" i="31"/>
  <c r="E301" i="31" s="1"/>
  <c r="F301" i="31"/>
  <c r="I301" i="31"/>
  <c r="J301" i="31"/>
  <c r="D302" i="31"/>
  <c r="E302" i="31" s="1"/>
  <c r="F302" i="31"/>
  <c r="I302" i="31"/>
  <c r="J302" i="31"/>
  <c r="D303" i="31"/>
  <c r="E303" i="31" s="1"/>
  <c r="F303" i="31"/>
  <c r="D304" i="31"/>
  <c r="E304" i="31" s="1"/>
  <c r="F304" i="31"/>
  <c r="D313" i="31"/>
  <c r="E313" i="31"/>
  <c r="F313" i="31"/>
  <c r="H313" i="31"/>
  <c r="I313" i="31" s="1"/>
  <c r="D315" i="31"/>
  <c r="E315" i="31"/>
  <c r="F315" i="31"/>
  <c r="D316" i="31"/>
  <c r="E316" i="31"/>
  <c r="F316" i="31"/>
  <c r="H316" i="31"/>
  <c r="I316" i="31" s="1"/>
  <c r="D317" i="31"/>
  <c r="E317" i="31"/>
  <c r="F317" i="31"/>
  <c r="H317" i="31"/>
  <c r="I317" i="31" s="1"/>
  <c r="D318" i="31"/>
  <c r="E318" i="31"/>
  <c r="F318" i="31"/>
  <c r="H318" i="31"/>
  <c r="I318" i="31" s="1"/>
  <c r="D319" i="31"/>
  <c r="E319" i="31"/>
  <c r="F319" i="31"/>
  <c r="H319" i="31"/>
  <c r="I319" i="31" s="1"/>
  <c r="D343" i="31"/>
  <c r="E343" i="31"/>
  <c r="F343" i="31"/>
  <c r="D358" i="31"/>
  <c r="E358" i="31" s="1"/>
  <c r="F358" i="31"/>
  <c r="I358" i="31"/>
  <c r="J358" i="31"/>
  <c r="D359" i="31"/>
  <c r="E359" i="31" s="1"/>
  <c r="F359" i="31"/>
  <c r="I359" i="31"/>
  <c r="J359" i="31"/>
  <c r="D360" i="31"/>
  <c r="E360" i="31" s="1"/>
  <c r="F360" i="31"/>
  <c r="I360" i="31"/>
  <c r="J360" i="31"/>
  <c r="D361" i="31"/>
  <c r="E361" i="31" s="1"/>
  <c r="F361" i="31"/>
  <c r="I361" i="31"/>
  <c r="J361" i="31"/>
  <c r="D362" i="31"/>
  <c r="E362" i="31" s="1"/>
  <c r="F362" i="31"/>
  <c r="I362" i="31"/>
  <c r="J362" i="31"/>
  <c r="D408" i="31"/>
  <c r="E408" i="31"/>
  <c r="F408" i="31"/>
  <c r="H408" i="31"/>
  <c r="D409" i="31"/>
  <c r="E409" i="31"/>
  <c r="F409" i="31"/>
  <c r="H409" i="31"/>
  <c r="D410" i="31"/>
  <c r="E410" i="31"/>
  <c r="F410" i="31"/>
  <c r="H410" i="31"/>
  <c r="D411" i="31"/>
  <c r="E411" i="31"/>
  <c r="F411" i="31"/>
  <c r="H411" i="31"/>
  <c r="D421" i="31"/>
  <c r="E421" i="31" s="1"/>
  <c r="F421" i="31"/>
  <c r="H421" i="31"/>
  <c r="I421" i="31"/>
  <c r="D422" i="31"/>
  <c r="E422" i="31" s="1"/>
  <c r="F422" i="31"/>
  <c r="H422" i="31"/>
  <c r="I422" i="31"/>
  <c r="D423" i="31"/>
  <c r="E423" i="31" s="1"/>
  <c r="F423" i="31"/>
  <c r="H423" i="31"/>
  <c r="I423" i="31"/>
  <c r="D424" i="31"/>
  <c r="E424" i="31" s="1"/>
  <c r="F424" i="31"/>
  <c r="H424" i="31"/>
  <c r="I424" i="31"/>
  <c r="D425" i="31"/>
  <c r="E425" i="31" s="1"/>
  <c r="F425" i="31"/>
  <c r="H425" i="31"/>
  <c r="I425" i="31"/>
  <c r="D426" i="31"/>
  <c r="E426" i="31" s="1"/>
  <c r="F426" i="31"/>
  <c r="H426" i="31"/>
  <c r="I426" i="31"/>
  <c r="H345" i="31" l="1"/>
  <c r="I345" i="31" s="1"/>
  <c r="J345" i="31" s="1"/>
  <c r="H344" i="31"/>
  <c r="I344" i="31" s="1"/>
  <c r="J344" i="31" s="1"/>
  <c r="D29" i="31"/>
  <c r="J46" i="31"/>
  <c r="G73" i="31"/>
  <c r="J44" i="31"/>
  <c r="I44" i="31"/>
  <c r="D88" i="31"/>
  <c r="I223" i="31"/>
  <c r="F85" i="31"/>
  <c r="J43" i="31"/>
  <c r="I343" i="31"/>
  <c r="J343" i="31" s="1"/>
  <c r="J42" i="31"/>
  <c r="I42" i="31"/>
  <c r="E85" i="31"/>
  <c r="D85" i="31"/>
  <c r="D62" i="31"/>
  <c r="E62" i="31"/>
  <c r="J62" i="31"/>
  <c r="I62" i="31"/>
  <c r="H62" i="31"/>
  <c r="G59" i="31"/>
  <c r="D59" i="31" s="1"/>
  <c r="J58" i="31"/>
  <c r="I58" i="31"/>
  <c r="D344" i="31"/>
  <c r="E344" i="31"/>
  <c r="F344" i="31"/>
  <c r="D224" i="31"/>
  <c r="E224" i="31"/>
  <c r="F224" i="31"/>
  <c r="D223" i="31"/>
  <c r="E223" i="31"/>
  <c r="F223" i="31"/>
  <c r="D222" i="31"/>
  <c r="E222" i="31"/>
  <c r="F222" i="31"/>
  <c r="D104" i="31"/>
  <c r="E104" i="31"/>
  <c r="F104" i="31"/>
  <c r="D102" i="31"/>
  <c r="E102" i="31"/>
  <c r="F102" i="31"/>
  <c r="D101" i="31"/>
  <c r="E101" i="31"/>
  <c r="F101" i="31"/>
  <c r="D100" i="31"/>
  <c r="E100" i="31"/>
  <c r="F100" i="31"/>
  <c r="D99" i="31"/>
  <c r="E99" i="31"/>
  <c r="F99" i="31"/>
  <c r="D72" i="31"/>
  <c r="E72" i="31"/>
  <c r="F72" i="31"/>
  <c r="D58" i="31"/>
  <c r="E58" i="31"/>
  <c r="F58" i="31"/>
  <c r="D46" i="31"/>
  <c r="E46" i="31"/>
  <c r="F46" i="31"/>
  <c r="D28" i="31"/>
  <c r="E28" i="31"/>
  <c r="F28" i="31"/>
  <c r="L131" i="31"/>
  <c r="N132" i="31"/>
  <c r="M129" i="31"/>
  <c r="N129" i="31"/>
  <c r="L129" i="31"/>
  <c r="L133" i="31"/>
  <c r="N133" i="31"/>
  <c r="M132" i="31"/>
  <c r="M131" i="31"/>
  <c r="G74" i="31" l="1"/>
  <c r="G45" i="31"/>
  <c r="D74" i="31"/>
  <c r="E74" i="31"/>
  <c r="F29" i="31"/>
  <c r="E29" i="31"/>
  <c r="F73" i="31"/>
  <c r="E73" i="31"/>
  <c r="D73" i="31"/>
  <c r="F74" i="31"/>
  <c r="H29" i="31"/>
  <c r="F87" i="31"/>
  <c r="E87" i="31"/>
  <c r="H87" i="31"/>
  <c r="I87" i="31" s="1"/>
  <c r="J87" i="31" s="1"/>
  <c r="F88" i="31"/>
  <c r="H88" i="31"/>
  <c r="I88" i="31" s="1"/>
  <c r="J88" i="31" s="1"/>
  <c r="F89" i="31"/>
  <c r="E88" i="31"/>
  <c r="D87" i="31"/>
  <c r="I224" i="31"/>
  <c r="J224" i="31" s="1"/>
  <c r="J223" i="31"/>
  <c r="E59" i="31"/>
  <c r="F59" i="31"/>
  <c r="H59" i="31"/>
  <c r="I59" i="31"/>
  <c r="J59" i="31"/>
  <c r="K289" i="31"/>
  <c r="K290" i="31"/>
  <c r="K291" i="31"/>
  <c r="K287" i="31"/>
  <c r="K288" i="31"/>
  <c r="D45" i="31" l="1"/>
  <c r="F45" i="31"/>
  <c r="E45" i="31"/>
  <c r="I45" i="31"/>
  <c r="J45" i="31"/>
  <c r="H74" i="31"/>
  <c r="I74" i="31" s="1"/>
  <c r="J74" i="31" s="1"/>
  <c r="G75" i="31"/>
  <c r="D30" i="31"/>
  <c r="E30" i="31"/>
  <c r="F30" i="31"/>
  <c r="H30" i="31"/>
  <c r="D89" i="31"/>
  <c r="E89" i="31"/>
  <c r="G90" i="31"/>
  <c r="E90" i="31" s="1"/>
  <c r="H89" i="31"/>
  <c r="I89" i="31" s="1"/>
  <c r="J89" i="31" s="1"/>
  <c r="K131" i="31"/>
  <c r="H75" i="31" l="1"/>
  <c r="I75" i="31" s="1"/>
  <c r="J75" i="31" s="1"/>
  <c r="F75" i="31"/>
  <c r="E75" i="31"/>
  <c r="D75" i="31"/>
  <c r="H346" i="31"/>
  <c r="I346" i="31" s="1"/>
  <c r="J346" i="31" s="1"/>
  <c r="F346" i="31"/>
  <c r="E346" i="31"/>
  <c r="D346" i="31"/>
  <c r="D90" i="31"/>
  <c r="H90" i="31"/>
  <c r="I90" i="31" s="1"/>
  <c r="J90" i="31" s="1"/>
  <c r="E31" i="31"/>
  <c r="D31" i="31"/>
  <c r="F31" i="31"/>
  <c r="H31" i="31"/>
  <c r="F90" i="31"/>
  <c r="M128" i="31"/>
  <c r="N128" i="31"/>
  <c r="L128" i="31"/>
  <c r="L130" i="31"/>
  <c r="N130" i="31"/>
  <c r="K129" i="31"/>
  <c r="K132" i="31"/>
  <c r="K200" i="31"/>
  <c r="F33" i="31" l="1"/>
  <c r="E33" i="31"/>
  <c r="D33" i="31"/>
  <c r="M44" i="31"/>
  <c r="L43" i="31"/>
  <c r="K44" i="31" l="1"/>
  <c r="L44" i="31"/>
  <c r="M43" i="31"/>
  <c r="K43" i="31"/>
  <c r="K71" i="31" l="1"/>
  <c r="K72" i="31" l="1"/>
  <c r="K133" i="31" l="1"/>
  <c r="K302" i="31" l="1"/>
  <c r="K301" i="31"/>
  <c r="K300" i="31"/>
  <c r="K199" i="31"/>
  <c r="K198" i="31"/>
  <c r="K197" i="31"/>
  <c r="K130" i="31"/>
  <c r="K128" i="31"/>
  <c r="K75" i="31"/>
  <c r="K74" i="31"/>
  <c r="K73" i="31"/>
  <c r="M42" i="31" l="1"/>
  <c r="M45" i="31" l="1"/>
  <c r="L45" i="31"/>
  <c r="K45" i="31"/>
  <c r="M46" i="31"/>
  <c r="K46" i="31"/>
  <c r="L46" i="31"/>
  <c r="K42" i="31"/>
  <c r="L42" i="31"/>
</calcChain>
</file>

<file path=xl/comments1.xml><?xml version="1.0" encoding="utf-8"?>
<comments xmlns="http://schemas.openxmlformats.org/spreadsheetml/2006/main">
  <authors>
    <author>Author</author>
  </authors>
  <commentList>
    <comment ref="L115" authorId="0">
      <text>
        <r>
          <rPr>
            <b/>
            <sz val="9"/>
            <color indexed="81"/>
            <rFont val="Tahoma"/>
            <family val="2"/>
          </rPr>
          <t xml:space="preserve">Author:
</t>
        </r>
      </text>
    </comment>
    <comment ref="N115" authorId="0">
      <text>
        <r>
          <rPr>
            <b/>
            <sz val="9"/>
            <color indexed="81"/>
            <rFont val="Tahoma"/>
            <family val="2"/>
          </rPr>
          <t xml:space="preserve">Author:
</t>
        </r>
      </text>
    </comment>
  </commentList>
</comments>
</file>

<file path=xl/sharedStrings.xml><?xml version="1.0" encoding="utf-8"?>
<sst xmlns="http://schemas.openxmlformats.org/spreadsheetml/2006/main" count="1031" uniqueCount="601">
  <si>
    <t>ZNP</t>
  </si>
  <si>
    <t>加拿大&amp;美东（T/S PUSAN)</t>
  </si>
  <si>
    <t>船舶代理:外代; 挂靠码头:国际货柜</t>
  </si>
  <si>
    <t xml:space="preserve">SI截周三 12：00;     进场/VGM/申报/海关截单：周四 18：00;      截放行:周六 12：00  </t>
  </si>
  <si>
    <t>VSL/VOY</t>
  </si>
  <si>
    <t>IMO UN NO.</t>
  </si>
  <si>
    <t>VSL CODE</t>
  </si>
  <si>
    <t>进场/VGM/申报/海关</t>
  </si>
  <si>
    <t>截放行</t>
  </si>
  <si>
    <t>ACI截申报</t>
  </si>
  <si>
    <t>ETD</t>
  </si>
  <si>
    <t>MAINLINER</t>
  </si>
  <si>
    <t xml:space="preserve">ETD </t>
  </si>
  <si>
    <t>ETA</t>
  </si>
  <si>
    <t>XIAMEN</t>
  </si>
  <si>
    <t>T/S</t>
  </si>
  <si>
    <t>VANCOUVER(BC)</t>
  </si>
  <si>
    <t>ZIM VIRGINIA V.130E</t>
  </si>
  <si>
    <t>ZVG/130E</t>
  </si>
  <si>
    <t>DIRECT 靠海润码头</t>
  </si>
  <si>
    <t>ZIM SAO PAOLO  111E</t>
  </si>
  <si>
    <t>ZOP 111E</t>
  </si>
  <si>
    <t>GUNVOR MAERSK302E</t>
  </si>
  <si>
    <t>9302891</t>
  </si>
  <si>
    <t>GNU 18E(嵩屿）</t>
  </si>
  <si>
    <t>ZIM HAIFA 18E</t>
  </si>
  <si>
    <t>JACKSON BAY 92E</t>
  </si>
  <si>
    <t>IDY 92E</t>
  </si>
  <si>
    <t>Dowell time is approx 2-4 Days  to put on rail in Vancouver</t>
  </si>
  <si>
    <t>Transit time from Vancouver to Toronto/Montreal  is 7-9 Days</t>
  </si>
  <si>
    <t>Expedited Rail Service(ERS)=&gt;Additional premium fee of CAD275 per container is charged by the CN terminal to make special arrangements</t>
  </si>
  <si>
    <t xml:space="preserve">In order to group the containers under a “hot box” program before loading on rail.  </t>
  </si>
  <si>
    <t xml:space="preserve">The ERS application must be submitted at least two working Days before vessel arrival by C/ </t>
  </si>
  <si>
    <t>业务  杨先生：0592-2398239 EXT 225/ DIRECT LINE: 2687225 FAX: 2687206          EMAIL: yang.michael @cn.zim.com</t>
  </si>
  <si>
    <t>订舱咨询（提交订舱；修改订舱；订舱状态咨询）:cnxia.booking@zim.com 客服热线:400 8191071</t>
  </si>
  <si>
    <t>ZEX</t>
  </si>
  <si>
    <t xml:space="preserve">美西快航(T/S SERVICE)  </t>
  </si>
  <si>
    <t xml:space="preserve">船舶代理:外代; 挂靠码头: 海润码头 </t>
  </si>
  <si>
    <t>海关报关截单: 周一10:00;   码头放行截单: 周一12:00;   提单(AMS)截单:周日 12:00</t>
  </si>
  <si>
    <t>截放行</t>
    <phoneticPr fontId="1" type="noConversion"/>
  </si>
  <si>
    <t>截提单
(AMS CUT OFF 12:00 FRI )</t>
  </si>
  <si>
    <t>LOS ANGELES(LA) (15DAYS)
(WBCT TERMINAL)</t>
  </si>
  <si>
    <t>TACOMA (WA)
(HUSKEY TERMINAL)</t>
  </si>
  <si>
    <t>BLANK SAILING</t>
  </si>
  <si>
    <t>VOLANS V.64E</t>
  </si>
  <si>
    <t>JLP/64E</t>
  </si>
  <si>
    <t>ALEXANDER BAY V.33E</t>
  </si>
  <si>
    <t>QNR/33E</t>
  </si>
  <si>
    <t>SYNERGY OAKLAND V.9E</t>
  </si>
  <si>
    <t>OS4/9E</t>
  </si>
  <si>
    <t>业务 MICHAEL YANG   TEL:0592-2687225 13950182991       EMAIL:yang.michael@cn.zim.com</t>
  </si>
  <si>
    <t>订舱咨询（提交订舱；修改订舱；订舱状态咨询）:cnsth.booking@zim.com 客服热线:400 8191071</t>
  </si>
  <si>
    <t>ZCP</t>
  </si>
  <si>
    <t xml:space="preserve">美东&amp;中南美 Caribbean via Kingston(T/S SERVICE)  </t>
  </si>
  <si>
    <t>海关截报关时间:周四 12:00; 码头截放行时间周四 18:00; 截提单周四12:00</t>
  </si>
  <si>
    <t>进场/VGM
/申报/海关</t>
  </si>
  <si>
    <t>ACI截申报</t>
    <phoneticPr fontId="1" type="noConversion"/>
  </si>
  <si>
    <t>ETD</t>
    <phoneticPr fontId="1" type="noConversion"/>
  </si>
  <si>
    <t>VSL NO.</t>
  </si>
  <si>
    <t>ETD KRPUS</t>
  </si>
  <si>
    <t>KINGSTON 
(32DAYS)</t>
  </si>
  <si>
    <t>WILMINGTON (NC)
(40DAYS)</t>
  </si>
  <si>
    <t>JACKSONVILLE (FL)
(41DAYS)</t>
  </si>
  <si>
    <t>CHARLESTON (SC)
(38DAYS)</t>
  </si>
  <si>
    <t>ZTD 70E ETA PUSAN JAN.7</t>
  </si>
  <si>
    <t>ACJ 2E ETA PUSAN JAN.28</t>
  </si>
  <si>
    <t>ADL 5E ETA PUSAN FEB.11</t>
  </si>
  <si>
    <r>
      <rPr>
        <b/>
        <sz val="12"/>
        <rFont val="Tahoma"/>
        <family val="2"/>
      </rPr>
      <t xml:space="preserve">Delivery via Kingston: </t>
    </r>
    <r>
      <rPr>
        <sz val="12"/>
        <rFont val="Tahoma"/>
        <family val="2"/>
      </rPr>
      <t xml:space="preserve">HALIFAX (NS),BARRANQUILLA,BELIZE CITY, BRIDGETOWN, CARTAGENA, CAUCEDO,GEORGETOWN, EL GUAMACHE, GUATEMALA CITY,SAN JUAN, GUANTA, LA GUAIRA,  MARACAIBO, PUERTO CABELLO,   PUERTO CORTES,  PARAMARIBO，SAN JOSE, SAN PEDRO SULA, PORT AU PRINCE, PORT OF SPAIN,  SAN SALVADOR,
</t>
    </r>
    <r>
      <rPr>
        <b/>
        <sz val="12"/>
        <rFont val="Tahoma"/>
        <family val="2"/>
      </rPr>
      <t xml:space="preserve">Via Ningbo: </t>
    </r>
    <r>
      <rPr>
        <sz val="12"/>
        <rFont val="Tahoma"/>
        <family val="2"/>
      </rPr>
      <t>JACKSONVILLE (FL),WILMINGTON (NC)</t>
    </r>
  </si>
  <si>
    <t>业务  Michael ：0592-2398239 EXT 225/ DIRECT LINE: 0592-2687225 FAX:0592-2687206          EMAIL:yang.michael@cn.zim.com</t>
  </si>
  <si>
    <t>订舱咨询（提交订舱；修改订舱；订舱状态咨询）:cnxia.booking@zim.com 客服热线:400 8191071 /400 8989 979 (请在往来邮件主题上添加航线名+目的港名称)</t>
  </si>
  <si>
    <t>ZBA</t>
  </si>
  <si>
    <t>美东(DIRECT SERVICE)</t>
  </si>
  <si>
    <t>船舶代理:外代; 挂靠码头:嵩屿</t>
  </si>
  <si>
    <t xml:space="preserve">SI截周四 12：00;     进场/VGM/申报/海关截单：周五 18：00;      截放行:周六 12：00  </t>
  </si>
  <si>
    <t>AMS截申报</t>
    <phoneticPr fontId="1" type="noConversion"/>
  </si>
  <si>
    <t>NEW YORK (NY)
USNYC</t>
  </si>
  <si>
    <t xml:space="preserve">NORFOLK (VA)
USORF </t>
  </si>
  <si>
    <t>BALTIMORE (MD)
UABAL</t>
  </si>
  <si>
    <t>GERDA MAERSK 252E</t>
  </si>
  <si>
    <t xml:space="preserve">9359052 </t>
  </si>
  <si>
    <t>GD3 16E</t>
  </si>
  <si>
    <t>MAERSK ALGOL 301E</t>
  </si>
  <si>
    <t>9342528</t>
  </si>
  <si>
    <t>AL3 16E</t>
  </si>
  <si>
    <t>GNU 18E</t>
  </si>
  <si>
    <t>GJERTRUD MAERSK 304E</t>
  </si>
  <si>
    <t xml:space="preserve">9320233 </t>
  </si>
  <si>
    <t xml:space="preserve">9359014 </t>
  </si>
  <si>
    <t>GN3 20E</t>
  </si>
  <si>
    <t xml:space="preserve">9359026 </t>
  </si>
  <si>
    <t>GU3 17E</t>
  </si>
  <si>
    <t>业务  Joy：TEL:0592-2687213          EMAIL: ye.joy@cn.zim.com</t>
  </si>
  <si>
    <t>订舱咨询（提交订舱；修改订舱；订舱状态咨询）:cnxia.booking@zim.com 客服热线:400 8191 071/400 8989 979  (请在往来邮件主题上添加航线名+目的港名称)</t>
  </si>
  <si>
    <t>ZSA</t>
  </si>
  <si>
    <r>
      <rPr>
        <b/>
        <sz val="14"/>
        <rFont val="Tahoma"/>
        <family val="2"/>
      </rPr>
      <t>美东(DIRECT SERVICE)</t>
    </r>
    <r>
      <rPr>
        <b/>
        <sz val="14"/>
        <color rgb="FFFF0000"/>
        <rFont val="Tahoma"/>
        <family val="2"/>
      </rPr>
      <t xml:space="preserve">+中南美 Caribbean via Cristobal(T/S SERVICE)  </t>
    </r>
  </si>
  <si>
    <t>船舶代理:外代; 挂靠码头:国际货柜码头</t>
  </si>
  <si>
    <t xml:space="preserve">SI截 周五 12：00;     进场/VGM/申报/海关截单 周六 12：00;     截放行 周六 18：00  </t>
  </si>
  <si>
    <t>CRISTOBAL
PACBL</t>
  </si>
  <si>
    <t xml:space="preserve">SAVANNAH (GA)
USSAV(34DAYS) </t>
  </si>
  <si>
    <t>NORFOLK (VA)
USORF(38DAYS)</t>
  </si>
  <si>
    <t>NEW YORK (NY)
USNYC(43DAYS)</t>
  </si>
  <si>
    <t>ALBERT MAERSK 301E</t>
  </si>
  <si>
    <t>9260469</t>
  </si>
  <si>
    <t>QAB 19E</t>
  </si>
  <si>
    <t>BREMEN UL302E</t>
  </si>
  <si>
    <t xml:space="preserve">9450387 </t>
  </si>
  <si>
    <t>VNX 54E</t>
  </si>
  <si>
    <t>9627916</t>
  </si>
  <si>
    <t>UTK 7E</t>
  </si>
  <si>
    <t>MSC TIANSHAN UL304E</t>
  </si>
  <si>
    <t>9305477</t>
  </si>
  <si>
    <t>ET2 23E</t>
  </si>
  <si>
    <t>SEROJA LIMA 305E</t>
  </si>
  <si>
    <t>9567661</t>
  </si>
  <si>
    <t>UEG 19E</t>
  </si>
  <si>
    <r>
      <t xml:space="preserve">Delivery via Cristobal: </t>
    </r>
    <r>
      <rPr>
        <sz val="12"/>
        <color rgb="FFFF0000"/>
        <rFont val="Tahoma"/>
        <family val="2"/>
      </rPr>
      <t>ALTAMIRA，BRIDGETOWN，CAUCEDO，GEORGETOWN，KINGSTON，LA GUAIRA，MANAGUA via HNPTZ，MARACAIBO，Barcadera/ARUBA，PARAMARIBO，
POINT LISAS，PORT AU PRINCE ，PORT OF SPAIN，PUERTO CABELLO，PUERTO LIMON, Moin，RIO HAINA，VERACRUZ，WILLEMSTAD-CURACAO</t>
    </r>
  </si>
  <si>
    <t>ZGX</t>
    <phoneticPr fontId="1" type="noConversion"/>
  </si>
  <si>
    <t>美国湾区线(DIRECT SERVICE)</t>
  </si>
  <si>
    <t>船舶代理:外代; 挂靠码头:嵩屿</t>
    <phoneticPr fontId="1" type="noConversion"/>
  </si>
  <si>
    <t xml:space="preserve">SI截周二12：00； 进场/VGM/申报/海关截单周四 11：00;     截放行 周四 18：00  </t>
  </si>
  <si>
    <t>Houston (TX)</t>
  </si>
  <si>
    <t>Mobile (AL)</t>
    <phoneticPr fontId="1" type="noConversion"/>
  </si>
  <si>
    <t>Tampa (FL)</t>
    <phoneticPr fontId="1" type="noConversion"/>
  </si>
  <si>
    <t>ZIM SAN DIEGO 62E</t>
  </si>
  <si>
    <t>ZDE 62E</t>
  </si>
  <si>
    <t>ZIM VIETNAM 31E</t>
  </si>
  <si>
    <t>ACB 31E</t>
  </si>
  <si>
    <t>EA6 18E</t>
  </si>
  <si>
    <t>ZIM PUSAN 23E</t>
  </si>
  <si>
    <t>AAK 23E</t>
  </si>
  <si>
    <t>ZIM SAVANNAH 15E</t>
  </si>
  <si>
    <t>UWK 15E</t>
  </si>
  <si>
    <t>MSC UTMOST VIII QP248E</t>
  </si>
  <si>
    <t>YTH 8E</t>
  </si>
  <si>
    <t>243e-&gt;244e</t>
  </si>
  <si>
    <t>订舱咨询（提交订舱；修改订舱；订舱状态咨询）:cnxia.booking@zim.com 客服热线:400 8191071 (请在往来邮件主题上添加航线名+目的港名称)</t>
  </si>
  <si>
    <r>
      <t xml:space="preserve">Z7S
</t>
    </r>
    <r>
      <rPr>
        <sz val="12"/>
        <color theme="1"/>
        <rFont val="Tahoma"/>
        <family val="2"/>
      </rPr>
      <t>(头程SA2, HKG中转）</t>
    </r>
  </si>
  <si>
    <t xml:space="preserve">美东(T/S SERVICE)  </t>
  </si>
  <si>
    <t>船舶代理:外运;  挂靠码头:海天码头</t>
  </si>
  <si>
    <t>海关截单 周三 16:00;  截放行 周四 12:00; 截提单 周三 17:00</t>
  </si>
  <si>
    <t>截提单</t>
    <phoneticPr fontId="1" type="noConversion"/>
  </si>
  <si>
    <t>MAINLINER</t>
    <phoneticPr fontId="1" type="noConversion"/>
  </si>
  <si>
    <t>USMIA (45DAYS)</t>
  </si>
  <si>
    <t>MA4 29W ETA HKG Jan.8</t>
  </si>
  <si>
    <t>AM3 22W ETA HKG Jan.15</t>
  </si>
  <si>
    <t>FTQ 51W ETA HKG Jan.21</t>
  </si>
  <si>
    <t>XCR 19W ETA HKG Jan.29</t>
  </si>
  <si>
    <t>QJ8 26W ETA HKG FEB.5</t>
  </si>
  <si>
    <t>Z7S订舱咨询（提交订舱；修改订舱；订舱状态咨询）:cnxia.booking@zim.com 客服热线:400 8191071 (请在往来邮件主题上添加航线名+目的港名称)</t>
  </si>
  <si>
    <t>ZMP</t>
  </si>
  <si>
    <t xml:space="preserve">NEW 地中海 &amp; 黑海航线 (T/S SERVICE)  </t>
  </si>
  <si>
    <t>进场/VGM/申报/海关</t>
    <phoneticPr fontId="1" type="noConversion"/>
  </si>
  <si>
    <t>截SI</t>
  </si>
  <si>
    <t>HAIFA (ILHFA)</t>
  </si>
  <si>
    <t>ASHDOD (ILASH)</t>
  </si>
  <si>
    <t>ISTANBUL AMBARLI(TRKPX)</t>
  </si>
  <si>
    <t>YARIMCA(TRYAR)</t>
  </si>
  <si>
    <t>ZIM SAO PAOLO V 115W(ZOP 115W) ETD KRPUS:9/JAN</t>
  </si>
  <si>
    <t>KOTA GANDING V.0098S</t>
  </si>
  <si>
    <t>外运/海天</t>
  </si>
  <si>
    <t>KG4/614S</t>
  </si>
  <si>
    <t>ZIM SAO PAOLO V 115W(ZOP 115W) ETD MYPKL:25/JAN</t>
  </si>
  <si>
    <t>OOCL BELGIUM V.577S</t>
  </si>
  <si>
    <t>OB3/16S</t>
  </si>
  <si>
    <t>ZIM IBERIA 13W(AJB 13W) ETD MYPKL 4/FEB</t>
  </si>
  <si>
    <t>MELINA  35E</t>
  </si>
  <si>
    <t>BN1 35E</t>
  </si>
  <si>
    <t>MELINA  35E 39W(BN1 39W) ETD KRPUS 29/JAN</t>
  </si>
  <si>
    <t>ZIM CARMEL  8E</t>
  </si>
  <si>
    <t>UXH 8E</t>
  </si>
  <si>
    <t>ZIM KINGSTON 21E</t>
  </si>
  <si>
    <t>ZKN 21E</t>
  </si>
  <si>
    <t>ZIM KINGSTON V 22W(ZKN 22W) ETD KRPUS:11/FEB</t>
  </si>
  <si>
    <t>业务  Elena   TEL:0592-2687212       EMAIL: Zhong.elena@cn.zim.com</t>
  </si>
  <si>
    <t>订舱咨询（提交订舱；修改订舱；订舱状态咨询）:cnxia.booking@zim.com/cnxia.booking@goldstarline.com 客服热线:400 8191071</t>
    <phoneticPr fontId="1" type="noConversion"/>
  </si>
  <si>
    <t>ASE</t>
  </si>
  <si>
    <t xml:space="preserve">南美东 (T/S SERVICE)  </t>
  </si>
  <si>
    <r>
      <rPr>
        <b/>
        <sz val="12"/>
        <color rgb="FFFF0000"/>
        <rFont val="宋体"/>
        <charset val="134"/>
      </rPr>
      <t>船舶代理:外运</t>
    </r>
    <r>
      <rPr>
        <b/>
        <sz val="12"/>
        <color theme="1"/>
        <rFont val="宋体"/>
        <family val="3"/>
        <charset val="134"/>
      </rPr>
      <t>; 挂靠码头:海天 （请以确认上的操作时间及码头资料为准）</t>
    </r>
  </si>
  <si>
    <t>海关截单:周四 12:00;  截放行:周四 18:00; 截提单(SI CUT OFF ):周三(WED) 下午18:00</t>
  </si>
  <si>
    <t>海关截单</t>
    <phoneticPr fontId="1" type="noConversion"/>
  </si>
  <si>
    <t>截提单</t>
  </si>
  <si>
    <t>M.V.</t>
  </si>
  <si>
    <t>ETD T/S</t>
  </si>
  <si>
    <t>SANTOS (BRSNT)</t>
  </si>
  <si>
    <t>ITAPOA (BRIIP)</t>
  </si>
  <si>
    <t>APM TERMINAL 4 (ARTPF ) 
ARBUE</t>
  </si>
  <si>
    <t>MONTEVIDEO (UYMVD)</t>
  </si>
  <si>
    <t>PARANAGUA
(BRPGU)</t>
  </si>
  <si>
    <t>AKA BHUM  011W</t>
  </si>
  <si>
    <t>OWP 90W</t>
  </si>
  <si>
    <t>MAERSK LA PAZ V.252W(ML4/16W)
VIA HKHKG</t>
  </si>
  <si>
    <t>OOCL NEW YORK  091W</t>
  </si>
  <si>
    <t>NYX 132W</t>
  </si>
  <si>
    <t>MAERSK LEBU V.301W(LB3/15W)
VIA HKHKG</t>
  </si>
  <si>
    <t>OOCL HAMBURG  140W</t>
  </si>
  <si>
    <t>OHA 140W</t>
  </si>
  <si>
    <t>MAERSK LUZ V.302W(M3L/3W)
VIA HKHKG</t>
  </si>
  <si>
    <t>OOCL LUXEMBOURG 100W</t>
  </si>
  <si>
    <t>LXK 59W</t>
  </si>
  <si>
    <t>SEAMAX STRATFORD  120W</t>
  </si>
  <si>
    <t>RS2 21W</t>
  </si>
  <si>
    <t>MAERSK LINS V.303W(YE4/19W)
VIA HKHKG</t>
  </si>
  <si>
    <t>ZIM CHARLESTON  11W</t>
  </si>
  <si>
    <t>MB9 11W</t>
  </si>
  <si>
    <t>MAERSK LIRQUEN V.305W(LI4/18W)
VIA HKHKG</t>
  </si>
  <si>
    <t>业务   钟小姐　 TEL:0592-2687212/13400792504            EMAIL:  zhong.elena@cn.zim.com</t>
  </si>
  <si>
    <t>CVX</t>
  </si>
  <si>
    <t>越泰线 (胡志明/曼谷/林查班)     备有大量冻柜 特种柜</t>
  </si>
  <si>
    <t>船舶代理:外运;  挂靠码头: 海天码头</t>
  </si>
  <si>
    <t>海关截单:周二 12:00;  截放行:周二 18:00; 截提单(SI CUT OFF):周一 (MON.)18:00</t>
  </si>
  <si>
    <t>截提单
(SI CUT OFF 12:00 MON.)</t>
  </si>
  <si>
    <t>ETA</t>
    <phoneticPr fontId="1" type="noConversion"/>
  </si>
  <si>
    <t>HO CHI MINH CITY
(CAT LAI TERMINAL/3Days)</t>
  </si>
  <si>
    <t>LAEM CHABANG
(KERRY SIAM SEA PORT/6Days)</t>
  </si>
  <si>
    <t>YM CREDIBILITY 058S</t>
  </si>
  <si>
    <t>YD4,37S</t>
  </si>
  <si>
    <t>ALS VENUS 9S</t>
  </si>
  <si>
    <t>AE6,9S</t>
  </si>
  <si>
    <t>BUXMELODY 22186S</t>
  </si>
  <si>
    <t>BWX,75S</t>
  </si>
  <si>
    <t>YM CREDIBILITY 059S（BLANK SAILING  ）</t>
  </si>
  <si>
    <t>YD4,38S</t>
  </si>
  <si>
    <t>1)林查班内拖：ICD LAT KRABANG/SIAM CONTAINER TRANSPORT &amp; TERMINAL/ESCO LEM B.3</t>
  </si>
  <si>
    <t xml:space="preserve">2) 胡志明中转：PHNOM PENH; </t>
  </si>
  <si>
    <r>
      <rPr>
        <sz val="12"/>
        <color theme="1"/>
        <rFont val="宋体"/>
        <family val="3"/>
        <charset val="134"/>
      </rPr>
      <t>业务</t>
    </r>
    <r>
      <rPr>
        <b/>
        <sz val="12"/>
        <color theme="1"/>
        <rFont val="Tahoma"/>
        <family val="2"/>
      </rPr>
      <t xml:space="preserve"> </t>
    </r>
    <r>
      <rPr>
        <sz val="12"/>
        <color theme="1"/>
        <rFont val="Tahoma"/>
        <family val="2"/>
      </rPr>
      <t xml:space="preserve"> </t>
    </r>
    <r>
      <rPr>
        <sz val="12"/>
        <color theme="1"/>
        <rFont val="宋体"/>
        <family val="3"/>
        <charset val="134"/>
      </rPr>
      <t>康小姐　</t>
    </r>
    <r>
      <rPr>
        <sz val="12"/>
        <color theme="1"/>
        <rFont val="Tahoma"/>
        <family val="2"/>
      </rPr>
      <t>TEL: 2687215     MOBILE: 13606051686</t>
    </r>
  </si>
  <si>
    <t>CT3</t>
  </si>
  <si>
    <t>泰越线2 (林查班/曼谷/海防)     备有大量冻柜 特种柜</t>
  </si>
  <si>
    <t>船舶代理:外运;  挂靠码头: 海天码头</t>
    <phoneticPr fontId="1" type="noConversion"/>
  </si>
  <si>
    <t>海关截单:周五 16:00;  截放行:周六12:00; 截提单(SI CUT OFF):周五(FRI.) 12:00</t>
  </si>
  <si>
    <t>截提单
(SI CUT OFF 12: 00 FRI.)</t>
  </si>
  <si>
    <r>
      <t>LAEM CHABANG
(</t>
    </r>
    <r>
      <rPr>
        <sz val="12"/>
        <color rgb="FFFF0000"/>
        <rFont val="Tahoma"/>
        <family val="2"/>
      </rPr>
      <t>KERRY SIAM SEA PORT</t>
    </r>
    <r>
      <rPr>
        <sz val="12"/>
        <rFont val="Tahoma"/>
        <family val="2"/>
        <charset val="134"/>
      </rPr>
      <t>/5Days)</t>
    </r>
  </si>
  <si>
    <t>BANGKOK 
(PAT/6Days)</t>
  </si>
  <si>
    <t>HAIPHONG
(NAM DINH VU/13Days)</t>
  </si>
  <si>
    <t>BLANK</t>
  </si>
  <si>
    <r>
      <rPr>
        <sz val="12"/>
        <color theme="1"/>
        <rFont val="宋体"/>
        <family val="3"/>
        <charset val="134"/>
      </rPr>
      <t>泰国业务</t>
    </r>
    <r>
      <rPr>
        <b/>
        <sz val="12"/>
        <color theme="1"/>
        <rFont val="Tahoma"/>
        <family val="2"/>
      </rPr>
      <t xml:space="preserve"> </t>
    </r>
    <r>
      <rPr>
        <sz val="12"/>
        <color theme="1"/>
        <rFont val="Tahoma"/>
        <family val="2"/>
      </rPr>
      <t xml:space="preserve"> </t>
    </r>
    <r>
      <rPr>
        <sz val="12"/>
        <color theme="1"/>
        <rFont val="宋体"/>
        <family val="3"/>
        <charset val="134"/>
      </rPr>
      <t>康小姐　</t>
    </r>
    <r>
      <rPr>
        <sz val="12"/>
        <color theme="1"/>
        <rFont val="Tahoma"/>
        <family val="2"/>
      </rPr>
      <t>TEL: 2687215     MOBILE: 13606051686</t>
    </r>
    <r>
      <rPr>
        <sz val="12"/>
        <color indexed="8"/>
        <rFont val="Tahoma"/>
        <family val="2"/>
      </rPr>
      <t xml:space="preserve">             海防业务 胡先生  TEL2689803  MOBILE:15880287084</t>
    </r>
  </si>
  <si>
    <t>CTV</t>
  </si>
  <si>
    <t>泰越线 (林查班/曼谷/胡志明)     备有大量冻柜 特种柜</t>
  </si>
  <si>
    <r>
      <t>LAEM CHABANG
(</t>
    </r>
    <r>
      <rPr>
        <sz val="12"/>
        <color rgb="FFFF0000"/>
        <rFont val="Tahoma"/>
        <family val="2"/>
      </rPr>
      <t>C3</t>
    </r>
    <r>
      <rPr>
        <sz val="12"/>
        <rFont val="Tahoma"/>
        <family val="2"/>
        <charset val="134"/>
      </rPr>
      <t>/5Days)</t>
    </r>
  </si>
  <si>
    <t>HO CHI MINH CITY
(CAT LAI TERMINAL/10Days)</t>
  </si>
  <si>
    <t>HE JIN 2252S</t>
  </si>
  <si>
    <t>HF3,43S</t>
  </si>
  <si>
    <t>XIN AN 9S</t>
  </si>
  <si>
    <t>XA3,9S</t>
  </si>
  <si>
    <r>
      <t xml:space="preserve">G. BOX </t>
    </r>
    <r>
      <rPr>
        <sz val="12"/>
        <color rgb="FFFF0000"/>
        <rFont val="Tahoma"/>
        <family val="2"/>
      </rPr>
      <t>2302S</t>
    </r>
  </si>
  <si>
    <t>GB4,33S</t>
  </si>
  <si>
    <r>
      <t xml:space="preserve">HE JIN </t>
    </r>
    <r>
      <rPr>
        <sz val="12"/>
        <color rgb="FFFF0000"/>
        <rFont val="Tahoma"/>
        <family val="2"/>
      </rPr>
      <t>2303S</t>
    </r>
  </si>
  <si>
    <t>HF3,44S</t>
  </si>
  <si>
    <t>XIN AN 10S（BLANK SAILING ）</t>
  </si>
  <si>
    <t>XA3,10S</t>
  </si>
  <si>
    <t>1) 林查班内拖：ICD LAT KRABANG/SIAM CONTAINER TRANSPORT &amp; TERMINAL/ESCO LEM B.3</t>
  </si>
  <si>
    <t>RUS</t>
  </si>
  <si>
    <t>海参威线(Russia Star Service)</t>
  </si>
  <si>
    <t>船舶代理:外运  挂靠码头: 海天</t>
  </si>
  <si>
    <t>IM8O UN NO.</t>
  </si>
  <si>
    <t>截提单
(SI CUT OFF 18:00 WED)</t>
  </si>
  <si>
    <t>T/S PORT</t>
  </si>
  <si>
    <t>VLADIVOSTOK
(PLT TERMINAL)</t>
  </si>
  <si>
    <t>GSL AFRICA 921S</t>
  </si>
  <si>
    <t>LZH 921S</t>
  </si>
  <si>
    <t>DELOS WAVE 129S</t>
  </si>
  <si>
    <t>UGJ 129S</t>
  </si>
  <si>
    <t>ALS VENUS 2S</t>
  </si>
  <si>
    <t>AE6 2S</t>
  </si>
  <si>
    <t>NEW JERSEY TRADER 16S</t>
  </si>
  <si>
    <t>NJ1 17S</t>
  </si>
  <si>
    <t>**SUBJECT TO ALTERNATION WITHOUT NOTICE**</t>
  </si>
  <si>
    <t>SYDNEY 中转 TAURANGA AUCKLAND</t>
  </si>
  <si>
    <t>业务  Tom Hu　     EMAIL:  Hu.Tom@cn.zim.com</t>
  </si>
  <si>
    <t>CM1
(New China Malaysia Service )</t>
  </si>
  <si>
    <t>中马快航 (巴生/槟城/巴西古丹)     备有大量冻柜 特种柜</t>
  </si>
  <si>
    <t>海关截单:周三 12:00;  截放行:周三 18:00; 截提单(SI CUT OFF):周二(TUE) 17:00</t>
  </si>
  <si>
    <t>截提单
(SI CUT OFF)</t>
  </si>
  <si>
    <t>SINGAPORE
(7DAYS)</t>
  </si>
  <si>
    <t>PORT KELANG
(WEST PORT/8Days)</t>
  </si>
  <si>
    <t>PENANG
(10Days)</t>
  </si>
  <si>
    <t>PASIR GUDANG
(13Days)</t>
  </si>
  <si>
    <t>AS CASPRIA V.23S</t>
  </si>
  <si>
    <t> </t>
  </si>
  <si>
    <t>SG6/23S</t>
  </si>
  <si>
    <r>
      <t>KG4/</t>
    </r>
    <r>
      <rPr>
        <sz val="12"/>
        <color rgb="FFC00000"/>
        <rFont val="Tahoma"/>
        <family val="2"/>
      </rPr>
      <t>614S</t>
    </r>
  </si>
  <si>
    <t>HANSA WOLFSBURG V.23082S</t>
  </si>
  <si>
    <t>ZTQ/42S</t>
  </si>
  <si>
    <t>1)PORT KELANG中转：Semarang; Belawan;Perawang;Bintulu;Kota Kinabalu;Kuching;Sibu;Jakarta,Surabaya;Jebel Ali</t>
  </si>
  <si>
    <r>
      <rPr>
        <sz val="12"/>
        <color indexed="8"/>
        <rFont val="宋体"/>
        <family val="3"/>
        <charset val="134"/>
      </rPr>
      <t>业务</t>
    </r>
    <r>
      <rPr>
        <b/>
        <sz val="12"/>
        <color indexed="8"/>
        <rFont val="Tahoma"/>
        <family val="2"/>
      </rPr>
      <t xml:space="preserve"> </t>
    </r>
    <r>
      <rPr>
        <sz val="12"/>
        <color indexed="8"/>
        <rFont val="Tahoma"/>
        <family val="2"/>
      </rPr>
      <t xml:space="preserve"> 钟</t>
    </r>
    <r>
      <rPr>
        <sz val="12"/>
        <color indexed="8"/>
        <rFont val="宋体"/>
        <family val="3"/>
        <charset val="134"/>
      </rPr>
      <t>小姐　</t>
    </r>
    <r>
      <rPr>
        <sz val="12"/>
        <color indexed="8"/>
        <rFont val="Tahoma"/>
        <family val="2"/>
      </rPr>
      <t>TEL: 2687212 /13400792504     MOBILE: 13400792504</t>
    </r>
  </si>
  <si>
    <t>业务  黄先生　TEL:2687217 MOBILE:13906028606     EMAIL:  huang.byron@cn.zim.com</t>
  </si>
  <si>
    <t>CTI
(China Indonesia Service)</t>
  </si>
  <si>
    <t>印尼线</t>
  </si>
  <si>
    <t>海关截单:周二 12:00;  截放行:周二 18:00; 截提单(SI CUT OFF):周一 (MON.)12:00</t>
  </si>
  <si>
    <t>SINGAPORE</t>
  </si>
  <si>
    <t>PORT KELANG
(WEST PORT)</t>
  </si>
  <si>
    <t>JAKARTA
(INTER CONT TERM.1)</t>
  </si>
  <si>
    <t>JADRANA V.203S</t>
  </si>
  <si>
    <t>JD1/203S</t>
  </si>
  <si>
    <t xml:space="preserve"> omit</t>
  </si>
  <si>
    <r>
      <rPr>
        <sz val="12"/>
        <color theme="1"/>
        <rFont val="宋体"/>
        <family val="3"/>
        <charset val="134"/>
      </rPr>
      <t>业务</t>
    </r>
    <r>
      <rPr>
        <b/>
        <sz val="12"/>
        <color theme="1"/>
        <rFont val="Tahoma"/>
        <family val="2"/>
      </rPr>
      <t xml:space="preserve"> </t>
    </r>
    <r>
      <rPr>
        <sz val="12"/>
        <color theme="1"/>
        <rFont val="Tahoma"/>
        <family val="2"/>
      </rPr>
      <t xml:space="preserve"> Elena Zhong  Email:zhong.elena@cn.zim.com  &amp; Tom Hu    Email:hu.tom@cn.zim.com</t>
    </r>
  </si>
  <si>
    <t>YGS</t>
  </si>
  <si>
    <t>仰光航线(Yangon Star Service)</t>
  </si>
  <si>
    <t>船舶代理:外代  挂靠码头: 海天</t>
  </si>
  <si>
    <t>海关截单:周一 12:00;  截放行:周一 16:00; 截提单(SI CUT OFF ):周(六) 中午12:00</t>
  </si>
  <si>
    <t>T/S CNNSJ</t>
  </si>
  <si>
    <t>YANGON(MMYAG)
(MIP TERMINAL,TIP DEPOT)</t>
  </si>
  <si>
    <t>ZHONG HONG 8 V.ZC08</t>
  </si>
  <si>
    <t>ZU2/265S</t>
  </si>
  <si>
    <t>ZIM AUSTRALIA V.5S(AU6/5S)</t>
  </si>
  <si>
    <t>TBN</t>
  </si>
  <si>
    <t>CONTSHIP PEP V.30S(UAL/30S)</t>
  </si>
  <si>
    <t>ZIM AUSTRALIA V.6S(AU6/6S)</t>
  </si>
  <si>
    <t>业务  Elena Zhong　     EMAIL:  zhong.elena@cn.zim.com</t>
  </si>
  <si>
    <t>MVS</t>
  </si>
  <si>
    <t>马累航线</t>
  </si>
  <si>
    <t>船舶代理:外运; 挂靠码头: 海天 &amp; 海润 (Please be noted APL ship call Hairun, and OOCL &amp; ZIM’s ships call Haitian terminal</t>
  </si>
  <si>
    <t>海关截单:周三 16:00;  截放行:周四 12:00; 截提单:周三 12:00  截提单周三SI CUT OFF: WED  17:00</t>
  </si>
  <si>
    <t>MALE</t>
    <phoneticPr fontId="1" type="noConversion"/>
  </si>
  <si>
    <t>业务  黄先生　TEL:2687217 MOBILE:13906028606     EMAIL:  huang.byron@cn.zim.com</t>
    <phoneticPr fontId="1" type="noConversion"/>
  </si>
  <si>
    <t>CI3</t>
  </si>
  <si>
    <t>中印线</t>
  </si>
  <si>
    <t>船舶代理:外运;  挂靠码头: 海天 &amp; 海润 (Please be noted APL ship call Hairun, and OOCL &amp; ZIM’s ships call Haitian terminal</t>
  </si>
  <si>
    <t>海关截单:周三 16:00;  截放行:周四 12:00; 截提单:周三(SI CUT OFF WED) 17:00</t>
  </si>
  <si>
    <t>截提单                  (SI CUT OFF)</t>
  </si>
  <si>
    <t>COLOMBO
(12Days)</t>
  </si>
  <si>
    <t>NHAVA SHEVA 
(16Days)</t>
  </si>
  <si>
    <t>PIPAVAV 
(18Days)</t>
  </si>
  <si>
    <t>OOCL</t>
  </si>
  <si>
    <t>GSL/ZIM</t>
  </si>
  <si>
    <t>COSCO</t>
  </si>
  <si>
    <t>RCL</t>
  </si>
  <si>
    <r>
      <t xml:space="preserve">EX-NHAVA SHEVA TO VARIOUS ICD LOCATIONS </t>
    </r>
    <r>
      <rPr>
        <b/>
        <sz val="12"/>
        <color indexed="60"/>
        <rFont val="Arial Black"/>
        <family val="2"/>
      </rPr>
      <t>- BY RAIL</t>
    </r>
  </si>
  <si>
    <t>PORT CODES</t>
  </si>
  <si>
    <r>
      <t xml:space="preserve">EX-PIPAVAV TO VARIOUS ICD LOCATIONS </t>
    </r>
    <r>
      <rPr>
        <b/>
        <sz val="12"/>
        <color indexed="60"/>
        <rFont val="Arial Black"/>
        <family val="2"/>
      </rPr>
      <t>- BY RAIL</t>
    </r>
  </si>
  <si>
    <t>COLOMBO 中转</t>
  </si>
  <si>
    <r>
      <t>3月21日开始，</t>
    </r>
    <r>
      <rPr>
        <b/>
        <sz val="12"/>
        <color rgb="FFFF0000"/>
        <rFont val="Arial Black"/>
        <family val="2"/>
      </rPr>
      <t>头程CM1 SERVICE</t>
    </r>
    <r>
      <rPr>
        <b/>
        <sz val="12"/>
        <color theme="1"/>
        <rFont val="Arial Black"/>
        <family val="2"/>
      </rPr>
      <t>,巴生中转</t>
    </r>
  </si>
  <si>
    <t xml:space="preserve">AHMEDABAD (ICD KHODIYAR)  </t>
  </si>
  <si>
    <t>INAHM</t>
  </si>
  <si>
    <t xml:space="preserve">AHMEDABAD (KHODIYAR)  </t>
  </si>
  <si>
    <t>MALE (MVMLJ)</t>
  </si>
  <si>
    <t>海关截单:周三 12:00</t>
  </si>
  <si>
    <t>ANKLESHWAR</t>
  </si>
  <si>
    <t>INAKV</t>
  </si>
  <si>
    <t>AHMEDABAD (SANAND)</t>
  </si>
  <si>
    <t xml:space="preserve">截放行:周三 18:00 </t>
  </si>
  <si>
    <t xml:space="preserve">BARODA (VADODARA) </t>
  </si>
  <si>
    <t>INVDR</t>
  </si>
  <si>
    <t>JAIPUR (KANAKPURA)</t>
  </si>
  <si>
    <t>INJAI</t>
  </si>
  <si>
    <t xml:space="preserve">NHAVA SHEVA </t>
  </si>
  <si>
    <t>截提单:周三 12:00</t>
  </si>
  <si>
    <t>HYDERABAD (SANAT NAGAR)</t>
  </si>
  <si>
    <t>INHYX</t>
  </si>
  <si>
    <t>JODHPUR (BHAGAT KI KOTHI)</t>
  </si>
  <si>
    <t>INJOH</t>
  </si>
  <si>
    <t>船舶代理:外运</t>
  </si>
  <si>
    <t>INDORE (PITAMPUR)</t>
  </si>
  <si>
    <t>INIDR</t>
  </si>
  <si>
    <t>JODHPUR (THAR DRY PORT)</t>
  </si>
  <si>
    <t>NHAVA SHEVA  中转</t>
  </si>
  <si>
    <t>挂靠码头: 海天</t>
  </si>
  <si>
    <t>MANDIDEEP</t>
  </si>
  <si>
    <t>INMNP</t>
  </si>
  <si>
    <r>
      <t xml:space="preserve">LUDHIANA - </t>
    </r>
    <r>
      <rPr>
        <sz val="12"/>
        <color indexed="60"/>
        <rFont val="Arial Black"/>
        <family val="2"/>
      </rPr>
      <t>ICD CHAWA</t>
    </r>
  </si>
  <si>
    <t>INLDH</t>
  </si>
  <si>
    <t>MUMBAI (BOMBAY)(INBOM)</t>
  </si>
  <si>
    <t>MUNDRA(INRQL)</t>
  </si>
  <si>
    <t>MULUND (CFS DESTUFFED)</t>
  </si>
  <si>
    <t>INMUL</t>
  </si>
  <si>
    <r>
      <t xml:space="preserve">LUDHIANA - </t>
    </r>
    <r>
      <rPr>
        <sz val="12"/>
        <color indexed="60"/>
        <rFont val="Arial Black"/>
        <family val="2"/>
      </rPr>
      <t>ICD SAHNEWAL</t>
    </r>
  </si>
  <si>
    <t>MADRAS(CHENNAI)(INMAA)</t>
  </si>
  <si>
    <t>MULUND (CY DESTUFFED)</t>
  </si>
  <si>
    <r>
      <t xml:space="preserve">LUDHIANA - </t>
    </r>
    <r>
      <rPr>
        <sz val="12"/>
        <color indexed="60"/>
        <rFont val="Arial Black"/>
        <family val="2"/>
      </rPr>
      <t>ICD DANDARI KALAN</t>
    </r>
  </si>
  <si>
    <t>KATTUPALLI(INKTP)</t>
  </si>
  <si>
    <t>NAGPUR</t>
  </si>
  <si>
    <t>INNAG</t>
  </si>
  <si>
    <t>DADRI</t>
  </si>
  <si>
    <t>INIDS</t>
  </si>
  <si>
    <t>KRISHNAPATHNAM(INKRI)</t>
  </si>
  <si>
    <t>TARAPUR</t>
  </si>
  <si>
    <t>INTRP</t>
  </si>
  <si>
    <t>DICT (ICD SONIPAT)</t>
  </si>
  <si>
    <t>INSON</t>
  </si>
  <si>
    <t>KOLKATA(INCCU)</t>
  </si>
  <si>
    <t>FARIDABAD ( ACTL)</t>
  </si>
  <si>
    <t>INFBD</t>
  </si>
  <si>
    <t>HAZIRA(INHZA)</t>
  </si>
  <si>
    <t>FARIDABAD ( PIYALA)</t>
  </si>
  <si>
    <t>KARACHI / SAPT(PKKHI)</t>
  </si>
  <si>
    <t>KANPUR</t>
  </si>
  <si>
    <t>INKAN</t>
  </si>
  <si>
    <t>GARHI HARSHU (GURGAON)</t>
  </si>
  <si>
    <t>INGHR</t>
  </si>
  <si>
    <t>CHATTOGRAM(BDCGP)</t>
  </si>
  <si>
    <t>LUDHIANA - ICD SAHNEWAL</t>
  </si>
  <si>
    <t>LONI</t>
  </si>
  <si>
    <t>INILN</t>
  </si>
  <si>
    <t>YANGON(MMYAG)</t>
  </si>
  <si>
    <t>MORADABAD</t>
  </si>
  <si>
    <t>INMBD</t>
  </si>
  <si>
    <t>BANGALORE(INBNR) VIA INMAA</t>
  </si>
  <si>
    <t>PATLI</t>
  </si>
  <si>
    <t>INGUR</t>
  </si>
  <si>
    <t>TUGHLAKABAD</t>
  </si>
  <si>
    <t>INITG</t>
  </si>
  <si>
    <t>ICD LONI</t>
  </si>
  <si>
    <t>MALANPUR</t>
  </si>
  <si>
    <t>INIMU</t>
  </si>
  <si>
    <t>FA2</t>
  </si>
  <si>
    <t>西非线</t>
  </si>
  <si>
    <t>船舶代理:外运  挂靠码头: 海天</t>
    <phoneticPr fontId="1" type="noConversion"/>
  </si>
  <si>
    <t>海关截单:周六 12:00;  截进场:周六 12:00  截放行:周六 18:00; 截提单:周五(SI CUT OFF FRI) 17:00</t>
  </si>
  <si>
    <t>截提单                   (SI CUT OFF)</t>
  </si>
  <si>
    <t>TEMA
(32Days)</t>
  </si>
  <si>
    <t>ONNE 
(34Days)</t>
  </si>
  <si>
    <t>COTONOU   (36Days)</t>
  </si>
  <si>
    <t>ABIDJAN  (39Days)</t>
  </si>
  <si>
    <t>EXPRESS BLACK SEA 039W</t>
  </si>
  <si>
    <t>EE1 251W</t>
  </si>
  <si>
    <t>MARTINIQUE  063W</t>
  </si>
  <si>
    <t>MQ4 301W</t>
  </si>
  <si>
    <t>DIAMANTIS P. 302W</t>
  </si>
  <si>
    <t>DZP 302W</t>
  </si>
  <si>
    <t xml:space="preserve">VULPECULA  111W </t>
  </si>
  <si>
    <t>QD6 303W</t>
  </si>
  <si>
    <t>NAVIOS DESTINY 076W</t>
  </si>
  <si>
    <t>ND3 305W</t>
  </si>
  <si>
    <t>FAX</t>
  </si>
  <si>
    <r>
      <rPr>
        <b/>
        <sz val="12"/>
        <color rgb="FF000000"/>
        <rFont val="宋体"/>
        <family val="3"/>
        <charset val="134"/>
      </rPr>
      <t>西非线</t>
    </r>
    <r>
      <rPr>
        <b/>
        <sz val="12"/>
        <color rgb="FF000000"/>
        <rFont val="Tahoma"/>
        <family val="2"/>
        <charset val="134"/>
      </rPr>
      <t>(T/S SERVICE, USE Z</t>
    </r>
    <r>
      <rPr>
        <b/>
        <sz val="12"/>
        <color rgb="FF000000"/>
        <rFont val="Tahoma"/>
        <family val="2"/>
      </rPr>
      <t xml:space="preserve">MP </t>
    </r>
    <r>
      <rPr>
        <b/>
        <sz val="12"/>
        <color rgb="FF000000"/>
        <rFont val="Tahoma"/>
        <family val="2"/>
        <charset val="134"/>
      </rPr>
      <t xml:space="preserve">AS FEEDER)  </t>
    </r>
  </si>
  <si>
    <t>船舶代理:外运;  挂靠码头: 海润码头</t>
  </si>
  <si>
    <t xml:space="preserve">海关截单:周三 12:00;  截放行:周三 18:00; 截提单:周四 (SI CUT OFF THU) 12:00 </t>
  </si>
  <si>
    <t>截提单                     (SI CUT OFF)</t>
  </si>
  <si>
    <t>2nd VSL/VOY</t>
  </si>
  <si>
    <t>TEMA(FA2直航）</t>
  </si>
  <si>
    <t>APAPA</t>
  </si>
  <si>
    <t>TIN CAN ISLAND</t>
  </si>
  <si>
    <t>MARTINIQUE  062W</t>
  </si>
  <si>
    <t>SA2</t>
  </si>
  <si>
    <t xml:space="preserve">南非线 South Africa Service </t>
  </si>
  <si>
    <t xml:space="preserve">海关截单:周四 16:00;  截放行:周五 12:00; 截提单:周四 (SI CUT OFF THU) 12:00 </t>
  </si>
  <si>
    <t>DURBAN
(25Days)</t>
  </si>
  <si>
    <t>CAPE TOWN(33DAYS)</t>
  </si>
  <si>
    <t>NYK FUJI  52W</t>
  </si>
  <si>
    <t>FUJ 52W</t>
  </si>
  <si>
    <t>GSL LALO   207W</t>
  </si>
  <si>
    <t>BH1 207W</t>
  </si>
  <si>
    <t>GEORGE WASHINGTON BRIDGE 297W</t>
  </si>
  <si>
    <t>GW1 10W</t>
  </si>
  <si>
    <t>KOTA LEKAS  052W</t>
  </si>
  <si>
    <t>KL1 7W</t>
  </si>
  <si>
    <t>EVER DAINTY 169W</t>
  </si>
  <si>
    <t>DEV 15W</t>
  </si>
  <si>
    <t>KOTA LAWA 076W</t>
  </si>
  <si>
    <t>XTP 963W</t>
  </si>
  <si>
    <t>COSCO SURABAYA 109W</t>
  </si>
  <si>
    <t>CS1 48W</t>
  </si>
  <si>
    <t>JTS</t>
  </si>
  <si>
    <r>
      <t xml:space="preserve"> </t>
    </r>
    <r>
      <rPr>
        <b/>
        <sz val="12"/>
        <color rgb="FF000000"/>
        <rFont val="宋体"/>
        <family val="3"/>
        <charset val="134"/>
      </rPr>
      <t>日本线</t>
    </r>
  </si>
  <si>
    <t>截提单周四（SI CUT OFF THU）12:00,截箱周六18:00,投单周六12:00</t>
  </si>
  <si>
    <t>海关截单</t>
  </si>
  <si>
    <t>NAGOYA</t>
  </si>
  <si>
    <t>TOKYO</t>
  </si>
  <si>
    <t>CHIBA</t>
  </si>
  <si>
    <t>YOKOHAMA</t>
  </si>
  <si>
    <t>业务  黄先生：DIRECT LINE: 2687217 FAX: 2687206          EMAIL: HUANG.BYRON@CN.ZIM.COM</t>
  </si>
  <si>
    <t>订舱咨询（提交订舱；修改订舱；订舱状态咨询）:cnxia.booking@zim.com/cnxia.booking@goldstarline.com 客服热线:400 8191071</t>
  </si>
  <si>
    <t>CAX</t>
  </si>
  <si>
    <t>澳洲线(CHINA AUSTRALIA EXPRESS)</t>
  </si>
  <si>
    <r>
      <t>船舶代理:外运  挂靠码头:</t>
    </r>
    <r>
      <rPr>
        <b/>
        <sz val="12"/>
        <color rgb="FFFF0000"/>
        <rFont val="宋体"/>
        <charset val="134"/>
      </rPr>
      <t xml:space="preserve"> 海天</t>
    </r>
  </si>
  <si>
    <t>SYDNEY 
(15Days)</t>
  </si>
  <si>
    <t>MELBOURNE (18Days)</t>
  </si>
  <si>
    <t>BRISBANE (22Days)</t>
  </si>
  <si>
    <t>BOTANY 245S</t>
  </si>
  <si>
    <t>BO7 245S</t>
  </si>
  <si>
    <t>CIMBRIA 245S</t>
  </si>
  <si>
    <t>BD5 245S</t>
  </si>
  <si>
    <t>NEW JERSEY TRADER 22S</t>
  </si>
  <si>
    <t>NJ1 22S</t>
  </si>
  <si>
    <t>ALS VESTA 9S</t>
  </si>
  <si>
    <t>AV6 9S</t>
  </si>
  <si>
    <t>KYX/TZX</t>
  </si>
  <si>
    <t>东非线China East Africa  (T/S SERVICE , T/S PORT: PORT KELANG , USE SA2 AS FEEDER, )</t>
  </si>
  <si>
    <t>船舶代理:外运  挂靠码头: 海润</t>
  </si>
  <si>
    <t xml:space="preserve">海关截单:周四 16:00;  截放行:周五 12:00; 截提单:周三四(SI CUT OFF THU) 12:00 </t>
  </si>
  <si>
    <t xml:space="preserve">MAINLINER </t>
  </si>
  <si>
    <t xml:space="preserve">ETA </t>
  </si>
  <si>
    <t xml:space="preserve"> T/S PORT:   NINGBO</t>
  </si>
  <si>
    <t>Mombasa (22DAYS)</t>
  </si>
  <si>
    <t>Dar es Salaam (24DAYS)</t>
  </si>
  <si>
    <r>
      <t>EX-MOMBASA TO NAIROBI</t>
    </r>
    <r>
      <rPr>
        <b/>
        <sz val="12"/>
        <color indexed="60"/>
        <rFont val="Arial Black"/>
        <family val="2"/>
      </rPr>
      <t>- BY RAIL</t>
    </r>
  </si>
  <si>
    <t>NAIROBI</t>
  </si>
  <si>
    <t>KENBO</t>
  </si>
  <si>
    <t>CP1</t>
  </si>
  <si>
    <t>马尼拉航线(由于马尼拉船期变化大，请以ERIC更新为准)</t>
  </si>
  <si>
    <t>海关截单:周二 12:00;  截放行:周二 20:00; 截提单:周一 (SI CUT OFF MON) 10:00</t>
  </si>
  <si>
    <t>截提单(SI CUT OFF)</t>
  </si>
  <si>
    <t>MANILA NORTH PORT(3DAYS)</t>
  </si>
  <si>
    <t>MANILA SOUTH PORT(4DAYS)</t>
  </si>
  <si>
    <t>业务  康小姐　TEL: 2687215     MOBILE: 13606051686</t>
  </si>
  <si>
    <t>GGX</t>
  </si>
  <si>
    <t>中东航线</t>
  </si>
  <si>
    <t>进场/海关截单:周六12:00；  放行:周六20:00；  截提单:周四 12:00</t>
  </si>
  <si>
    <t>JEBEL ALI  （17days）</t>
  </si>
  <si>
    <t>ESL BUSAN  V.02249W</t>
  </si>
  <si>
    <t>AI5 28W</t>
  </si>
  <si>
    <t>ESL WAFA V.02250W</t>
  </si>
  <si>
    <t>EM5 30W</t>
  </si>
  <si>
    <t>GFS GALAXY  V.02252W</t>
  </si>
  <si>
    <t>CI3 26W</t>
  </si>
  <si>
    <t>订舱咨询（修改订舱）: cnxia.booking@goldstarline.com 客服热线:400 8191071 单证中心：cnsth.si@goldstarline.com&gt;</t>
  </si>
  <si>
    <t>CHX</t>
  </si>
  <si>
    <t>海防航线</t>
  </si>
  <si>
    <t>进场/海关截单:周六12:00；  放行:周六20:00；  截提单:周六 12:00</t>
  </si>
  <si>
    <t>HAIPHONE  （9days）</t>
  </si>
  <si>
    <t>ZIM AUSTRALIA V.11S</t>
  </si>
  <si>
    <t>AU6/11S</t>
  </si>
  <si>
    <t>ZIM AUSTRALIA V.12S</t>
  </si>
  <si>
    <t>AU6/12S</t>
  </si>
  <si>
    <t>ZIM AUSTRALIA V.13S</t>
  </si>
  <si>
    <t>AU6/13S</t>
  </si>
  <si>
    <t>ZIM AUSTRALIA V.14S</t>
  </si>
  <si>
    <t>AU6/14S</t>
  </si>
  <si>
    <t>业务  胡先生　TEL:2687803      EMAIL:  hu.tom@zim.com</t>
  </si>
  <si>
    <t>KRX</t>
  </si>
  <si>
    <t>韩国线</t>
  </si>
  <si>
    <t>船舶代理:外运  挂靠码头: 海天码头</t>
  </si>
  <si>
    <t xml:space="preserve">SI截周四 12：00;     进场/VGM/申报/海关截单：周五 12：00;      截放行:周五 18：00  </t>
  </si>
  <si>
    <t>PUSAN(4DAYS)</t>
  </si>
  <si>
    <t>Incheon (5DAYS)</t>
  </si>
  <si>
    <t>ZIM AUSTRALIA  18N</t>
  </si>
  <si>
    <t>AU6 18N</t>
  </si>
  <si>
    <t>ASIATIC PRIDE  30N</t>
  </si>
  <si>
    <t>QLB 30N</t>
  </si>
  <si>
    <t>ZIM AUSTRALIA  19N</t>
  </si>
  <si>
    <t>AU6 19N</t>
  </si>
  <si>
    <t>ASIATIC PRIDE  31N</t>
  </si>
  <si>
    <t>QLB 31N</t>
  </si>
  <si>
    <t>ZIM AUSTRALIA  20N</t>
  </si>
  <si>
    <t>AU6 20N</t>
  </si>
  <si>
    <t>ASIATIC PRIDE  32N</t>
  </si>
  <si>
    <t>QLB 32N</t>
  </si>
  <si>
    <t>业务  胡先生　TEL: 2689803     MOBILE: 15880287084</t>
  </si>
  <si>
    <t>ZIM BALTIMORE 14E(NF2 14E) ETD KRPUS:21/FEB</t>
  </si>
  <si>
    <t>NAVIOS AMARILLO 41E(NA7 41E) ETD KRPUS 24/JAN</t>
  </si>
  <si>
    <t xml:space="preserve"> VGX 21E ETA PUSAN JAN.21</t>
  </si>
  <si>
    <t>国际货柜</t>
  </si>
  <si>
    <t>AEC 2E ETA PUSAN JAN.14</t>
  </si>
  <si>
    <r>
      <rPr>
        <strike/>
        <sz val="12"/>
        <color rgb="FFFF0000"/>
        <rFont val="Tahoma"/>
        <family val="2"/>
      </rPr>
      <t xml:space="preserve">CSAV </t>
    </r>
    <r>
      <rPr>
        <sz val="12"/>
        <color rgb="FFFF0000"/>
        <rFont val="Tahoma"/>
        <family val="2"/>
      </rPr>
      <t>TRANCURA 303E</t>
    </r>
  </si>
  <si>
    <t>GUNDE MAERSK 305E</t>
  </si>
  <si>
    <t>GUNHILDE MAERSK 306E</t>
  </si>
  <si>
    <t>TR6 19E</t>
  </si>
  <si>
    <t>JACKSON BAY V 93W(IDY 94W) ETD KRPUS:4/FEB</t>
  </si>
  <si>
    <t>ZIM CARMEL 9W(UXH 12W) ETD KRPUS:27/JAN</t>
  </si>
  <si>
    <t>航线</t>
  </si>
  <si>
    <t>船名</t>
  </si>
  <si>
    <t>航次</t>
  </si>
  <si>
    <t>福州码头</t>
  </si>
  <si>
    <t>操作时间</t>
  </si>
  <si>
    <t>马尾-厦门 
船代：嘉航</t>
  </si>
  <si>
    <t>TUO YUAN</t>
  </si>
  <si>
    <t>D001</t>
  </si>
  <si>
    <t>YTK/798S</t>
  </si>
  <si>
    <t>/周日</t>
    <phoneticPr fontId="28" type="noConversion"/>
  </si>
  <si>
    <t>马尾海盈</t>
  </si>
  <si>
    <r>
      <t xml:space="preserve">截关时间：
周三17:00          周六12:00 
</t>
    </r>
    <r>
      <rPr>
        <sz val="11"/>
        <color theme="1"/>
        <rFont val="Calibri"/>
        <family val="2"/>
        <scheme val="minor"/>
      </rPr>
      <t xml:space="preserve">VGM截止时间:
周三12:00      周五17:30  </t>
    </r>
  </si>
  <si>
    <t xml:space="preserve">DE QI 6 </t>
  </si>
  <si>
    <t>D003</t>
  </si>
  <si>
    <t>DI6/28S</t>
  </si>
  <si>
    <r>
      <t>/</t>
    </r>
    <r>
      <rPr>
        <sz val="10"/>
        <rFont val="宋体"/>
        <family val="3"/>
        <charset val="134"/>
      </rPr>
      <t>周四</t>
    </r>
  </si>
  <si>
    <t>马尾青州</t>
  </si>
  <si>
    <t>D005</t>
  </si>
  <si>
    <t>YTK/800S</t>
  </si>
  <si>
    <t>D007</t>
  </si>
  <si>
    <t>DI6/30S</t>
  </si>
  <si>
    <t>D009</t>
  </si>
  <si>
    <t>YTK/802S</t>
  </si>
  <si>
    <t>D011</t>
  </si>
  <si>
    <t>DI6/32S</t>
  </si>
  <si>
    <t>D013</t>
  </si>
  <si>
    <t>YTK/804S</t>
  </si>
  <si>
    <t>D015</t>
  </si>
  <si>
    <t>DI6/34S</t>
  </si>
  <si>
    <t>D017</t>
  </si>
  <si>
    <t>YTK/806S</t>
  </si>
  <si>
    <t>江阴-厦门 
船代：嘉航</t>
  </si>
  <si>
    <t>KAI TONG 66</t>
  </si>
  <si>
    <t>KT3/3S</t>
  </si>
  <si>
    <r>
      <t>/</t>
    </r>
    <r>
      <rPr>
        <sz val="10"/>
        <rFont val="宋体"/>
        <family val="3"/>
        <charset val="134"/>
      </rPr>
      <t>周三</t>
    </r>
  </si>
  <si>
    <t>江阴</t>
  </si>
  <si>
    <r>
      <t xml:space="preserve">
截关时间：
周二18:00        周五12:00       
截进重时间：
周二:16:00      周五10:00
VGM截止时间：
周二:12:00       周四:17:00</t>
    </r>
    <r>
      <rPr>
        <sz val="11"/>
        <color theme="1"/>
        <rFont val="Calibri"/>
        <family val="2"/>
        <scheme val="minor"/>
      </rPr>
      <t xml:space="preserve">
</t>
    </r>
  </si>
  <si>
    <t>ZE YUAN</t>
  </si>
  <si>
    <t>ZY5/653S</t>
  </si>
  <si>
    <r>
      <t>/</t>
    </r>
    <r>
      <rPr>
        <sz val="10"/>
        <rFont val="宋体"/>
        <family val="3"/>
        <charset val="134"/>
      </rPr>
      <t>周六</t>
    </r>
  </si>
  <si>
    <t>ZY5/654S</t>
  </si>
  <si>
    <t>ZY5/655S</t>
  </si>
  <si>
    <t>ZY5/656S</t>
  </si>
  <si>
    <t>ZY5/657S</t>
  </si>
  <si>
    <t>ZY5/658S</t>
  </si>
  <si>
    <t>ZY5/659S</t>
  </si>
  <si>
    <t>订舱注意事项：</t>
  </si>
  <si>
    <t>0. SI截止时间烦请查询：http://www.worde.com/download_category.php?id=4， 每周五公布下周时间，请知悉，谢谢</t>
  </si>
  <si>
    <t>1.二程船期表详见工作表2。</t>
    <phoneticPr fontId="27" type="noConversion"/>
  </si>
  <si>
    <t>2.二程船期表可在ZIM 网站下载，网址：https://www.zimchina.com/za-cn/global-network/asia-oceania/china/china-schedules</t>
  </si>
  <si>
    <t>3.订舱时，烦请提供完整订舱客户及合约号。</t>
  </si>
  <si>
    <t>4. VGM需同时在嘉航订舱时一并提供。如嘉航无法提交，请在ZIM网站上提交并发送，网址： https://www.zimchina.com/za-cn/tools/solas-vgm。</t>
  </si>
  <si>
    <t>5. 马尾-厦门线码头以具体放舱时为准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</si>
</sst>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
    <numFmt numFmtId="165" formatCode="m/d"/>
    <numFmt numFmtId="166" formatCode="dd/mm"/>
    <numFmt numFmtId="167" formatCode="[$-409]d\-mmm;@"/>
    <numFmt numFmtId="168" formatCode="0000"/>
  </numFmts>
  <fonts count="82">
    <font>
      <sz val="11"/>
      <color theme="1"/>
      <name val="Calibri"/>
      <family val="2"/>
      <scheme val="minor"/>
    </font>
    <font>
      <sz val="11"/>
      <color theme="1"/>
      <name val="Calibri"/>
      <family val="2"/>
      <scheme val="minor"/>
    </font>
    <font>
      <sz val="12"/>
      <name val="宋体"/>
      <family val="3"/>
      <charset val="134"/>
    </font>
    <font>
      <sz val="12"/>
      <name val="Tahoma"/>
      <family val="2"/>
      <charset val="134"/>
    </font>
    <font>
      <sz val="11"/>
      <color theme="1"/>
      <name val="Calibri"/>
      <family val="2"/>
      <charset val="134"/>
      <scheme val="minor"/>
    </font>
    <font>
      <sz val="12"/>
      <color indexed="8"/>
      <name val="Tahoma"/>
      <family val="2"/>
    </font>
    <font>
      <sz val="12"/>
      <color indexed="8"/>
      <name val="宋体"/>
      <family val="3"/>
      <charset val="134"/>
    </font>
    <font>
      <sz val="12"/>
      <color theme="1"/>
      <name val="Tahoma"/>
      <family val="2"/>
    </font>
    <font>
      <sz val="12"/>
      <color theme="1"/>
      <name val="宋体"/>
      <family val="3"/>
      <charset val="134"/>
    </font>
    <font>
      <b/>
      <sz val="9"/>
      <color indexed="9"/>
      <name val="Tahoma"/>
      <family val="2"/>
      <charset val="134"/>
    </font>
    <font>
      <sz val="12"/>
      <name val="Tahoma"/>
      <family val="2"/>
    </font>
    <font>
      <b/>
      <sz val="12"/>
      <color theme="1"/>
      <name val="宋体"/>
      <family val="3"/>
      <charset val="134"/>
    </font>
    <font>
      <sz val="12"/>
      <color theme="2" tint="-0.499984740745262"/>
      <name val="Tahoma"/>
      <family val="2"/>
    </font>
    <font>
      <sz val="10"/>
      <name val="Arial"/>
      <family val="2"/>
    </font>
    <font>
      <sz val="12"/>
      <name val="Arial Black"/>
      <family val="2"/>
    </font>
    <font>
      <b/>
      <sz val="12"/>
      <name val="Arial Black"/>
      <family val="2"/>
    </font>
    <font>
      <sz val="12"/>
      <color rgb="FFFF0000"/>
      <name val="Arial Black"/>
      <family val="2"/>
    </font>
    <font>
      <b/>
      <sz val="12"/>
      <color theme="1"/>
      <name val="Arial Black"/>
      <family val="2"/>
    </font>
    <font>
      <sz val="12"/>
      <color indexed="60"/>
      <name val="Arial Black"/>
      <family val="2"/>
    </font>
    <font>
      <b/>
      <sz val="12"/>
      <color indexed="60"/>
      <name val="Arial Black"/>
      <family val="2"/>
    </font>
    <font>
      <b/>
      <sz val="12"/>
      <name val="Tahoma"/>
      <family val="2"/>
    </font>
    <font>
      <b/>
      <sz val="12"/>
      <color rgb="FFFF0000"/>
      <name val="Arial Black"/>
      <family val="2"/>
    </font>
    <font>
      <b/>
      <sz val="12"/>
      <color indexed="8"/>
      <name val="Tahoma"/>
      <family val="2"/>
    </font>
    <font>
      <b/>
      <sz val="12"/>
      <color theme="1"/>
      <name val="Tahoma"/>
      <family val="2"/>
    </font>
    <font>
      <sz val="12"/>
      <color rgb="FFFF0000"/>
      <name val="Tahoma"/>
      <family val="2"/>
    </font>
    <font>
      <sz val="12"/>
      <color theme="1"/>
      <name val="Calibri"/>
      <family val="2"/>
      <charset val="134"/>
      <scheme val="minor"/>
    </font>
    <font>
      <sz val="12"/>
      <color rgb="FF000000"/>
      <name val="Tahoma"/>
      <family val="2"/>
    </font>
    <font>
      <u/>
      <sz val="11"/>
      <color theme="10"/>
      <name val="Calibri"/>
      <family val="2"/>
      <scheme val="minor"/>
    </font>
    <font>
      <sz val="12"/>
      <color indexed="8"/>
      <name val="Tahoma"/>
      <family val="3"/>
      <charset val="134"/>
    </font>
    <font>
      <sz val="12"/>
      <color theme="0"/>
      <name val="Tahoma"/>
      <family val="2"/>
    </font>
    <font>
      <b/>
      <sz val="12"/>
      <color rgb="FF000000"/>
      <name val="宋体"/>
      <family val="3"/>
      <charset val="134"/>
    </font>
    <font>
      <sz val="12"/>
      <color rgb="FF000000"/>
      <name val="宋体"/>
      <family val="3"/>
      <charset val="134"/>
    </font>
    <font>
      <b/>
      <sz val="12"/>
      <color rgb="FF000000"/>
      <name val="Tahoma"/>
      <family val="2"/>
    </font>
    <font>
      <b/>
      <sz val="12"/>
      <color rgb="FF000000"/>
      <name val="Tahoma"/>
      <family val="2"/>
      <charset val="134"/>
    </font>
    <font>
      <sz val="11"/>
      <color rgb="FF000000"/>
      <name val="Calibri"/>
      <family val="2"/>
      <scheme val="minor"/>
    </font>
    <font>
      <sz val="12"/>
      <color theme="1"/>
      <name val="Arial Black"/>
      <family val="2"/>
    </font>
    <font>
      <sz val="12"/>
      <name val="Arial"/>
      <family val="2"/>
    </font>
    <font>
      <b/>
      <sz val="14"/>
      <color theme="1"/>
      <name val="Tahoma"/>
      <family val="2"/>
    </font>
    <font>
      <b/>
      <sz val="14"/>
      <name val="Tahoma"/>
      <family val="2"/>
    </font>
    <font>
      <b/>
      <sz val="18"/>
      <color rgb="FF000000"/>
      <name val="Tahoma"/>
      <family val="2"/>
    </font>
    <font>
      <b/>
      <sz val="18"/>
      <color theme="1"/>
      <name val="Tahoma"/>
      <family val="2"/>
    </font>
    <font>
      <sz val="11"/>
      <name val="Tahoma"/>
      <family val="2"/>
    </font>
    <font>
      <sz val="11"/>
      <color rgb="FF000000"/>
      <name val="Tahoma"/>
      <family val="2"/>
    </font>
    <font>
      <sz val="11"/>
      <name val="Calibri"/>
      <family val="2"/>
      <scheme val="minor"/>
    </font>
    <font>
      <b/>
      <sz val="14"/>
      <color indexed="8"/>
      <name val="Tahoma"/>
      <family val="2"/>
    </font>
    <font>
      <strike/>
      <sz val="12"/>
      <color rgb="FFFF0000"/>
      <name val="Tahoma"/>
      <family val="2"/>
    </font>
    <font>
      <sz val="12"/>
      <color rgb="FFC00000"/>
      <name val="Tahoma"/>
      <family val="2"/>
    </font>
    <font>
      <b/>
      <sz val="12"/>
      <color rgb="FFFF0000"/>
      <name val="Tahoma"/>
      <family val="2"/>
    </font>
    <font>
      <strike/>
      <sz val="12"/>
      <color theme="1"/>
      <name val="Tahoma"/>
      <family val="2"/>
    </font>
    <font>
      <sz val="10"/>
      <name val="Tahoma"/>
      <family val="2"/>
    </font>
    <font>
      <b/>
      <sz val="18"/>
      <color indexed="8"/>
      <name val="Tahoma"/>
      <family val="2"/>
    </font>
    <font>
      <b/>
      <sz val="12"/>
      <color rgb="FFC00000"/>
      <name val="Tahoma"/>
      <family val="2"/>
    </font>
    <font>
      <sz val="12"/>
      <color theme="4" tint="0.39997558519241921"/>
      <name val="Tahoma"/>
      <family val="2"/>
    </font>
    <font>
      <sz val="10"/>
      <color theme="1"/>
      <name val="Tahoma"/>
      <family val="2"/>
    </font>
    <font>
      <sz val="12"/>
      <color theme="0" tint="-4.9989318521683403E-2"/>
      <name val="Tahoma"/>
      <family val="2"/>
    </font>
    <font>
      <sz val="12"/>
      <color theme="1"/>
      <name val="Tahoma"/>
      <family val="3"/>
      <charset val="134"/>
    </font>
    <font>
      <b/>
      <sz val="12"/>
      <color rgb="FFFF0000"/>
      <name val="宋体"/>
      <charset val="134"/>
    </font>
    <font>
      <b/>
      <sz val="12"/>
      <color theme="1"/>
      <name val="宋体"/>
      <charset val="134"/>
    </font>
    <font>
      <sz val="9"/>
      <name val="Tahoma"/>
      <family val="2"/>
    </font>
    <font>
      <sz val="8"/>
      <name val="Calibri"/>
      <family val="2"/>
      <scheme val="minor"/>
    </font>
    <font>
      <b/>
      <sz val="14"/>
      <color rgb="FFFF0000"/>
      <name val="Tahoma"/>
      <family val="2"/>
    </font>
    <font>
      <sz val="12"/>
      <name val="Tahoma"/>
      <family val="2"/>
    </font>
    <font>
      <b/>
      <sz val="9"/>
      <color indexed="81"/>
      <name val="Tahoma"/>
      <family val="2"/>
    </font>
    <font>
      <b/>
      <sz val="18"/>
      <name val="Tahoma"/>
      <family val="2"/>
    </font>
    <font>
      <sz val="12"/>
      <color rgb="FF000000"/>
      <name val="Tahoma"/>
      <family val="2"/>
    </font>
    <font>
      <sz val="12"/>
      <color rgb="FFFF0000"/>
      <name val="Tahoma"/>
      <family val="2"/>
    </font>
    <font>
      <sz val="12"/>
      <color rgb="FFFF0000"/>
      <name val="Tahoma"/>
      <family val="2"/>
    </font>
    <font>
      <b/>
      <sz val="12"/>
      <color theme="0"/>
      <name val="宋体"/>
      <family val="3"/>
      <charset val="134"/>
    </font>
    <font>
      <sz val="10"/>
      <name val="Verdana"/>
      <family val="2"/>
    </font>
    <font>
      <b/>
      <sz val="11"/>
      <name val="Arial"/>
      <family val="2"/>
    </font>
    <font>
      <sz val="11"/>
      <color theme="1"/>
      <name val="Arial"/>
      <family val="2"/>
    </font>
    <font>
      <sz val="10"/>
      <name val="宋体"/>
      <family val="3"/>
      <charset val="134"/>
    </font>
    <font>
      <sz val="11"/>
      <name val="Arial"/>
      <family val="2"/>
    </font>
    <font>
      <sz val="10"/>
      <name val="Calibri Light"/>
      <family val="2"/>
    </font>
    <font>
      <sz val="10"/>
      <color rgb="FFFF0000"/>
      <name val="Verdana"/>
      <family val="2"/>
    </font>
    <font>
      <b/>
      <sz val="11"/>
      <color rgb="FFFF0000"/>
      <name val="Arial"/>
      <family val="2"/>
    </font>
    <font>
      <b/>
      <sz val="11"/>
      <color theme="1"/>
      <name val="Arial"/>
      <family val="2"/>
    </font>
    <font>
      <sz val="11"/>
      <name val="宋体"/>
      <family val="3"/>
      <charset val="134"/>
    </font>
    <font>
      <sz val="11"/>
      <color theme="0"/>
      <name val="Calibri"/>
      <family val="3"/>
      <charset val="134"/>
      <scheme val="minor"/>
    </font>
    <font>
      <b/>
      <sz val="11"/>
      <color rgb="FFFF0000"/>
      <name val="Calibri"/>
      <family val="2"/>
      <scheme val="minor"/>
    </font>
    <font>
      <sz val="11"/>
      <color rgb="FF212B60"/>
      <name val="宋体"/>
      <family val="3"/>
      <charset val="134"/>
    </font>
    <font>
      <sz val="11"/>
      <color rgb="FF212B60"/>
      <name val="Tahoma"/>
      <family val="2"/>
      <charset val="134"/>
    </font>
  </fonts>
  <fills count="18">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indexed="6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9BC2E6"/>
        <bgColor indexed="64"/>
      </patternFill>
    </fill>
    <fill>
      <patternFill patternType="solid">
        <fgColor rgb="FFBDD7EE"/>
        <bgColor indexed="64"/>
      </patternFill>
    </fill>
    <fill>
      <patternFill patternType="solid">
        <fgColor rgb="FFFFE699"/>
        <bgColor indexed="64"/>
      </patternFill>
    </fill>
    <fill>
      <patternFill patternType="solid">
        <fgColor rgb="FF9BC2E6"/>
        <bgColor rgb="FF000000"/>
      </patternFill>
    </fill>
    <fill>
      <patternFill patternType="solid">
        <fgColor rgb="FFFFFFFF"/>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bgColor indexed="64"/>
      </patternFill>
    </fill>
    <fill>
      <patternFill patternType="solid">
        <fgColor theme="0" tint="-4.9989318521683403E-2"/>
        <bgColor indexed="64"/>
      </patternFill>
    </fill>
  </fills>
  <borders count="6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style="thin">
        <color auto="1"/>
      </right>
      <top/>
      <bottom style="thin">
        <color auto="1"/>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auto="1"/>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auto="1"/>
      </top>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thin">
        <color auto="1"/>
      </left>
      <right style="thin">
        <color indexed="64"/>
      </right>
      <top style="thin">
        <color rgb="FF000000"/>
      </top>
      <bottom/>
      <diagonal/>
    </border>
    <border>
      <left style="thin">
        <color indexed="64"/>
      </left>
      <right style="thin">
        <color indexed="64"/>
      </right>
      <top/>
      <bottom style="medium">
        <color indexed="64"/>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style="thin">
        <color rgb="FF000000"/>
      </left>
      <right style="thin">
        <color auto="1"/>
      </right>
      <top style="thin">
        <color rgb="FF000000"/>
      </top>
      <bottom/>
      <diagonal/>
    </border>
    <border>
      <left style="thin">
        <color rgb="FF000000"/>
      </left>
      <right style="thin">
        <color auto="1"/>
      </right>
      <top/>
      <bottom style="thin">
        <color rgb="FF000000"/>
      </bottom>
      <diagonal/>
    </border>
    <border>
      <left style="thin">
        <color indexed="64"/>
      </left>
      <right/>
      <top style="thin">
        <color auto="1"/>
      </top>
      <bottom style="thin">
        <color rgb="FF000000"/>
      </bottom>
      <diagonal/>
    </border>
    <border>
      <left/>
      <right style="thin">
        <color auto="1"/>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style="thin">
        <color auto="1"/>
      </right>
      <top/>
      <bottom style="thin">
        <color rgb="FF000000"/>
      </bottom>
      <diagonal/>
    </border>
    <border>
      <left style="medium">
        <color indexed="64"/>
      </left>
      <right style="thin">
        <color auto="1"/>
      </right>
      <top style="thin">
        <color auto="1"/>
      </top>
      <bottom/>
      <diagonal/>
    </border>
    <border>
      <left style="medium">
        <color indexed="64"/>
      </left>
      <right style="thin">
        <color auto="1"/>
      </right>
      <top/>
      <bottom style="thin">
        <color rgb="FF000000"/>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13">
    <xf numFmtId="0" fontId="0" fillId="0" borderId="0"/>
    <xf numFmtId="164" fontId="2" fillId="0" borderId="0">
      <alignment vertical="center"/>
    </xf>
    <xf numFmtId="0" fontId="4" fillId="0" borderId="0"/>
    <xf numFmtId="164" fontId="2" fillId="0" borderId="0">
      <alignment vertical="center"/>
    </xf>
    <xf numFmtId="0" fontId="2" fillId="0" borderId="1" applyNumberFormat="0" applyFont="0" applyFill="0" applyAlignment="0" applyProtection="0">
      <alignment horizontal="center" vertical="center"/>
    </xf>
    <xf numFmtId="165" fontId="9" fillId="4" borderId="1">
      <alignment vertical="center"/>
    </xf>
    <xf numFmtId="0" fontId="13" fillId="0" borderId="0"/>
    <xf numFmtId="0" fontId="1" fillId="0" borderId="0">
      <alignment vertical="center"/>
    </xf>
    <xf numFmtId="0" fontId="13" fillId="0" borderId="0"/>
    <xf numFmtId="0" fontId="13" fillId="0" borderId="0"/>
    <xf numFmtId="164" fontId="2" fillId="0" borderId="0">
      <alignment vertical="center"/>
    </xf>
    <xf numFmtId="0" fontId="13" fillId="0" borderId="0"/>
    <xf numFmtId="0" fontId="27" fillId="0" borderId="0" applyNumberFormat="0" applyFill="0" applyBorder="0" applyAlignment="0" applyProtection="0"/>
  </cellStyleXfs>
  <cellXfs count="683">
    <xf numFmtId="0" fontId="0" fillId="0" borderId="0" xfId="0"/>
    <xf numFmtId="164" fontId="5" fillId="0" borderId="0" xfId="3" applyFont="1" applyAlignment="1">
      <alignment horizontal="left" vertical="center" wrapText="1"/>
    </xf>
    <xf numFmtId="164" fontId="12" fillId="0" borderId="0" xfId="1" applyFont="1">
      <alignment vertical="center"/>
    </xf>
    <xf numFmtId="164" fontId="10" fillId="0" borderId="0" xfId="1" applyFont="1">
      <alignment vertical="center"/>
    </xf>
    <xf numFmtId="164" fontId="7" fillId="0" borderId="0" xfId="1" applyFont="1">
      <alignment vertical="center"/>
    </xf>
    <xf numFmtId="0" fontId="14" fillId="5" borderId="6" xfId="8" applyFont="1" applyFill="1" applyBorder="1" applyAlignment="1">
      <alignment horizontal="center" vertical="center"/>
    </xf>
    <xf numFmtId="164" fontId="10" fillId="0" borderId="0" xfId="1" applyFont="1" applyAlignment="1">
      <alignment horizontal="center" vertical="center"/>
    </xf>
    <xf numFmtId="164" fontId="7" fillId="3" borderId="8" xfId="4" applyNumberFormat="1" applyFont="1" applyFill="1" applyBorder="1" applyAlignment="1">
      <alignment horizontal="center" vertical="center" wrapText="1"/>
    </xf>
    <xf numFmtId="164" fontId="10" fillId="3" borderId="0" xfId="1" applyFont="1" applyFill="1">
      <alignment vertical="center"/>
    </xf>
    <xf numFmtId="164" fontId="7" fillId="0" borderId="0" xfId="1" applyFont="1" applyAlignment="1">
      <alignment horizontal="center" vertical="center"/>
    </xf>
    <xf numFmtId="164" fontId="7" fillId="3" borderId="0" xfId="3" applyFont="1" applyFill="1" applyAlignment="1">
      <alignment horizontal="left" vertical="center" wrapText="1"/>
    </xf>
    <xf numFmtId="164" fontId="26" fillId="3" borderId="8" xfId="4" applyNumberFormat="1" applyFont="1" applyFill="1" applyBorder="1" applyAlignment="1">
      <alignment horizontal="center" vertical="center"/>
    </xf>
    <xf numFmtId="164" fontId="10" fillId="3" borderId="8" xfId="4" applyNumberFormat="1" applyFont="1" applyFill="1" applyBorder="1" applyAlignment="1">
      <alignment horizontal="center" vertical="center" wrapText="1"/>
    </xf>
    <xf numFmtId="1" fontId="10" fillId="3" borderId="8" xfId="3" applyNumberFormat="1" applyFont="1" applyFill="1" applyBorder="1" applyAlignment="1">
      <alignment horizontal="center" vertical="center" wrapText="1"/>
    </xf>
    <xf numFmtId="164" fontId="24" fillId="0" borderId="8" xfId="3" applyFont="1" applyBorder="1" applyAlignment="1">
      <alignment horizontal="center" vertical="center" wrapText="1"/>
    </xf>
    <xf numFmtId="164" fontId="6" fillId="0" borderId="0" xfId="3" applyFont="1" applyAlignment="1">
      <alignment horizontal="left" vertical="center" wrapText="1"/>
    </xf>
    <xf numFmtId="164" fontId="10" fillId="0" borderId="8" xfId="3" applyFont="1" applyBorder="1" applyAlignment="1">
      <alignment horizontal="center" vertical="center" wrapText="1"/>
    </xf>
    <xf numFmtId="1" fontId="10" fillId="0" borderId="8" xfId="3" applyNumberFormat="1" applyFont="1" applyBorder="1" applyAlignment="1">
      <alignment horizontal="center" vertical="center" wrapText="1"/>
    </xf>
    <xf numFmtId="1" fontId="14" fillId="0" borderId="0" xfId="8" applyNumberFormat="1" applyFont="1" applyAlignment="1">
      <alignment horizontal="center" vertical="center"/>
    </xf>
    <xf numFmtId="1" fontId="14" fillId="0" borderId="5" xfId="8" applyNumberFormat="1" applyFont="1" applyBorder="1" applyAlignment="1">
      <alignment horizontal="center" vertical="center"/>
    </xf>
    <xf numFmtId="1" fontId="14" fillId="5" borderId="8" xfId="8" applyNumberFormat="1" applyFont="1" applyFill="1" applyBorder="1" applyAlignment="1">
      <alignment horizontal="center" vertical="center"/>
    </xf>
    <xf numFmtId="165" fontId="30" fillId="8" borderId="12" xfId="5" applyFont="1" applyFill="1" applyBorder="1">
      <alignment vertical="center"/>
    </xf>
    <xf numFmtId="165" fontId="30" fillId="8" borderId="11" xfId="5" applyFont="1" applyFill="1" applyBorder="1">
      <alignment vertical="center"/>
    </xf>
    <xf numFmtId="165" fontId="30" fillId="8" borderId="13" xfId="5" applyFont="1" applyFill="1" applyBorder="1">
      <alignment vertical="center"/>
    </xf>
    <xf numFmtId="164" fontId="5" fillId="0" borderId="7" xfId="3" applyFont="1" applyBorder="1" applyAlignment="1">
      <alignment horizontal="center" vertical="center" wrapText="1"/>
    </xf>
    <xf numFmtId="49" fontId="24" fillId="0" borderId="8" xfId="3" applyNumberFormat="1" applyFont="1" applyBorder="1" applyAlignment="1">
      <alignment horizontal="center" vertical="center" wrapText="1"/>
    </xf>
    <xf numFmtId="0" fontId="0" fillId="8" borderId="8" xfId="0" applyFill="1" applyBorder="1" applyAlignment="1">
      <alignment vertical="center" wrapText="1"/>
    </xf>
    <xf numFmtId="164" fontId="6" fillId="3" borderId="0" xfId="3" applyFont="1" applyFill="1" applyAlignment="1">
      <alignment vertical="center" wrapText="1"/>
    </xf>
    <xf numFmtId="164" fontId="5" fillId="0" borderId="0" xfId="1" applyFont="1">
      <alignment vertical="center"/>
    </xf>
    <xf numFmtId="164" fontId="5" fillId="3" borderId="0" xfId="1" applyFont="1" applyFill="1">
      <alignment vertical="center"/>
    </xf>
    <xf numFmtId="164" fontId="26" fillId="0" borderId="8" xfId="4" applyNumberFormat="1" applyFont="1" applyBorder="1" applyAlignment="1">
      <alignment horizontal="center" vertical="center" wrapText="1"/>
    </xf>
    <xf numFmtId="164" fontId="24" fillId="0" borderId="8" xfId="4" applyNumberFormat="1" applyFont="1" applyBorder="1" applyAlignment="1">
      <alignment horizontal="center" vertical="center" wrapText="1"/>
    </xf>
    <xf numFmtId="164" fontId="26" fillId="0" borderId="8" xfId="4" applyNumberFormat="1" applyFont="1" applyBorder="1" applyAlignment="1">
      <alignment horizontal="center" vertical="center"/>
    </xf>
    <xf numFmtId="164" fontId="5" fillId="0" borderId="8" xfId="4" applyNumberFormat="1" applyFont="1" applyBorder="1" applyAlignment="1">
      <alignment horizontal="center" vertical="center" wrapText="1"/>
    </xf>
    <xf numFmtId="164" fontId="26" fillId="0" borderId="0" xfId="3" applyFont="1" applyAlignment="1">
      <alignment horizontal="center" vertical="center" wrapText="1"/>
    </xf>
    <xf numFmtId="1" fontId="26" fillId="0" borderId="0" xfId="3" applyNumberFormat="1" applyFont="1" applyAlignment="1">
      <alignment horizontal="center" vertical="center" wrapText="1"/>
    </xf>
    <xf numFmtId="164" fontId="10" fillId="0" borderId="8" xfId="1" applyFont="1" applyBorder="1" applyAlignment="1">
      <alignment horizontal="center" vertical="center"/>
    </xf>
    <xf numFmtId="164" fontId="5" fillId="0" borderId="8" xfId="1" applyFont="1" applyBorder="1" applyAlignment="1">
      <alignment horizontal="center" vertical="center"/>
    </xf>
    <xf numFmtId="164" fontId="10" fillId="9" borderId="8" xfId="1" applyFont="1" applyFill="1" applyBorder="1" applyAlignment="1">
      <alignment horizontal="center" vertical="center" wrapText="1"/>
    </xf>
    <xf numFmtId="164" fontId="10" fillId="3" borderId="0" xfId="1" applyFont="1" applyFill="1" applyAlignment="1">
      <alignment horizontal="center" vertical="center"/>
    </xf>
    <xf numFmtId="164" fontId="26" fillId="0" borderId="0" xfId="1" applyFont="1">
      <alignment vertical="center"/>
    </xf>
    <xf numFmtId="164" fontId="26" fillId="0" borderId="8" xfId="1" applyFont="1" applyBorder="1" applyAlignment="1">
      <alignment horizontal="center" vertical="center" wrapText="1"/>
    </xf>
    <xf numFmtId="164" fontId="5" fillId="0" borderId="0" xfId="1" applyFont="1" applyAlignment="1">
      <alignment horizontal="center" vertical="center"/>
    </xf>
    <xf numFmtId="0" fontId="26" fillId="0" borderId="0" xfId="4" applyFont="1" applyBorder="1" applyAlignment="1">
      <alignment horizontal="center" vertical="center"/>
    </xf>
    <xf numFmtId="164" fontId="7" fillId="3" borderId="0" xfId="1" applyFont="1" applyFill="1">
      <alignment vertical="center"/>
    </xf>
    <xf numFmtId="165" fontId="24" fillId="0" borderId="8" xfId="4" applyNumberFormat="1" applyFont="1" applyBorder="1" applyAlignment="1">
      <alignment horizontal="center" vertical="center"/>
    </xf>
    <xf numFmtId="164" fontId="10" fillId="0" borderId="17" xfId="1" applyFont="1" applyBorder="1" applyAlignment="1">
      <alignment horizontal="center" vertical="center"/>
    </xf>
    <xf numFmtId="165" fontId="7" fillId="9" borderId="10" xfId="4" applyNumberFormat="1" applyFont="1" applyFill="1" applyBorder="1" applyAlignment="1">
      <alignment horizontal="center" vertical="center"/>
    </xf>
    <xf numFmtId="164" fontId="10" fillId="0" borderId="20" xfId="1" applyFont="1" applyBorder="1" applyAlignment="1">
      <alignment horizontal="center" vertical="center"/>
    </xf>
    <xf numFmtId="164" fontId="26" fillId="0" borderId="0" xfId="1" applyFont="1" applyAlignment="1">
      <alignment horizontal="center" vertical="center"/>
    </xf>
    <xf numFmtId="164" fontId="26" fillId="0" borderId="8" xfId="1" applyFont="1" applyBorder="1" applyAlignment="1">
      <alignment horizontal="center" vertical="center"/>
    </xf>
    <xf numFmtId="164" fontId="26" fillId="9" borderId="8" xfId="1" applyFont="1" applyFill="1" applyBorder="1" applyAlignment="1">
      <alignment horizontal="center" vertical="center" wrapText="1"/>
    </xf>
    <xf numFmtId="0" fontId="10" fillId="0" borderId="8" xfId="4" applyFont="1" applyBorder="1" applyAlignment="1">
      <alignment horizontal="center" vertical="center"/>
    </xf>
    <xf numFmtId="0" fontId="0" fillId="0" borderId="0" xfId="0" applyAlignment="1">
      <alignment vertical="center"/>
    </xf>
    <xf numFmtId="164" fontId="10" fillId="0" borderId="8" xfId="4" applyNumberFormat="1" applyFont="1" applyBorder="1" applyAlignment="1">
      <alignment horizontal="center" vertical="center"/>
    </xf>
    <xf numFmtId="164" fontId="10" fillId="0" borderId="8" xfId="4" applyNumberFormat="1" applyFont="1" applyBorder="1" applyAlignment="1">
      <alignment horizontal="center" vertical="center" wrapText="1"/>
    </xf>
    <xf numFmtId="164" fontId="24" fillId="0" borderId="0" xfId="1" applyFont="1" applyAlignment="1">
      <alignment horizontal="center" vertical="center"/>
    </xf>
    <xf numFmtId="164" fontId="24" fillId="0" borderId="0" xfId="1" applyFont="1">
      <alignment vertical="center"/>
    </xf>
    <xf numFmtId="0" fontId="10" fillId="0" borderId="8" xfId="0" applyFont="1" applyBorder="1" applyAlignment="1">
      <alignment horizontal="center" wrapText="1"/>
    </xf>
    <xf numFmtId="0" fontId="43" fillId="0" borderId="0" xfId="0" applyFont="1"/>
    <xf numFmtId="164" fontId="27" fillId="0" borderId="0" xfId="12" applyNumberFormat="1" applyAlignment="1">
      <alignment horizontal="left" vertical="center" wrapText="1"/>
    </xf>
    <xf numFmtId="164" fontId="7" fillId="0" borderId="8" xfId="3" applyFont="1" applyBorder="1" applyAlignment="1">
      <alignment horizontal="center" vertical="center" wrapText="1"/>
    </xf>
    <xf numFmtId="1" fontId="7" fillId="0" borderId="8" xfId="3" applyNumberFormat="1" applyFont="1" applyBorder="1" applyAlignment="1">
      <alignment horizontal="center" vertical="center" wrapText="1"/>
    </xf>
    <xf numFmtId="0" fontId="7" fillId="0" borderId="8" xfId="4" applyFont="1" applyBorder="1" applyAlignment="1">
      <alignment horizontal="center" vertical="center"/>
    </xf>
    <xf numFmtId="164" fontId="7" fillId="0" borderId="8" xfId="4" applyNumberFormat="1" applyFont="1" applyBorder="1" applyAlignment="1">
      <alignment horizontal="center" vertical="center" wrapText="1"/>
    </xf>
    <xf numFmtId="164" fontId="7" fillId="0" borderId="8" xfId="4" applyNumberFormat="1" applyFont="1" applyBorder="1" applyAlignment="1">
      <alignment horizontal="center" vertical="center"/>
    </xf>
    <xf numFmtId="0" fontId="42" fillId="9" borderId="8" xfId="0" applyFont="1" applyFill="1" applyBorder="1" applyAlignment="1">
      <alignment vertical="center"/>
    </xf>
    <xf numFmtId="0" fontId="14" fillId="0" borderId="0" xfId="2" applyFont="1" applyAlignment="1">
      <alignment vertical="center"/>
    </xf>
    <xf numFmtId="0" fontId="36" fillId="0" borderId="0" xfId="2" applyFont="1" applyAlignment="1">
      <alignment horizontal="center" vertical="center"/>
    </xf>
    <xf numFmtId="165" fontId="7" fillId="9" borderId="8" xfId="4" applyNumberFormat="1" applyFont="1" applyFill="1" applyBorder="1" applyAlignment="1">
      <alignment horizontal="center" vertical="center" wrapText="1"/>
    </xf>
    <xf numFmtId="165" fontId="10" fillId="9" borderId="8" xfId="4" applyNumberFormat="1" applyFont="1" applyFill="1" applyBorder="1" applyAlignment="1">
      <alignment horizontal="center" vertical="center"/>
    </xf>
    <xf numFmtId="165" fontId="10" fillId="9" borderId="8" xfId="4" applyNumberFormat="1" applyFont="1" applyFill="1" applyBorder="1" applyAlignment="1">
      <alignment horizontal="center" vertical="center" wrapText="1"/>
    </xf>
    <xf numFmtId="165" fontId="26" fillId="9" borderId="8" xfId="4" applyNumberFormat="1" applyFont="1" applyFill="1" applyBorder="1" applyAlignment="1">
      <alignment horizontal="center" vertical="center"/>
    </xf>
    <xf numFmtId="165" fontId="26" fillId="9" borderId="8" xfId="4" applyNumberFormat="1" applyFont="1" applyFill="1" applyBorder="1" applyAlignment="1">
      <alignment horizontal="center" vertical="center" wrapText="1"/>
    </xf>
    <xf numFmtId="164" fontId="10" fillId="9" borderId="8" xfId="1" applyFont="1" applyFill="1" applyBorder="1" applyAlignment="1">
      <alignment horizontal="center" vertical="center"/>
    </xf>
    <xf numFmtId="0" fontId="0" fillId="3" borderId="0" xfId="2" applyFont="1" applyFill="1" applyAlignment="1">
      <alignment horizontal="center" vertical="center"/>
    </xf>
    <xf numFmtId="49" fontId="10" fillId="0" borderId="8" xfId="3" applyNumberFormat="1" applyFont="1" applyBorder="1" applyAlignment="1">
      <alignment horizontal="center" vertical="center" wrapText="1"/>
    </xf>
    <xf numFmtId="165" fontId="10" fillId="9" borderId="10" xfId="4" applyNumberFormat="1" applyFont="1" applyFill="1" applyBorder="1" applyAlignment="1">
      <alignment horizontal="center" vertical="center"/>
    </xf>
    <xf numFmtId="165" fontId="10" fillId="9" borderId="10" xfId="4" applyNumberFormat="1" applyFont="1" applyFill="1" applyBorder="1" applyAlignment="1">
      <alignment horizontal="center" vertical="center" wrapText="1"/>
    </xf>
    <xf numFmtId="164" fontId="24" fillId="0" borderId="8" xfId="4" applyNumberFormat="1" applyFont="1" applyBorder="1" applyAlignment="1">
      <alignment horizontal="center" vertical="center"/>
    </xf>
    <xf numFmtId="164" fontId="7" fillId="3" borderId="2" xfId="1" applyFont="1" applyFill="1" applyBorder="1" applyAlignment="1">
      <alignment horizontal="center" vertical="center"/>
    </xf>
    <xf numFmtId="166" fontId="10" fillId="0" borderId="8" xfId="6" applyNumberFormat="1" applyFont="1" applyBorder="1" applyAlignment="1">
      <alignment horizontal="center" vertical="center"/>
    </xf>
    <xf numFmtId="164" fontId="10" fillId="0" borderId="8" xfId="4" applyNumberFormat="1" applyFont="1" applyFill="1" applyBorder="1" applyAlignment="1">
      <alignment horizontal="center" vertical="center"/>
    </xf>
    <xf numFmtId="164" fontId="10" fillId="0" borderId="8" xfId="4" applyNumberFormat="1" applyFont="1" applyFill="1" applyBorder="1" applyAlignment="1">
      <alignment horizontal="center" vertical="center" wrapText="1"/>
    </xf>
    <xf numFmtId="49" fontId="10" fillId="0" borderId="8" xfId="6" applyNumberFormat="1" applyFont="1" applyBorder="1" applyAlignment="1">
      <alignment horizontal="center" vertical="center"/>
    </xf>
    <xf numFmtId="0" fontId="10" fillId="0" borderId="8" xfId="7" applyFont="1" applyBorder="1" applyAlignment="1">
      <alignment horizontal="center" vertical="center"/>
    </xf>
    <xf numFmtId="164" fontId="10" fillId="0" borderId="0" xfId="1" applyFont="1" applyAlignment="1">
      <alignment horizontal="left" vertical="center"/>
    </xf>
    <xf numFmtId="164" fontId="5" fillId="3" borderId="0" xfId="1" applyFont="1" applyFill="1" applyAlignment="1">
      <alignment horizontal="center" vertical="center"/>
    </xf>
    <xf numFmtId="0" fontId="25" fillId="0" borderId="0" xfId="2" applyFont="1" applyAlignment="1">
      <alignment horizontal="center" vertical="center"/>
    </xf>
    <xf numFmtId="0" fontId="0" fillId="0" borderId="0" xfId="0" applyAlignment="1">
      <alignment horizontal="center" vertical="center"/>
    </xf>
    <xf numFmtId="164" fontId="6" fillId="0" borderId="0" xfId="3" applyFont="1" applyAlignment="1">
      <alignment horizontal="center" vertical="center" wrapText="1"/>
    </xf>
    <xf numFmtId="0" fontId="43" fillId="0" borderId="0" xfId="0" applyFont="1" applyAlignment="1">
      <alignment horizontal="center" vertical="center"/>
    </xf>
    <xf numFmtId="164" fontId="12" fillId="0" borderId="0" xfId="1" applyFont="1" applyAlignment="1">
      <alignment horizontal="center" vertical="center"/>
    </xf>
    <xf numFmtId="164" fontId="7" fillId="3" borderId="0" xfId="3" applyFont="1" applyFill="1" applyAlignment="1">
      <alignment horizontal="center" vertical="center" wrapText="1"/>
    </xf>
    <xf numFmtId="164" fontId="7" fillId="3" borderId="0" xfId="1" applyFont="1" applyFill="1" applyAlignment="1">
      <alignment horizontal="center" vertical="center"/>
    </xf>
    <xf numFmtId="164" fontId="54" fillId="0" borderId="8" xfId="3" applyFont="1" applyBorder="1" applyAlignment="1">
      <alignment horizontal="center" vertical="center" wrapText="1"/>
    </xf>
    <xf numFmtId="1" fontId="54" fillId="0" borderId="8" xfId="3" applyNumberFormat="1" applyFont="1" applyBorder="1" applyAlignment="1">
      <alignment horizontal="center" vertical="center" wrapText="1"/>
    </xf>
    <xf numFmtId="0" fontId="54" fillId="0" borderId="8" xfId="4" applyFont="1" applyBorder="1" applyAlignment="1">
      <alignment horizontal="center" vertical="center"/>
    </xf>
    <xf numFmtId="164" fontId="54" fillId="0" borderId="8" xfId="4" applyNumberFormat="1" applyFont="1" applyBorder="1" applyAlignment="1">
      <alignment horizontal="center" vertical="center"/>
    </xf>
    <xf numFmtId="164" fontId="54" fillId="0" borderId="8" xfId="4" applyNumberFormat="1" applyFont="1" applyBorder="1" applyAlignment="1">
      <alignment horizontal="center" vertical="center" wrapText="1"/>
    </xf>
    <xf numFmtId="164" fontId="52" fillId="13" borderId="28" xfId="1" applyFont="1" applyFill="1" applyBorder="1" applyAlignment="1">
      <alignment horizontal="center" vertical="center"/>
    </xf>
    <xf numFmtId="164" fontId="10" fillId="13" borderId="29" xfId="1" applyFont="1" applyFill="1" applyBorder="1" applyAlignment="1">
      <alignment horizontal="center" vertical="center"/>
    </xf>
    <xf numFmtId="164" fontId="10" fillId="14" borderId="30" xfId="1" applyFont="1" applyFill="1" applyBorder="1" applyAlignment="1">
      <alignment horizontal="center" vertical="center"/>
    </xf>
    <xf numFmtId="164" fontId="7" fillId="0" borderId="28" xfId="11" applyNumberFormat="1" applyFont="1" applyBorder="1" applyAlignment="1">
      <alignment horizontal="center" vertical="center"/>
    </xf>
    <xf numFmtId="164" fontId="5" fillId="0" borderId="29" xfId="1" applyFont="1" applyBorder="1" applyAlignment="1">
      <alignment horizontal="center" vertical="center"/>
    </xf>
    <xf numFmtId="164" fontId="5" fillId="0" borderId="28" xfId="1" applyFont="1" applyBorder="1" applyAlignment="1">
      <alignment horizontal="center" vertical="center"/>
    </xf>
    <xf numFmtId="167" fontId="7" fillId="3" borderId="29" xfId="4" applyNumberFormat="1" applyFont="1" applyFill="1" applyBorder="1" applyAlignment="1">
      <alignment horizontal="center" vertical="center" wrapText="1"/>
    </xf>
    <xf numFmtId="164" fontId="10" fillId="3" borderId="29" xfId="1" applyFont="1" applyFill="1" applyBorder="1" applyAlignment="1">
      <alignment horizontal="center" vertical="center"/>
    </xf>
    <xf numFmtId="165" fontId="24" fillId="3" borderId="29" xfId="4" applyNumberFormat="1" applyFont="1" applyFill="1" applyBorder="1" applyAlignment="1">
      <alignment horizontal="center" vertical="center" wrapText="1"/>
    </xf>
    <xf numFmtId="164" fontId="24" fillId="3" borderId="29" xfId="1" applyFont="1" applyFill="1" applyBorder="1" applyAlignment="1">
      <alignment horizontal="center" vertical="center"/>
    </xf>
    <xf numFmtId="167" fontId="24" fillId="3" borderId="29" xfId="4" applyNumberFormat="1" applyFont="1" applyFill="1" applyBorder="1" applyAlignment="1">
      <alignment horizontal="center" vertical="center" wrapText="1"/>
    </xf>
    <xf numFmtId="0" fontId="43" fillId="3" borderId="29" xfId="0" applyFont="1" applyFill="1" applyBorder="1"/>
    <xf numFmtId="164" fontId="7" fillId="0" borderId="29" xfId="4" applyNumberFormat="1" applyFont="1" applyBorder="1" applyAlignment="1">
      <alignment horizontal="center" vertical="center"/>
    </xf>
    <xf numFmtId="164" fontId="10" fillId="0" borderId="29" xfId="4" applyNumberFormat="1" applyFont="1" applyBorder="1" applyAlignment="1">
      <alignment horizontal="center" vertical="center" wrapText="1"/>
    </xf>
    <xf numFmtId="164" fontId="7" fillId="0" borderId="29" xfId="4" applyNumberFormat="1" applyFont="1" applyBorder="1" applyAlignment="1">
      <alignment horizontal="center" vertical="center" wrapText="1"/>
    </xf>
    <xf numFmtId="1" fontId="10" fillId="0" borderId="29" xfId="3" applyNumberFormat="1" applyFont="1" applyBorder="1" applyAlignment="1">
      <alignment horizontal="center" vertical="center" wrapText="1"/>
    </xf>
    <xf numFmtId="164" fontId="27" fillId="0" borderId="29" xfId="12" applyNumberFormat="1" applyBorder="1" applyAlignment="1">
      <alignment horizontal="left" vertical="center" wrapText="1"/>
    </xf>
    <xf numFmtId="164" fontId="10" fillId="3" borderId="28" xfId="4" applyNumberFormat="1" applyFont="1" applyFill="1" applyBorder="1" applyAlignment="1">
      <alignment horizontal="center" vertical="center"/>
    </xf>
    <xf numFmtId="1" fontId="14" fillId="5" borderId="33" xfId="8" applyNumberFormat="1" applyFont="1" applyFill="1" applyBorder="1" applyAlignment="1">
      <alignment horizontal="center" vertical="center"/>
    </xf>
    <xf numFmtId="1" fontId="14" fillId="5" borderId="30" xfId="8" applyNumberFormat="1" applyFont="1" applyFill="1" applyBorder="1" applyAlignment="1">
      <alignment horizontal="center" vertical="center"/>
    </xf>
    <xf numFmtId="167" fontId="7" fillId="0" borderId="29" xfId="4" applyNumberFormat="1" applyFont="1" applyBorder="1" applyAlignment="1">
      <alignment horizontal="center" vertical="center" wrapText="1"/>
    </xf>
    <xf numFmtId="164" fontId="10" fillId="9" borderId="28" xfId="1" applyFont="1" applyFill="1" applyBorder="1" applyAlignment="1">
      <alignment horizontal="center" vertical="center"/>
    </xf>
    <xf numFmtId="164" fontId="10" fillId="9" borderId="28" xfId="1" applyFont="1" applyFill="1" applyBorder="1" applyAlignment="1">
      <alignment horizontal="center" vertical="center" wrapText="1"/>
    </xf>
    <xf numFmtId="164" fontId="6" fillId="0" borderId="29" xfId="3" applyFont="1" applyBorder="1" applyAlignment="1">
      <alignment horizontal="left" vertical="center" wrapText="1"/>
    </xf>
    <xf numFmtId="164" fontId="6" fillId="13" borderId="29" xfId="3" applyFont="1" applyFill="1" applyBorder="1" applyAlignment="1">
      <alignment horizontal="left" vertical="center" wrapText="1"/>
    </xf>
    <xf numFmtId="164" fontId="10" fillId="0" borderId="29" xfId="11" applyNumberFormat="1" applyFont="1" applyBorder="1" applyAlignment="1">
      <alignment horizontal="center" vertical="center"/>
    </xf>
    <xf numFmtId="164" fontId="5" fillId="14" borderId="29" xfId="3" applyFont="1" applyFill="1" applyBorder="1" applyAlignment="1">
      <alignment horizontal="center" vertical="center" wrapText="1"/>
    </xf>
    <xf numFmtId="164" fontId="10" fillId="9" borderId="29" xfId="1" applyFont="1" applyFill="1" applyBorder="1" applyAlignment="1">
      <alignment horizontal="center" vertical="center"/>
    </xf>
    <xf numFmtId="164" fontId="7" fillId="3" borderId="29" xfId="4" applyNumberFormat="1" applyFont="1" applyFill="1" applyBorder="1" applyAlignment="1">
      <alignment horizontal="center" vertical="center"/>
    </xf>
    <xf numFmtId="164" fontId="7" fillId="3" borderId="29" xfId="4" applyNumberFormat="1" applyFont="1" applyFill="1" applyBorder="1" applyAlignment="1">
      <alignment horizontal="center" vertical="center" wrapText="1"/>
    </xf>
    <xf numFmtId="165" fontId="10" fillId="9" borderId="29" xfId="4" applyNumberFormat="1" applyFont="1" applyFill="1" applyBorder="1" applyAlignment="1">
      <alignment horizontal="center" vertical="center" wrapText="1"/>
    </xf>
    <xf numFmtId="165" fontId="10" fillId="9" borderId="29" xfId="4" applyNumberFormat="1" applyFont="1" applyFill="1" applyBorder="1" applyAlignment="1">
      <alignment horizontal="center" vertical="center"/>
    </xf>
    <xf numFmtId="164" fontId="10" fillId="9" borderId="29" xfId="1" applyFont="1" applyFill="1" applyBorder="1" applyAlignment="1">
      <alignment horizontal="center" vertical="center" wrapText="1"/>
    </xf>
    <xf numFmtId="164" fontId="58" fillId="0" borderId="0" xfId="1" applyFont="1" applyAlignment="1">
      <alignment horizontal="center" vertical="center"/>
    </xf>
    <xf numFmtId="164" fontId="7" fillId="3" borderId="29" xfId="3" applyFont="1" applyFill="1" applyBorder="1" applyAlignment="1">
      <alignment horizontal="center" vertical="center" wrapText="1"/>
    </xf>
    <xf numFmtId="164" fontId="10" fillId="3" borderId="29" xfId="6" applyNumberFormat="1" applyFont="1" applyFill="1" applyBorder="1" applyAlignment="1">
      <alignment horizontal="center" vertical="center" wrapText="1"/>
    </xf>
    <xf numFmtId="164" fontId="10" fillId="3" borderId="29" xfId="4" applyNumberFormat="1" applyFont="1" applyFill="1" applyBorder="1" applyAlignment="1">
      <alignment horizontal="center" vertical="center" wrapText="1"/>
    </xf>
    <xf numFmtId="164" fontId="10" fillId="3" borderId="29" xfId="4" quotePrefix="1" applyNumberFormat="1" applyFont="1" applyFill="1" applyBorder="1" applyAlignment="1">
      <alignment horizontal="center" vertical="center" wrapText="1"/>
    </xf>
    <xf numFmtId="164" fontId="10" fillId="3" borderId="29" xfId="4" applyNumberFormat="1" applyFont="1" applyFill="1" applyBorder="1" applyAlignment="1">
      <alignment horizontal="center" vertical="center"/>
    </xf>
    <xf numFmtId="164" fontId="10" fillId="3" borderId="29" xfId="3" applyFont="1" applyFill="1" applyBorder="1" applyAlignment="1">
      <alignment horizontal="center" vertical="center" wrapText="1"/>
    </xf>
    <xf numFmtId="164" fontId="10" fillId="3" borderId="29" xfId="11" applyNumberFormat="1" applyFont="1" applyFill="1" applyBorder="1" applyAlignment="1">
      <alignment horizontal="center" vertical="center"/>
    </xf>
    <xf numFmtId="165" fontId="10" fillId="9" borderId="30" xfId="4" applyNumberFormat="1" applyFont="1" applyFill="1" applyBorder="1" applyAlignment="1">
      <alignment horizontal="center" vertical="center"/>
    </xf>
    <xf numFmtId="164" fontId="7" fillId="0" borderId="29" xfId="11" applyNumberFormat="1" applyFont="1" applyBorder="1" applyAlignment="1">
      <alignment horizontal="center" vertical="center"/>
    </xf>
    <xf numFmtId="164" fontId="10" fillId="0" borderId="29" xfId="4" applyNumberFormat="1" applyFont="1" applyBorder="1" applyAlignment="1">
      <alignment horizontal="center" vertical="center"/>
    </xf>
    <xf numFmtId="164" fontId="10" fillId="0" borderId="29" xfId="3" applyFont="1" applyBorder="1" applyAlignment="1">
      <alignment horizontal="center" vertical="center" wrapText="1"/>
    </xf>
    <xf numFmtId="0" fontId="10" fillId="0" borderId="8" xfId="4" applyFont="1" applyFill="1" applyBorder="1" applyAlignment="1">
      <alignment horizontal="center" vertical="center"/>
    </xf>
    <xf numFmtId="0" fontId="7" fillId="3" borderId="29" xfId="3" applyNumberFormat="1" applyFont="1" applyFill="1" applyBorder="1" applyAlignment="1">
      <alignment horizontal="center" vertical="center" wrapText="1"/>
    </xf>
    <xf numFmtId="164" fontId="45" fillId="0" borderId="29" xfId="1" applyFont="1" applyBorder="1" applyAlignment="1">
      <alignment horizontal="center" vertical="center"/>
    </xf>
    <xf numFmtId="164" fontId="26" fillId="0" borderId="8" xfId="4" applyNumberFormat="1" applyFont="1" applyFill="1" applyBorder="1" applyAlignment="1">
      <alignment horizontal="center" vertical="center" wrapText="1"/>
    </xf>
    <xf numFmtId="0" fontId="24" fillId="0" borderId="8" xfId="0" applyFont="1" applyBorder="1" applyAlignment="1">
      <alignment horizontal="center"/>
    </xf>
    <xf numFmtId="0" fontId="10" fillId="0" borderId="8" xfId="0" applyFont="1" applyBorder="1" applyAlignment="1">
      <alignment horizontal="center"/>
    </xf>
    <xf numFmtId="0" fontId="26" fillId="0" borderId="8" xfId="0" applyFont="1" applyBorder="1" applyAlignment="1">
      <alignment horizontal="center"/>
    </xf>
    <xf numFmtId="1" fontId="10" fillId="0" borderId="8" xfId="3" applyNumberFormat="1" applyFont="1" applyBorder="1" applyAlignment="1">
      <alignment horizontal="center" vertical="center"/>
    </xf>
    <xf numFmtId="164" fontId="10" fillId="0" borderId="29" xfId="1" applyFont="1" applyBorder="1">
      <alignment vertical="center"/>
    </xf>
    <xf numFmtId="165" fontId="7" fillId="9" borderId="29" xfId="4" applyNumberFormat="1" applyFont="1" applyFill="1" applyBorder="1" applyAlignment="1">
      <alignment horizontal="center" vertical="center" wrapText="1"/>
    </xf>
    <xf numFmtId="165" fontId="7" fillId="9" borderId="29" xfId="4" applyNumberFormat="1" applyFont="1" applyFill="1" applyBorder="1" applyAlignment="1">
      <alignment horizontal="center" vertical="center"/>
    </xf>
    <xf numFmtId="165" fontId="7" fillId="3" borderId="29" xfId="4" applyNumberFormat="1" applyFont="1" applyFill="1" applyBorder="1" applyAlignment="1">
      <alignment horizontal="center" vertical="center" wrapText="1"/>
    </xf>
    <xf numFmtId="164" fontId="52" fillId="13" borderId="29" xfId="1" applyFont="1" applyFill="1" applyBorder="1" applyAlignment="1">
      <alignment horizontal="center" vertical="center"/>
    </xf>
    <xf numFmtId="164" fontId="10" fillId="3" borderId="34" xfId="4" applyNumberFormat="1" applyFont="1" applyFill="1" applyBorder="1" applyAlignment="1">
      <alignment horizontal="center" vertical="center"/>
    </xf>
    <xf numFmtId="164" fontId="5" fillId="3" borderId="29" xfId="4" applyNumberFormat="1" applyFont="1" applyFill="1" applyBorder="1" applyAlignment="1">
      <alignment horizontal="center" vertical="center"/>
    </xf>
    <xf numFmtId="164" fontId="5" fillId="3" borderId="34" xfId="4" applyNumberFormat="1" applyFont="1" applyFill="1" applyBorder="1" applyAlignment="1">
      <alignment horizontal="center" vertical="center"/>
    </xf>
    <xf numFmtId="0" fontId="14" fillId="5" borderId="29" xfId="8" applyFont="1" applyFill="1" applyBorder="1" applyAlignment="1">
      <alignment horizontal="center" vertical="center"/>
    </xf>
    <xf numFmtId="0" fontId="14" fillId="6" borderId="29" xfId="2" applyFont="1" applyFill="1" applyBorder="1" applyAlignment="1">
      <alignment vertical="center"/>
    </xf>
    <xf numFmtId="0" fontId="36" fillId="6" borderId="29" xfId="2" applyFont="1" applyFill="1" applyBorder="1" applyAlignment="1">
      <alignment horizontal="center" vertical="center"/>
    </xf>
    <xf numFmtId="1" fontId="14" fillId="5" borderId="29" xfId="9" applyNumberFormat="1" applyFont="1" applyFill="1" applyBorder="1" applyAlignment="1">
      <alignment vertical="center"/>
    </xf>
    <xf numFmtId="1" fontId="36" fillId="6" borderId="29" xfId="2" applyNumberFormat="1" applyFont="1" applyFill="1" applyBorder="1" applyAlignment="1">
      <alignment horizontal="center" vertical="center"/>
    </xf>
    <xf numFmtId="164" fontId="10" fillId="7" borderId="29" xfId="1" applyFont="1" applyFill="1" applyBorder="1" applyAlignment="1">
      <alignment horizontal="center" vertical="center"/>
    </xf>
    <xf numFmtId="0" fontId="35" fillId="0" borderId="29" xfId="2" applyFont="1" applyBorder="1"/>
    <xf numFmtId="1" fontId="14" fillId="6" borderId="29" xfId="9" applyNumberFormat="1" applyFont="1" applyFill="1" applyBorder="1" applyAlignment="1">
      <alignment vertical="center"/>
    </xf>
    <xf numFmtId="1" fontId="14" fillId="6" borderId="29" xfId="9" applyNumberFormat="1" applyFont="1" applyFill="1" applyBorder="1" applyAlignment="1">
      <alignment horizontal="center" vertical="center"/>
    </xf>
    <xf numFmtId="1" fontId="14" fillId="6" borderId="29" xfId="2" applyNumberFormat="1" applyFont="1" applyFill="1" applyBorder="1" applyAlignment="1">
      <alignment vertical="center"/>
    </xf>
    <xf numFmtId="1" fontId="14" fillId="5" borderId="29" xfId="8" applyNumberFormat="1" applyFont="1" applyFill="1" applyBorder="1" applyAlignment="1">
      <alignment horizontal="center" vertical="center"/>
    </xf>
    <xf numFmtId="164" fontId="16" fillId="0" borderId="29" xfId="1" applyFont="1" applyBorder="1">
      <alignment vertical="center"/>
    </xf>
    <xf numFmtId="0" fontId="14" fillId="0" borderId="29" xfId="2" applyFont="1" applyBorder="1" applyAlignment="1">
      <alignment vertical="center"/>
    </xf>
    <xf numFmtId="0" fontId="36" fillId="0" borderId="29" xfId="2" applyFont="1" applyBorder="1" applyAlignment="1">
      <alignment horizontal="center" vertical="center"/>
    </xf>
    <xf numFmtId="164" fontId="10" fillId="9" borderId="30" xfId="1" applyFont="1" applyFill="1" applyBorder="1" applyAlignment="1">
      <alignment horizontal="center" vertical="center" wrapText="1"/>
    </xf>
    <xf numFmtId="167" fontId="7" fillId="0" borderId="29" xfId="1" applyNumberFormat="1" applyFont="1" applyBorder="1" applyAlignment="1">
      <alignment horizontal="center" vertical="center"/>
    </xf>
    <xf numFmtId="164" fontId="5" fillId="3" borderId="29" xfId="3" applyFont="1" applyFill="1" applyBorder="1" applyAlignment="1">
      <alignment horizontal="center" wrapText="1"/>
    </xf>
    <xf numFmtId="164" fontId="24" fillId="12" borderId="5" xfId="6" applyNumberFormat="1" applyFont="1" applyFill="1" applyBorder="1" applyAlignment="1">
      <alignment horizontal="center" wrapText="1"/>
    </xf>
    <xf numFmtId="164" fontId="5" fillId="0" borderId="0" xfId="1" applyFont="1" applyAlignment="1">
      <alignment horizontal="center"/>
    </xf>
    <xf numFmtId="164" fontId="10" fillId="0" borderId="8" xfId="4" applyNumberFormat="1" applyFont="1" applyBorder="1" applyAlignment="1">
      <alignment horizontal="center" wrapText="1"/>
    </xf>
    <xf numFmtId="164" fontId="7" fillId="0" borderId="29" xfId="11" applyNumberFormat="1" applyFont="1" applyBorder="1" applyAlignment="1">
      <alignment horizontal="center"/>
    </xf>
    <xf numFmtId="164" fontId="7" fillId="0" borderId="28" xfId="11" applyNumberFormat="1" applyFont="1" applyBorder="1" applyAlignment="1">
      <alignment horizontal="center"/>
    </xf>
    <xf numFmtId="164" fontId="7" fillId="12" borderId="29" xfId="6" applyNumberFormat="1" applyFont="1" applyFill="1" applyBorder="1" applyAlignment="1">
      <alignment horizontal="center" wrapText="1"/>
    </xf>
    <xf numFmtId="0" fontId="7" fillId="3" borderId="29" xfId="4" applyFont="1" applyFill="1" applyBorder="1" applyAlignment="1">
      <alignment horizontal="center" wrapText="1"/>
    </xf>
    <xf numFmtId="164" fontId="7" fillId="3" borderId="29" xfId="4" applyNumberFormat="1" applyFont="1" applyFill="1" applyBorder="1" applyAlignment="1">
      <alignment horizontal="center" wrapText="1"/>
    </xf>
    <xf numFmtId="164" fontId="7" fillId="3" borderId="29" xfId="4" applyNumberFormat="1" applyFont="1" applyFill="1" applyBorder="1" applyAlignment="1">
      <alignment horizontal="center"/>
    </xf>
    <xf numFmtId="164" fontId="7" fillId="3" borderId="29" xfId="3" applyFont="1" applyFill="1" applyBorder="1" applyAlignment="1">
      <alignment horizontal="center" wrapText="1"/>
    </xf>
    <xf numFmtId="16" fontId="7" fillId="0" borderId="13" xfId="0" applyNumberFormat="1" applyFont="1" applyBorder="1" applyAlignment="1">
      <alignment horizontal="center" wrapText="1"/>
    </xf>
    <xf numFmtId="0" fontId="7" fillId="0" borderId="8" xfId="0" applyFont="1" applyBorder="1" applyAlignment="1">
      <alignment horizontal="center" wrapText="1"/>
    </xf>
    <xf numFmtId="165" fontId="7" fillId="9" borderId="34" xfId="4" applyNumberFormat="1" applyFont="1" applyFill="1" applyBorder="1" applyAlignment="1">
      <alignment horizontal="center" vertical="center" wrapText="1"/>
    </xf>
    <xf numFmtId="164" fontId="7" fillId="9" borderId="34" xfId="1" applyFont="1" applyFill="1" applyBorder="1" applyAlignment="1">
      <alignment horizontal="center" vertical="center" wrapText="1"/>
    </xf>
    <xf numFmtId="167" fontId="10" fillId="3" borderId="34" xfId="4" applyNumberFormat="1" applyFont="1" applyFill="1" applyBorder="1" applyAlignment="1">
      <alignment horizontal="center" vertical="center" wrapText="1"/>
    </xf>
    <xf numFmtId="0" fontId="10" fillId="3" borderId="29" xfId="4" applyFont="1" applyFill="1" applyBorder="1" applyAlignment="1">
      <alignment horizontal="center" vertical="center" wrapText="1"/>
    </xf>
    <xf numFmtId="164" fontId="48" fillId="0" borderId="29" xfId="1" applyFont="1" applyBorder="1" applyAlignment="1">
      <alignment horizontal="center" vertical="center"/>
    </xf>
    <xf numFmtId="0" fontId="14" fillId="5" borderId="35" xfId="8" applyFont="1" applyFill="1" applyBorder="1" applyAlignment="1">
      <alignment horizontal="center" vertical="center"/>
    </xf>
    <xf numFmtId="1" fontId="14" fillId="5" borderId="35" xfId="8" applyNumberFormat="1" applyFont="1" applyFill="1" applyBorder="1" applyAlignment="1">
      <alignment horizontal="center" vertical="center"/>
    </xf>
    <xf numFmtId="164" fontId="10" fillId="3" borderId="29" xfId="4" applyNumberFormat="1" applyFont="1" applyFill="1" applyBorder="1" applyAlignment="1">
      <alignment horizontal="center"/>
    </xf>
    <xf numFmtId="164" fontId="10" fillId="3" borderId="29" xfId="3" applyFont="1" applyFill="1" applyBorder="1" applyAlignment="1">
      <alignment horizontal="center" wrapText="1"/>
    </xf>
    <xf numFmtId="164" fontId="10" fillId="9" borderId="30" xfId="1" applyFont="1" applyFill="1" applyBorder="1" applyAlignment="1">
      <alignment horizontal="center" vertical="center"/>
    </xf>
    <xf numFmtId="167" fontId="10" fillId="0" borderId="2" xfId="4" applyNumberFormat="1" applyFont="1" applyBorder="1" applyAlignment="1">
      <alignment horizontal="center" vertical="center" wrapText="1"/>
    </xf>
    <xf numFmtId="167" fontId="7" fillId="3" borderId="32" xfId="4" applyNumberFormat="1" applyFont="1" applyFill="1" applyBorder="1" applyAlignment="1">
      <alignment horizontal="center" vertical="center" wrapText="1"/>
    </xf>
    <xf numFmtId="165" fontId="10" fillId="0" borderId="29" xfId="4" applyNumberFormat="1" applyFont="1" applyBorder="1" applyAlignment="1">
      <alignment horizontal="center" vertical="center"/>
    </xf>
    <xf numFmtId="165" fontId="10" fillId="3" borderId="29" xfId="4" applyNumberFormat="1" applyFont="1" applyFill="1" applyBorder="1" applyAlignment="1">
      <alignment horizontal="center" vertical="center" wrapText="1"/>
    </xf>
    <xf numFmtId="164" fontId="24" fillId="3" borderId="29" xfId="3" applyFont="1" applyFill="1" applyBorder="1" applyAlignment="1">
      <alignment horizontal="center" wrapText="1"/>
    </xf>
    <xf numFmtId="165" fontId="10" fillId="9" borderId="30" xfId="4" applyNumberFormat="1" applyFont="1" applyFill="1" applyBorder="1" applyAlignment="1">
      <alignment horizontal="center" vertical="center" wrapText="1"/>
    </xf>
    <xf numFmtId="164" fontId="41" fillId="0" borderId="8" xfId="3" applyFont="1" applyBorder="1" applyAlignment="1">
      <alignment horizontal="center" vertical="center" wrapText="1"/>
    </xf>
    <xf numFmtId="1" fontId="24" fillId="0" borderId="29" xfId="4" applyNumberFormat="1" applyFont="1" applyBorder="1" applyAlignment="1">
      <alignment horizontal="center" vertical="center"/>
    </xf>
    <xf numFmtId="164" fontId="5" fillId="3" borderId="28" xfId="4" applyNumberFormat="1" applyFont="1" applyFill="1" applyBorder="1" applyAlignment="1">
      <alignment horizontal="center" vertical="center"/>
    </xf>
    <xf numFmtId="1" fontId="29" fillId="0" borderId="0" xfId="4" applyNumberFormat="1" applyFont="1" applyBorder="1" applyAlignment="1">
      <alignment horizontal="center" vertical="center"/>
    </xf>
    <xf numFmtId="164" fontId="61" fillId="0" borderId="0" xfId="1" applyFont="1">
      <alignment vertical="center"/>
    </xf>
    <xf numFmtId="164" fontId="49" fillId="9" borderId="10" xfId="11" applyNumberFormat="1" applyFont="1" applyFill="1" applyBorder="1" applyAlignment="1">
      <alignment horizontal="center" vertical="center"/>
    </xf>
    <xf numFmtId="164" fontId="49" fillId="9" borderId="19" xfId="11" applyNumberFormat="1" applyFont="1" applyFill="1" applyBorder="1" applyAlignment="1">
      <alignment horizontal="center" vertical="center"/>
    </xf>
    <xf numFmtId="164" fontId="53" fillId="9" borderId="19" xfId="1" applyFont="1" applyFill="1" applyBorder="1" applyAlignment="1">
      <alignment horizontal="center" vertical="center" wrapText="1"/>
    </xf>
    <xf numFmtId="164" fontId="53" fillId="9" borderId="36" xfId="1" applyFont="1" applyFill="1" applyBorder="1" applyAlignment="1">
      <alignment horizontal="center" vertical="center" wrapText="1"/>
    </xf>
    <xf numFmtId="164" fontId="53" fillId="3" borderId="2" xfId="1" applyFont="1" applyFill="1" applyBorder="1" applyAlignment="1">
      <alignment horizontal="center" vertical="center" wrapText="1"/>
    </xf>
    <xf numFmtId="164" fontId="24" fillId="3" borderId="0" xfId="3" applyFont="1" applyFill="1" applyAlignment="1">
      <alignment horizontal="center" wrapText="1"/>
    </xf>
    <xf numFmtId="0" fontId="24" fillId="3" borderId="0" xfId="4" applyFont="1" applyFill="1" applyBorder="1" applyAlignment="1">
      <alignment horizontal="center" wrapText="1"/>
    </xf>
    <xf numFmtId="1" fontId="7" fillId="3" borderId="29" xfId="4" applyNumberFormat="1" applyFont="1" applyFill="1" applyBorder="1" applyAlignment="1">
      <alignment horizontal="center"/>
    </xf>
    <xf numFmtId="0" fontId="7" fillId="3" borderId="0" xfId="4" applyFont="1" applyFill="1" applyBorder="1" applyAlignment="1">
      <alignment horizontal="center" wrapText="1"/>
    </xf>
    <xf numFmtId="164" fontId="48" fillId="0" borderId="17" xfId="1" applyFont="1" applyBorder="1" applyAlignment="1">
      <alignment horizontal="center" vertical="center" wrapText="1"/>
    </xf>
    <xf numFmtId="164" fontId="48" fillId="0" borderId="0" xfId="1" applyFont="1" applyAlignment="1">
      <alignment horizontal="center" vertical="center" wrapText="1"/>
    </xf>
    <xf numFmtId="164" fontId="48" fillId="0" borderId="0" xfId="1" applyFont="1" applyAlignment="1">
      <alignment vertical="center" wrapText="1"/>
    </xf>
    <xf numFmtId="164" fontId="26" fillId="0" borderId="29" xfId="4" applyNumberFormat="1" applyFont="1" applyBorder="1" applyAlignment="1">
      <alignment horizontal="center" vertical="center"/>
    </xf>
    <xf numFmtId="0" fontId="24" fillId="0" borderId="20" xfId="0" applyFont="1" applyBorder="1" applyAlignment="1">
      <alignment wrapText="1"/>
    </xf>
    <xf numFmtId="164" fontId="26" fillId="0" borderId="8" xfId="3" applyFont="1" applyBorder="1" applyAlignment="1">
      <alignment horizontal="center" vertical="center" wrapText="1"/>
    </xf>
    <xf numFmtId="1" fontId="26" fillId="0" borderId="8" xfId="3" applyNumberFormat="1" applyFont="1" applyBorder="1" applyAlignment="1">
      <alignment horizontal="center" vertical="center" wrapText="1"/>
    </xf>
    <xf numFmtId="0" fontId="26" fillId="0" borderId="8" xfId="4" applyFont="1" applyFill="1" applyBorder="1" applyAlignment="1">
      <alignment horizontal="center" vertical="center"/>
    </xf>
    <xf numFmtId="165" fontId="26" fillId="3" borderId="29" xfId="4" applyNumberFormat="1" applyFont="1" applyFill="1" applyBorder="1" applyAlignment="1">
      <alignment horizontal="center" vertical="center"/>
    </xf>
    <xf numFmtId="1" fontId="26" fillId="3" borderId="29" xfId="4" applyNumberFormat="1" applyFont="1" applyFill="1" applyBorder="1" applyAlignment="1">
      <alignment horizontal="center" vertical="center"/>
    </xf>
    <xf numFmtId="164" fontId="26" fillId="3" borderId="29" xfId="4" applyNumberFormat="1" applyFont="1" applyFill="1" applyBorder="1" applyAlignment="1">
      <alignment horizontal="center" vertical="center"/>
    </xf>
    <xf numFmtId="167" fontId="26" fillId="3" borderId="29" xfId="4" applyNumberFormat="1" applyFont="1" applyFill="1" applyBorder="1" applyAlignment="1">
      <alignment horizontal="center" vertical="center" wrapText="1"/>
    </xf>
    <xf numFmtId="164" fontId="26" fillId="3" borderId="29" xfId="4" applyNumberFormat="1" applyFont="1" applyFill="1" applyBorder="1" applyAlignment="1">
      <alignment horizontal="center" vertical="center" wrapText="1"/>
    </xf>
    <xf numFmtId="167" fontId="26" fillId="0" borderId="29" xfId="4" applyNumberFormat="1" applyFont="1" applyBorder="1" applyAlignment="1">
      <alignment horizontal="center" vertical="center" wrapText="1"/>
    </xf>
    <xf numFmtId="0" fontId="10" fillId="0" borderId="2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2" xfId="0" applyFont="1" applyBorder="1" applyAlignment="1">
      <alignment horizontal="center" vertical="center"/>
    </xf>
    <xf numFmtId="16" fontId="10" fillId="0" borderId="32" xfId="0" applyNumberFormat="1" applyFont="1" applyBorder="1" applyAlignment="1">
      <alignment horizontal="center" vertical="center"/>
    </xf>
    <xf numFmtId="16" fontId="10" fillId="0" borderId="3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4" xfId="0" applyFont="1" applyBorder="1" applyAlignment="1">
      <alignment horizontal="center" vertical="center"/>
    </xf>
    <xf numFmtId="16" fontId="26" fillId="0" borderId="4" xfId="0" applyNumberFormat="1" applyFont="1" applyBorder="1" applyAlignment="1">
      <alignment horizontal="center" vertical="center" wrapText="1"/>
    </xf>
    <xf numFmtId="164" fontId="7" fillId="0" borderId="8" xfId="4" applyNumberFormat="1" applyFont="1" applyBorder="1" applyAlignment="1">
      <alignment horizontal="center" wrapText="1"/>
    </xf>
    <xf numFmtId="1" fontId="7" fillId="0" borderId="8" xfId="3" applyNumberFormat="1" applyFont="1" applyBorder="1" applyAlignment="1">
      <alignment horizontal="center" wrapText="1"/>
    </xf>
    <xf numFmtId="164" fontId="7" fillId="0" borderId="0" xfId="3" applyFont="1" applyAlignment="1">
      <alignment horizontal="center" wrapText="1"/>
    </xf>
    <xf numFmtId="164" fontId="7" fillId="3" borderId="40" xfId="3" applyFont="1" applyFill="1" applyBorder="1" applyAlignment="1">
      <alignment horizontal="center" wrapText="1"/>
    </xf>
    <xf numFmtId="0" fontId="7" fillId="0" borderId="8" xfId="4" applyFont="1" applyBorder="1" applyAlignment="1">
      <alignment horizontal="center" vertical="center" wrapText="1"/>
    </xf>
    <xf numFmtId="164" fontId="26" fillId="0" borderId="5" xfId="1" applyFont="1" applyBorder="1">
      <alignment vertical="center"/>
    </xf>
    <xf numFmtId="164" fontId="24" fillId="0" borderId="5" xfId="3" applyFont="1" applyBorder="1" applyAlignment="1">
      <alignment horizontal="left" vertical="top" wrapText="1"/>
    </xf>
    <xf numFmtId="164" fontId="24" fillId="0" borderId="0" xfId="3" applyFont="1" applyAlignment="1">
      <alignment horizontal="left" vertical="top" wrapText="1"/>
    </xf>
    <xf numFmtId="164" fontId="10" fillId="0" borderId="5" xfId="1" applyFont="1" applyBorder="1">
      <alignment vertical="center"/>
    </xf>
    <xf numFmtId="164" fontId="7" fillId="3" borderId="2" xfId="1" applyFont="1" applyFill="1" applyBorder="1" applyAlignment="1">
      <alignment horizontal="center" vertical="center" wrapText="1"/>
    </xf>
    <xf numFmtId="1" fontId="10" fillId="0" borderId="12" xfId="3" applyNumberFormat="1" applyFont="1" applyBorder="1" applyAlignment="1">
      <alignment horizontal="center" vertical="center" wrapText="1"/>
    </xf>
    <xf numFmtId="0" fontId="7" fillId="3" borderId="29" xfId="4" applyFont="1" applyFill="1" applyBorder="1" applyAlignment="1">
      <alignment horizontal="center" vertical="center" wrapText="1"/>
    </xf>
    <xf numFmtId="164" fontId="58" fillId="0" borderId="8" xfId="3" applyFont="1" applyBorder="1" applyAlignment="1">
      <alignment horizontal="center" vertical="center" wrapText="1"/>
    </xf>
    <xf numFmtId="164" fontId="24" fillId="3" borderId="29" xfId="3" applyFont="1" applyFill="1" applyBorder="1" applyAlignment="1">
      <alignment horizontal="center" vertical="center" wrapText="1"/>
    </xf>
    <xf numFmtId="164" fontId="24" fillId="0" borderId="29" xfId="11" applyNumberFormat="1" applyFont="1" applyBorder="1" applyAlignment="1">
      <alignment horizontal="center"/>
    </xf>
    <xf numFmtId="0" fontId="7" fillId="0" borderId="2" xfId="0" applyFont="1" applyBorder="1" applyAlignment="1">
      <alignment horizontal="center" vertical="center" wrapText="1"/>
    </xf>
    <xf numFmtId="164" fontId="24" fillId="3" borderId="29" xfId="4" applyNumberFormat="1" applyFont="1" applyFill="1" applyBorder="1" applyAlignment="1">
      <alignment horizontal="center" vertical="center" wrapText="1"/>
    </xf>
    <xf numFmtId="164" fontId="24" fillId="3" borderId="29" xfId="4" applyNumberFormat="1" applyFont="1" applyFill="1" applyBorder="1" applyAlignment="1">
      <alignment horizontal="center" vertical="center"/>
    </xf>
    <xf numFmtId="164" fontId="24" fillId="0" borderId="8" xfId="4" applyNumberFormat="1" applyFont="1" applyFill="1" applyBorder="1" applyAlignment="1">
      <alignment horizontal="center" vertical="center" wrapText="1"/>
    </xf>
    <xf numFmtId="165" fontId="24" fillId="3" borderId="29" xfId="4" applyNumberFormat="1" applyFont="1" applyFill="1" applyBorder="1" applyAlignment="1">
      <alignment horizontal="center" vertical="center"/>
    </xf>
    <xf numFmtId="16" fontId="24" fillId="0" borderId="13" xfId="0" applyNumberFormat="1" applyFont="1" applyBorder="1" applyAlignment="1">
      <alignment horizontal="center" wrapText="1"/>
    </xf>
    <xf numFmtId="164" fontId="24" fillId="3" borderId="29" xfId="4" quotePrefix="1" applyNumberFormat="1" applyFont="1" applyFill="1" applyBorder="1" applyAlignment="1">
      <alignment horizontal="center" vertical="center" wrapText="1"/>
    </xf>
    <xf numFmtId="164" fontId="5" fillId="0" borderId="28" xfId="1" applyFont="1" applyBorder="1" applyAlignment="1">
      <alignment horizontal="center"/>
    </xf>
    <xf numFmtId="164" fontId="5" fillId="0" borderId="2" xfId="1" applyFont="1" applyBorder="1" applyAlignment="1">
      <alignment horizontal="center"/>
    </xf>
    <xf numFmtId="164" fontId="10" fillId="0" borderId="0" xfId="1" applyFont="1" applyAlignment="1">
      <alignment horizontal="center"/>
    </xf>
    <xf numFmtId="164" fontId="61" fillId="0" borderId="0" xfId="1" applyFont="1" applyAlignment="1">
      <alignment horizontal="center"/>
    </xf>
    <xf numFmtId="0" fontId="24" fillId="0" borderId="2" xfId="0" applyFont="1" applyBorder="1" applyAlignment="1">
      <alignment horizontal="center" wrapText="1"/>
    </xf>
    <xf numFmtId="0" fontId="24" fillId="0" borderId="4" xfId="0" applyFont="1" applyBorder="1" applyAlignment="1">
      <alignment horizontal="center" wrapText="1"/>
    </xf>
    <xf numFmtId="0" fontId="24" fillId="0" borderId="4" xfId="0" applyFont="1" applyBorder="1" applyAlignment="1">
      <alignment horizontal="center"/>
    </xf>
    <xf numFmtId="16" fontId="24" fillId="0" borderId="4" xfId="0" applyNumberFormat="1" applyFont="1" applyBorder="1" applyAlignment="1">
      <alignment horizontal="center"/>
    </xf>
    <xf numFmtId="16" fontId="24" fillId="0" borderId="4" xfId="0" applyNumberFormat="1" applyFont="1" applyBorder="1" applyAlignment="1">
      <alignment horizontal="center" wrapText="1"/>
    </xf>
    <xf numFmtId="164" fontId="24" fillId="3" borderId="8" xfId="4" applyNumberFormat="1" applyFont="1" applyFill="1" applyBorder="1" applyAlignment="1">
      <alignment horizontal="center" vertical="center" wrapText="1"/>
    </xf>
    <xf numFmtId="164" fontId="24" fillId="0" borderId="28" xfId="11" applyNumberFormat="1" applyFont="1" applyBorder="1" applyAlignment="1">
      <alignment horizontal="center" vertical="center"/>
    </xf>
    <xf numFmtId="164" fontId="24" fillId="0" borderId="29" xfId="1" applyFont="1" applyBorder="1" applyAlignment="1">
      <alignment horizontal="center" vertical="center"/>
    </xf>
    <xf numFmtId="164" fontId="24" fillId="0" borderId="28" xfId="1" applyFont="1" applyBorder="1" applyAlignment="1">
      <alignment horizontal="center" vertical="center"/>
    </xf>
    <xf numFmtId="164" fontId="24" fillId="0" borderId="2" xfId="1" applyFont="1" applyBorder="1" applyAlignment="1">
      <alignment horizontal="center" vertical="center"/>
    </xf>
    <xf numFmtId="0" fontId="10" fillId="15" borderId="8" xfId="7" applyFont="1" applyFill="1" applyBorder="1" applyAlignment="1">
      <alignment horizontal="center" vertical="center"/>
    </xf>
    <xf numFmtId="165" fontId="48" fillId="3" borderId="30" xfId="4" applyNumberFormat="1" applyFont="1" applyFill="1" applyBorder="1" applyAlignment="1">
      <alignment horizontal="center"/>
    </xf>
    <xf numFmtId="1" fontId="48" fillId="3" borderId="29" xfId="4" applyNumberFormat="1" applyFont="1" applyFill="1" applyBorder="1" applyAlignment="1">
      <alignment horizontal="center"/>
    </xf>
    <xf numFmtId="165" fontId="48" fillId="3" borderId="29" xfId="4" applyNumberFormat="1" applyFont="1" applyFill="1" applyBorder="1" applyAlignment="1">
      <alignment horizontal="center"/>
    </xf>
    <xf numFmtId="164" fontId="48" fillId="3" borderId="30" xfId="4" applyNumberFormat="1" applyFont="1" applyFill="1" applyBorder="1" applyAlignment="1">
      <alignment horizontal="center"/>
    </xf>
    <xf numFmtId="167" fontId="48" fillId="3" borderId="30" xfId="4" applyNumberFormat="1" applyFont="1" applyFill="1" applyBorder="1" applyAlignment="1">
      <alignment horizontal="center" wrapText="1"/>
    </xf>
    <xf numFmtId="164" fontId="48" fillId="3" borderId="29" xfId="4" applyNumberFormat="1" applyFont="1" applyFill="1" applyBorder="1" applyAlignment="1">
      <alignment horizontal="center" wrapText="1"/>
    </xf>
    <xf numFmtId="165" fontId="10" fillId="12" borderId="2" xfId="4" applyNumberFormat="1" applyFont="1" applyFill="1" applyBorder="1" applyAlignment="1">
      <alignment horizontal="center" vertical="center"/>
    </xf>
    <xf numFmtId="165" fontId="10" fillId="12" borderId="29" xfId="4" applyNumberFormat="1" applyFont="1" applyFill="1" applyBorder="1" applyAlignment="1">
      <alignment horizontal="center" vertical="center" wrapText="1"/>
    </xf>
    <xf numFmtId="164" fontId="64" fillId="3" borderId="29" xfId="4" applyNumberFormat="1" applyFont="1" applyFill="1" applyBorder="1" applyAlignment="1">
      <alignment horizontal="center" vertical="center" wrapText="1"/>
    </xf>
    <xf numFmtId="167" fontId="64" fillId="3" borderId="29" xfId="4" applyNumberFormat="1" applyFont="1" applyFill="1" applyBorder="1" applyAlignment="1">
      <alignment horizontal="center" vertical="center" wrapText="1"/>
    </xf>
    <xf numFmtId="164" fontId="64" fillId="3" borderId="29" xfId="4" applyNumberFormat="1" applyFont="1" applyFill="1" applyBorder="1" applyAlignment="1">
      <alignment horizontal="center" vertical="center"/>
    </xf>
    <xf numFmtId="165" fontId="24" fillId="12" borderId="2" xfId="4" applyNumberFormat="1" applyFont="1" applyFill="1" applyBorder="1" applyAlignment="1">
      <alignment horizontal="center" vertical="center"/>
    </xf>
    <xf numFmtId="165" fontId="65" fillId="12" borderId="2" xfId="4" applyNumberFormat="1" applyFont="1" applyFill="1" applyBorder="1" applyAlignment="1">
      <alignment horizontal="center" vertical="center"/>
    </xf>
    <xf numFmtId="165" fontId="64" fillId="3" borderId="29" xfId="4" applyNumberFormat="1" applyFont="1" applyFill="1" applyBorder="1" applyAlignment="1">
      <alignment horizontal="center" vertical="center"/>
    </xf>
    <xf numFmtId="1" fontId="64" fillId="3" borderId="29" xfId="4" applyNumberFormat="1" applyFont="1" applyFill="1" applyBorder="1" applyAlignment="1">
      <alignment horizontal="center" vertical="center"/>
    </xf>
    <xf numFmtId="164" fontId="24" fillId="12" borderId="29" xfId="6" applyNumberFormat="1" applyFont="1" applyFill="1" applyBorder="1" applyAlignment="1">
      <alignment horizontal="center" wrapText="1"/>
    </xf>
    <xf numFmtId="1" fontId="24" fillId="3" borderId="29" xfId="4" applyNumberFormat="1" applyFont="1" applyFill="1" applyBorder="1" applyAlignment="1">
      <alignment horizontal="center"/>
    </xf>
    <xf numFmtId="164" fontId="24" fillId="0" borderId="28" xfId="11" applyNumberFormat="1" applyFont="1" applyBorder="1" applyAlignment="1">
      <alignment horizontal="center"/>
    </xf>
    <xf numFmtId="164" fontId="24" fillId="0" borderId="0" xfId="1" applyFont="1" applyAlignment="1">
      <alignment horizontal="center"/>
    </xf>
    <xf numFmtId="164" fontId="24" fillId="0" borderId="29" xfId="4" applyNumberFormat="1" applyFont="1" applyBorder="1" applyAlignment="1">
      <alignment horizontal="center" vertical="center"/>
    </xf>
    <xf numFmtId="164" fontId="7" fillId="12" borderId="5" xfId="6" applyNumberFormat="1" applyFont="1" applyFill="1" applyBorder="1" applyAlignment="1">
      <alignment horizontal="center" wrapText="1"/>
    </xf>
    <xf numFmtId="164" fontId="7" fillId="0" borderId="0" xfId="1" applyFont="1" applyAlignment="1">
      <alignment horizontal="center"/>
    </xf>
    <xf numFmtId="165" fontId="24" fillId="3" borderId="30" xfId="4" applyNumberFormat="1" applyFont="1" applyFill="1" applyBorder="1" applyAlignment="1">
      <alignment horizontal="center"/>
    </xf>
    <xf numFmtId="165" fontId="24" fillId="3" borderId="29" xfId="4" applyNumberFormat="1" applyFont="1" applyFill="1" applyBorder="1" applyAlignment="1">
      <alignment horizontal="center"/>
    </xf>
    <xf numFmtId="164" fontId="24" fillId="3" borderId="30" xfId="4" applyNumberFormat="1" applyFont="1" applyFill="1" applyBorder="1" applyAlignment="1">
      <alignment horizontal="center"/>
    </xf>
    <xf numFmtId="167" fontId="24" fillId="3" borderId="30" xfId="4" applyNumberFormat="1" applyFont="1" applyFill="1" applyBorder="1" applyAlignment="1">
      <alignment horizontal="center" wrapText="1"/>
    </xf>
    <xf numFmtId="164" fontId="24" fillId="3" borderId="29" xfId="4" applyNumberFormat="1" applyFont="1" applyFill="1" applyBorder="1" applyAlignment="1">
      <alignment horizontal="center" wrapText="1"/>
    </xf>
    <xf numFmtId="164" fontId="26" fillId="12" borderId="29" xfId="6" applyNumberFormat="1" applyFont="1" applyFill="1" applyBorder="1" applyAlignment="1">
      <alignment horizontal="center" wrapText="1"/>
    </xf>
    <xf numFmtId="1" fontId="26" fillId="3" borderId="29" xfId="4" applyNumberFormat="1" applyFont="1" applyFill="1" applyBorder="1" applyAlignment="1">
      <alignment horizontal="center"/>
    </xf>
    <xf numFmtId="164" fontId="26" fillId="3" borderId="29" xfId="3" applyFont="1" applyFill="1" applyBorder="1" applyAlignment="1">
      <alignment horizontal="center" wrapText="1"/>
    </xf>
    <xf numFmtId="164" fontId="26" fillId="3" borderId="29" xfId="4" applyNumberFormat="1" applyFont="1" applyFill="1" applyBorder="1" applyAlignment="1">
      <alignment horizontal="center"/>
    </xf>
    <xf numFmtId="164" fontId="26" fillId="0" borderId="0" xfId="3" applyFont="1" applyAlignment="1">
      <alignment horizontal="center" wrapText="1"/>
    </xf>
    <xf numFmtId="164" fontId="24" fillId="3" borderId="29" xfId="6" applyNumberFormat="1" applyFont="1" applyFill="1" applyBorder="1" applyAlignment="1">
      <alignment horizontal="center" vertical="center" wrapText="1"/>
    </xf>
    <xf numFmtId="164" fontId="7" fillId="3" borderId="29" xfId="4" quotePrefix="1" applyNumberFormat="1" applyFont="1" applyFill="1" applyBorder="1" applyAlignment="1">
      <alignment horizontal="center" wrapText="1"/>
    </xf>
    <xf numFmtId="164" fontId="24" fillId="15" borderId="29" xfId="4" applyNumberFormat="1" applyFont="1" applyFill="1" applyBorder="1" applyAlignment="1">
      <alignment horizontal="center" vertical="center" wrapText="1"/>
    </xf>
    <xf numFmtId="164" fontId="66" fillId="3" borderId="29" xfId="4" applyNumberFormat="1" applyFont="1" applyFill="1" applyBorder="1" applyAlignment="1">
      <alignment horizontal="center" vertical="center" wrapText="1"/>
    </xf>
    <xf numFmtId="0" fontId="48" fillId="3" borderId="29" xfId="4" applyFont="1" applyFill="1" applyBorder="1" applyAlignment="1">
      <alignment horizontal="center" wrapText="1"/>
    </xf>
    <xf numFmtId="164" fontId="48" fillId="3" borderId="29" xfId="4" applyNumberFormat="1" applyFont="1" applyFill="1" applyBorder="1" applyAlignment="1">
      <alignment horizontal="center"/>
    </xf>
    <xf numFmtId="164" fontId="48" fillId="3" borderId="29" xfId="3" applyFont="1" applyFill="1" applyBorder="1" applyAlignment="1">
      <alignment horizontal="center" wrapText="1"/>
    </xf>
    <xf numFmtId="164" fontId="48" fillId="12" borderId="29" xfId="6" applyNumberFormat="1" applyFont="1" applyFill="1" applyBorder="1" applyAlignment="1">
      <alignment horizontal="center" wrapText="1"/>
    </xf>
    <xf numFmtId="164" fontId="48" fillId="0" borderId="29" xfId="11" applyNumberFormat="1" applyFont="1" applyBorder="1" applyAlignment="1">
      <alignment horizontal="center"/>
    </xf>
    <xf numFmtId="164" fontId="48" fillId="0" borderId="28" xfId="11" applyNumberFormat="1" applyFont="1" applyBorder="1" applyAlignment="1">
      <alignment horizontal="center"/>
    </xf>
    <xf numFmtId="164" fontId="26" fillId="0" borderId="18" xfId="12" applyNumberFormat="1" applyFont="1" applyBorder="1" applyAlignment="1">
      <alignment horizontal="left" vertical="center" wrapText="1"/>
    </xf>
    <xf numFmtId="164" fontId="26" fillId="0" borderId="23" xfId="12" applyNumberFormat="1" applyFont="1" applyBorder="1" applyAlignment="1">
      <alignment horizontal="left" vertical="center" wrapText="1"/>
    </xf>
    <xf numFmtId="164" fontId="26" fillId="0" borderId="20" xfId="12" applyNumberFormat="1" applyFont="1" applyBorder="1" applyAlignment="1">
      <alignment horizontal="left" vertical="center" wrapText="1"/>
    </xf>
    <xf numFmtId="164" fontId="44" fillId="0" borderId="12" xfId="3" applyFont="1" applyBorder="1" applyAlignment="1">
      <alignment horizontal="left" vertical="center"/>
    </xf>
    <xf numFmtId="164" fontId="44" fillId="0" borderId="11" xfId="3" applyFont="1" applyBorder="1" applyAlignment="1">
      <alignment horizontal="left" vertical="center"/>
    </xf>
    <xf numFmtId="164" fontId="44" fillId="0" borderId="13" xfId="3" applyFont="1" applyBorder="1" applyAlignment="1">
      <alignment horizontal="left" vertical="center"/>
    </xf>
    <xf numFmtId="165" fontId="26" fillId="9" borderId="10" xfId="4" applyNumberFormat="1" applyFont="1" applyFill="1" applyBorder="1" applyAlignment="1">
      <alignment horizontal="center" vertical="center"/>
    </xf>
    <xf numFmtId="165" fontId="26" fillId="9" borderId="9" xfId="4" applyNumberFormat="1" applyFont="1" applyFill="1" applyBorder="1" applyAlignment="1">
      <alignment horizontal="center" vertical="center"/>
    </xf>
    <xf numFmtId="165" fontId="26" fillId="9" borderId="41" xfId="4" applyNumberFormat="1" applyFont="1" applyFill="1" applyBorder="1" applyAlignment="1">
      <alignment horizontal="center" vertical="center"/>
    </xf>
    <xf numFmtId="165" fontId="26" fillId="9" borderId="10" xfId="4" applyNumberFormat="1" applyFont="1" applyFill="1" applyBorder="1" applyAlignment="1">
      <alignment horizontal="center" vertical="center" wrapText="1"/>
    </xf>
    <xf numFmtId="165" fontId="26" fillId="9" borderId="9" xfId="4" applyNumberFormat="1" applyFont="1" applyFill="1" applyBorder="1" applyAlignment="1">
      <alignment horizontal="center" vertical="center" wrapText="1"/>
    </xf>
    <xf numFmtId="164" fontId="26" fillId="0" borderId="12" xfId="12" applyNumberFormat="1" applyFont="1" applyBorder="1" applyAlignment="1">
      <alignment horizontal="left" vertical="center" wrapText="1"/>
    </xf>
    <xf numFmtId="164" fontId="26" fillId="0" borderId="11" xfId="12" applyNumberFormat="1" applyFont="1" applyBorder="1" applyAlignment="1">
      <alignment horizontal="left" vertical="center" wrapText="1"/>
    </xf>
    <xf numFmtId="164" fontId="26" fillId="0" borderId="13" xfId="12" applyNumberFormat="1" applyFont="1" applyBorder="1" applyAlignment="1">
      <alignment horizontal="left" vertical="center" wrapText="1"/>
    </xf>
    <xf numFmtId="0" fontId="32" fillId="11" borderId="10" xfId="0" applyFont="1" applyFill="1" applyBorder="1" applyAlignment="1">
      <alignment horizontal="center" vertical="center" wrapText="1"/>
    </xf>
    <xf numFmtId="0" fontId="32" fillId="11" borderId="21" xfId="0" applyFont="1" applyFill="1" applyBorder="1" applyAlignment="1">
      <alignment horizontal="center" vertical="center" wrapText="1"/>
    </xf>
    <xf numFmtId="0" fontId="32" fillId="11" borderId="9" xfId="0" applyFont="1" applyFill="1" applyBorder="1" applyAlignment="1">
      <alignment horizontal="center" vertical="center" wrapText="1"/>
    </xf>
    <xf numFmtId="164" fontId="32" fillId="8" borderId="12" xfId="1" applyFont="1" applyFill="1" applyBorder="1" applyAlignment="1">
      <alignment horizontal="left" vertical="center"/>
    </xf>
    <xf numFmtId="164" fontId="32" fillId="8" borderId="11" xfId="1" applyFont="1" applyFill="1" applyBorder="1" applyAlignment="1">
      <alignment horizontal="left" vertical="center"/>
    </xf>
    <xf numFmtId="164" fontId="32" fillId="8" borderId="13" xfId="1" applyFont="1" applyFill="1" applyBorder="1" applyAlignment="1">
      <alignment horizontal="left" vertical="center"/>
    </xf>
    <xf numFmtId="165" fontId="30" fillId="8" borderId="12" xfId="5" applyFont="1" applyFill="1" applyBorder="1" applyAlignment="1">
      <alignment horizontal="left" vertical="center"/>
    </xf>
    <xf numFmtId="165" fontId="30" fillId="8" borderId="11" xfId="5" applyFont="1" applyFill="1" applyBorder="1" applyAlignment="1">
      <alignment horizontal="left" vertical="center"/>
    </xf>
    <xf numFmtId="165" fontId="30" fillId="8" borderId="13" xfId="5" applyFont="1" applyFill="1" applyBorder="1" applyAlignment="1">
      <alignment horizontal="left" vertical="center"/>
    </xf>
    <xf numFmtId="165" fontId="10" fillId="9" borderId="12" xfId="4" applyNumberFormat="1" applyFont="1" applyFill="1" applyBorder="1" applyAlignment="1">
      <alignment horizontal="center" vertical="center"/>
    </xf>
    <xf numFmtId="165" fontId="10" fillId="9" borderId="13" xfId="4" applyNumberFormat="1" applyFont="1" applyFill="1" applyBorder="1" applyAlignment="1">
      <alignment horizontal="center" vertical="center"/>
    </xf>
    <xf numFmtId="164" fontId="10" fillId="9" borderId="12" xfId="1" applyFont="1" applyFill="1" applyBorder="1" applyAlignment="1">
      <alignment horizontal="center" vertical="center" wrapText="1"/>
    </xf>
    <xf numFmtId="164" fontId="10" fillId="9" borderId="13" xfId="1" applyFont="1" applyFill="1" applyBorder="1" applyAlignment="1">
      <alignment horizontal="center" vertical="center" wrapText="1"/>
    </xf>
    <xf numFmtId="164" fontId="10" fillId="0" borderId="12" xfId="4" applyNumberFormat="1" applyFont="1" applyBorder="1" applyAlignment="1">
      <alignment horizontal="center" vertical="center" wrapText="1"/>
    </xf>
    <xf numFmtId="164" fontId="10" fillId="0" borderId="13" xfId="4" applyNumberFormat="1" applyFont="1" applyBorder="1" applyAlignment="1">
      <alignment horizontal="center" vertical="center" wrapText="1"/>
    </xf>
    <xf numFmtId="164" fontId="7" fillId="0" borderId="12" xfId="4" applyNumberFormat="1" applyFont="1" applyBorder="1" applyAlignment="1">
      <alignment horizontal="center" vertical="center" wrapText="1"/>
    </xf>
    <xf numFmtId="164" fontId="7" fillId="0" borderId="13" xfId="4" applyNumberFormat="1" applyFont="1" applyBorder="1" applyAlignment="1">
      <alignment horizontal="center" vertical="center" wrapText="1"/>
    </xf>
    <xf numFmtId="164" fontId="10" fillId="0" borderId="12" xfId="4" applyNumberFormat="1" applyFont="1" applyFill="1" applyBorder="1" applyAlignment="1">
      <alignment horizontal="center" vertical="center" wrapText="1"/>
    </xf>
    <xf numFmtId="164" fontId="10" fillId="0" borderId="13" xfId="4" applyNumberFormat="1" applyFont="1" applyFill="1" applyBorder="1" applyAlignment="1">
      <alignment horizontal="center" vertical="center" wrapText="1"/>
    </xf>
    <xf numFmtId="0" fontId="10" fillId="0" borderId="24" xfId="0" applyFont="1" applyBorder="1" applyAlignment="1">
      <alignment horizontal="left" wrapText="1"/>
    </xf>
    <xf numFmtId="0" fontId="10" fillId="0" borderId="25" xfId="0" applyFont="1" applyBorder="1" applyAlignment="1">
      <alignment horizontal="left" wrapText="1"/>
    </xf>
    <xf numFmtId="0" fontId="10" fillId="0" borderId="26" xfId="0" applyFont="1" applyBorder="1" applyAlignment="1">
      <alignment horizontal="left" wrapText="1"/>
    </xf>
    <xf numFmtId="0" fontId="10" fillId="0" borderId="28" xfId="0" applyFont="1" applyBorder="1" applyAlignment="1">
      <alignment horizontal="left" wrapText="1"/>
    </xf>
    <xf numFmtId="0" fontId="10" fillId="0" borderId="31" xfId="0" applyFont="1" applyBorder="1" applyAlignment="1">
      <alignment horizontal="left" wrapText="1"/>
    </xf>
    <xf numFmtId="0" fontId="10" fillId="0" borderId="32" xfId="0" applyFont="1" applyBorder="1" applyAlignment="1">
      <alignment horizontal="left" wrapText="1"/>
    </xf>
    <xf numFmtId="164" fontId="34" fillId="0" borderId="12" xfId="12" applyNumberFormat="1" applyFont="1" applyBorder="1" applyAlignment="1">
      <alignment horizontal="left" vertical="center" wrapText="1"/>
    </xf>
    <xf numFmtId="164" fontId="34" fillId="0" borderId="11" xfId="12" applyNumberFormat="1" applyFont="1" applyBorder="1" applyAlignment="1">
      <alignment horizontal="left" vertical="center" wrapText="1"/>
    </xf>
    <xf numFmtId="164" fontId="34" fillId="0" borderId="13" xfId="12" applyNumberFormat="1" applyFont="1" applyBorder="1" applyAlignment="1">
      <alignment horizontal="left" vertical="center" wrapText="1"/>
    </xf>
    <xf numFmtId="164" fontId="6" fillId="0" borderId="12" xfId="3" applyFont="1" applyBorder="1" applyAlignment="1">
      <alignment horizontal="left" vertical="center"/>
    </xf>
    <xf numFmtId="164" fontId="6" fillId="0" borderId="11" xfId="3" applyFont="1" applyBorder="1" applyAlignment="1">
      <alignment horizontal="left" vertical="center"/>
    </xf>
    <xf numFmtId="164" fontId="6" fillId="0" borderId="13" xfId="3" applyFont="1" applyBorder="1" applyAlignment="1">
      <alignment horizontal="left" vertical="center"/>
    </xf>
    <xf numFmtId="1" fontId="15" fillId="9" borderId="42" xfId="10" applyNumberFormat="1" applyFont="1" applyFill="1" applyBorder="1" applyAlignment="1" applyProtection="1">
      <alignment horizontal="left" vertical="center" wrapText="1"/>
      <protection locked="0"/>
    </xf>
    <xf numFmtId="1" fontId="15" fillId="9" borderId="2" xfId="10" applyNumberFormat="1" applyFont="1" applyFill="1" applyBorder="1" applyAlignment="1" applyProtection="1">
      <alignment horizontal="left" vertical="center" wrapText="1"/>
      <protection locked="0"/>
    </xf>
    <xf numFmtId="1" fontId="15" fillId="9" borderId="42" xfId="1" applyNumberFormat="1" applyFont="1" applyFill="1" applyBorder="1" applyAlignment="1" applyProtection="1">
      <alignment horizontal="center" vertical="center" wrapText="1"/>
      <protection locked="0"/>
    </xf>
    <xf numFmtId="1" fontId="15" fillId="9" borderId="2" xfId="1" applyNumberFormat="1" applyFont="1" applyFill="1" applyBorder="1" applyAlignment="1" applyProtection="1">
      <alignment horizontal="center" vertical="center" wrapText="1"/>
      <protection locked="0"/>
    </xf>
    <xf numFmtId="165" fontId="10" fillId="9" borderId="10" xfId="4" applyNumberFormat="1" applyFont="1" applyFill="1" applyBorder="1" applyAlignment="1">
      <alignment horizontal="center" vertical="center"/>
    </xf>
    <xf numFmtId="165" fontId="10" fillId="9" borderId="9" xfId="4" applyNumberFormat="1" applyFont="1" applyFill="1" applyBorder="1" applyAlignment="1">
      <alignment horizontal="center" vertical="center"/>
    </xf>
    <xf numFmtId="165" fontId="8" fillId="9" borderId="10" xfId="4" applyNumberFormat="1" applyFont="1" applyFill="1" applyBorder="1" applyAlignment="1">
      <alignment horizontal="center" vertical="center"/>
    </xf>
    <xf numFmtId="165" fontId="8" fillId="9" borderId="9" xfId="4" applyNumberFormat="1" applyFont="1" applyFill="1" applyBorder="1" applyAlignment="1">
      <alignment horizontal="center" vertical="center"/>
    </xf>
    <xf numFmtId="165" fontId="8" fillId="9" borderId="10" xfId="4" applyNumberFormat="1" applyFont="1" applyFill="1" applyBorder="1" applyAlignment="1">
      <alignment horizontal="center" vertical="center" wrapText="1"/>
    </xf>
    <xf numFmtId="165" fontId="8" fillId="9" borderId="9" xfId="4" applyNumberFormat="1" applyFont="1" applyFill="1" applyBorder="1" applyAlignment="1">
      <alignment horizontal="center" vertical="center" wrapText="1"/>
    </xf>
    <xf numFmtId="165" fontId="10" fillId="9" borderId="12" xfId="4" applyNumberFormat="1" applyFont="1" applyFill="1" applyBorder="1" applyAlignment="1">
      <alignment horizontal="center" vertical="center" wrapText="1"/>
    </xf>
    <xf numFmtId="165" fontId="10" fillId="9" borderId="11" xfId="4" applyNumberFormat="1" applyFont="1" applyFill="1" applyBorder="1" applyAlignment="1">
      <alignment horizontal="center" vertical="center" wrapText="1"/>
    </xf>
    <xf numFmtId="165" fontId="10" fillId="9" borderId="13" xfId="4" applyNumberFormat="1" applyFont="1" applyFill="1" applyBorder="1" applyAlignment="1">
      <alignment horizontal="center" vertical="center" wrapText="1"/>
    </xf>
    <xf numFmtId="164" fontId="5" fillId="0" borderId="12" xfId="3" applyFont="1" applyBorder="1" applyAlignment="1">
      <alignment horizontal="left" vertical="center" wrapText="1"/>
    </xf>
    <xf numFmtId="164" fontId="5" fillId="0" borderId="11" xfId="3" applyFont="1" applyBorder="1" applyAlignment="1">
      <alignment horizontal="left" vertical="center" wrapText="1"/>
    </xf>
    <xf numFmtId="164" fontId="5" fillId="0" borderId="13" xfId="3" applyFont="1" applyBorder="1" applyAlignment="1">
      <alignment horizontal="left" vertical="center" wrapText="1"/>
    </xf>
    <xf numFmtId="164" fontId="22" fillId="0" borderId="12" xfId="3" applyFont="1" applyBorder="1" applyAlignment="1">
      <alignment horizontal="left" vertical="center" wrapText="1"/>
    </xf>
    <xf numFmtId="164" fontId="22" fillId="0" borderId="11" xfId="3" applyFont="1" applyBorder="1" applyAlignment="1">
      <alignment horizontal="left" vertical="center" wrapText="1"/>
    </xf>
    <xf numFmtId="164" fontId="22" fillId="0" borderId="13" xfId="3" applyFont="1" applyBorder="1" applyAlignment="1">
      <alignment horizontal="left" vertical="center" wrapText="1"/>
    </xf>
    <xf numFmtId="164" fontId="32" fillId="8" borderId="10" xfId="1" applyFont="1" applyFill="1" applyBorder="1" applyAlignment="1">
      <alignment horizontal="center" vertical="center"/>
    </xf>
    <xf numFmtId="164" fontId="32" fillId="8" borderId="21" xfId="1" applyFont="1" applyFill="1" applyBorder="1" applyAlignment="1">
      <alignment horizontal="center" vertical="center"/>
    </xf>
    <xf numFmtId="164" fontId="32" fillId="8" borderId="9" xfId="1" applyFont="1" applyFill="1" applyBorder="1" applyAlignment="1">
      <alignment horizontal="center" vertical="center"/>
    </xf>
    <xf numFmtId="164" fontId="32" fillId="8" borderId="18" xfId="1" applyFont="1" applyFill="1" applyBorder="1" applyAlignment="1">
      <alignment horizontal="left" vertical="center"/>
    </xf>
    <xf numFmtId="164" fontId="32" fillId="8" borderId="23" xfId="1" applyFont="1" applyFill="1" applyBorder="1" applyAlignment="1">
      <alignment horizontal="left" vertical="center"/>
    </xf>
    <xf numFmtId="164" fontId="10" fillId="0" borderId="12" xfId="1" applyFont="1" applyBorder="1">
      <alignment vertical="center"/>
    </xf>
    <xf numFmtId="164" fontId="10" fillId="0" borderId="11" xfId="1" applyFont="1" applyBorder="1">
      <alignment vertical="center"/>
    </xf>
    <xf numFmtId="164" fontId="10" fillId="0" borderId="13" xfId="1" applyFont="1" applyBorder="1">
      <alignment vertical="center"/>
    </xf>
    <xf numFmtId="164" fontId="6" fillId="0" borderId="12" xfId="3" applyFont="1" applyBorder="1" applyAlignment="1">
      <alignment horizontal="left" vertical="center" wrapText="1"/>
    </xf>
    <xf numFmtId="164" fontId="6" fillId="0" borderId="11" xfId="3" applyFont="1" applyBorder="1" applyAlignment="1">
      <alignment horizontal="left" vertical="center" wrapText="1"/>
    </xf>
    <xf numFmtId="164" fontId="6" fillId="0" borderId="13" xfId="3" applyFont="1" applyBorder="1" applyAlignment="1">
      <alignment horizontal="left" vertical="center" wrapText="1"/>
    </xf>
    <xf numFmtId="165" fontId="26" fillId="9" borderId="12" xfId="4" applyNumberFormat="1" applyFont="1" applyFill="1" applyBorder="1" applyAlignment="1">
      <alignment horizontal="center" vertical="center"/>
    </xf>
    <xf numFmtId="165" fontId="26" fillId="9" borderId="13" xfId="4" applyNumberFormat="1" applyFont="1" applyFill="1" applyBorder="1" applyAlignment="1">
      <alignment horizontal="center" vertical="center"/>
    </xf>
    <xf numFmtId="165" fontId="31" fillId="9" borderId="10" xfId="4" applyNumberFormat="1" applyFont="1" applyFill="1" applyBorder="1" applyAlignment="1">
      <alignment horizontal="center" vertical="center"/>
    </xf>
    <xf numFmtId="165" fontId="31" fillId="9" borderId="9" xfId="4" applyNumberFormat="1" applyFont="1" applyFill="1" applyBorder="1" applyAlignment="1">
      <alignment horizontal="center" vertical="center"/>
    </xf>
    <xf numFmtId="165" fontId="31" fillId="9" borderId="10" xfId="4" applyNumberFormat="1" applyFont="1" applyFill="1" applyBorder="1" applyAlignment="1">
      <alignment horizontal="center" vertical="center" wrapText="1"/>
    </xf>
    <xf numFmtId="165" fontId="31" fillId="9" borderId="9" xfId="4" applyNumberFormat="1" applyFont="1" applyFill="1" applyBorder="1" applyAlignment="1">
      <alignment horizontal="center" vertical="center" wrapText="1"/>
    </xf>
    <xf numFmtId="165" fontId="10" fillId="9" borderId="10" xfId="4" applyNumberFormat="1" applyFont="1" applyFill="1" applyBorder="1" applyAlignment="1">
      <alignment horizontal="center" vertical="center" wrapText="1"/>
    </xf>
    <xf numFmtId="165" fontId="10" fillId="9" borderId="9" xfId="4" applyNumberFormat="1" applyFont="1" applyFill="1" applyBorder="1" applyAlignment="1">
      <alignment horizontal="center" vertical="center" wrapText="1"/>
    </xf>
    <xf numFmtId="164" fontId="10" fillId="9" borderId="12" xfId="1" applyFont="1" applyFill="1" applyBorder="1" applyAlignment="1">
      <alignment horizontal="center" vertical="center"/>
    </xf>
    <xf numFmtId="164" fontId="10" fillId="9" borderId="11" xfId="1" applyFont="1" applyFill="1" applyBorder="1" applyAlignment="1">
      <alignment horizontal="center" vertical="center"/>
    </xf>
    <xf numFmtId="164" fontId="10" fillId="9" borderId="13" xfId="1" applyFont="1" applyFill="1" applyBorder="1" applyAlignment="1">
      <alignment horizontal="center" vertical="center"/>
    </xf>
    <xf numFmtId="164" fontId="26" fillId="0" borderId="12" xfId="3" applyFont="1" applyBorder="1" applyAlignment="1">
      <alignment horizontal="left" vertical="center" wrapText="1"/>
    </xf>
    <xf numFmtId="164" fontId="26" fillId="0" borderId="11" xfId="3" applyFont="1" applyBorder="1" applyAlignment="1">
      <alignment horizontal="left" vertical="center" wrapText="1"/>
    </xf>
    <xf numFmtId="164" fontId="31" fillId="2" borderId="12" xfId="3" applyFont="1" applyFill="1" applyBorder="1" applyAlignment="1">
      <alignment horizontal="left" vertical="center" wrapText="1"/>
    </xf>
    <xf numFmtId="164" fontId="31" fillId="2" borderId="11" xfId="3" applyFont="1" applyFill="1" applyBorder="1" applyAlignment="1">
      <alignment horizontal="left" vertical="center" wrapText="1"/>
    </xf>
    <xf numFmtId="164" fontId="31" fillId="2" borderId="13" xfId="3" applyFont="1" applyFill="1" applyBorder="1" applyAlignment="1">
      <alignment horizontal="left" vertical="center" wrapText="1"/>
    </xf>
    <xf numFmtId="164" fontId="6" fillId="0" borderId="24" xfId="3" applyFont="1" applyBorder="1" applyAlignment="1">
      <alignment horizontal="left" vertical="center" wrapText="1"/>
    </xf>
    <xf numFmtId="164" fontId="6" fillId="0" borderId="25" xfId="3" applyFont="1" applyBorder="1" applyAlignment="1">
      <alignment horizontal="left" vertical="center" wrapText="1"/>
    </xf>
    <xf numFmtId="164" fontId="6" fillId="0" borderId="26" xfId="3" applyFont="1" applyBorder="1" applyAlignment="1">
      <alignment horizontal="left" vertical="center" wrapText="1"/>
    </xf>
    <xf numFmtId="165" fontId="10" fillId="9" borderId="28" xfId="4" applyNumberFormat="1" applyFont="1" applyFill="1" applyBorder="1" applyAlignment="1">
      <alignment horizontal="center" vertical="center" wrapText="1"/>
    </xf>
    <xf numFmtId="165" fontId="10" fillId="9" borderId="31" xfId="4" applyNumberFormat="1" applyFont="1" applyFill="1" applyBorder="1" applyAlignment="1">
      <alignment horizontal="center" vertical="center" wrapText="1"/>
    </xf>
    <xf numFmtId="165" fontId="10" fillId="9" borderId="32" xfId="4" applyNumberFormat="1" applyFont="1" applyFill="1" applyBorder="1" applyAlignment="1">
      <alignment horizontal="center" vertical="center" wrapText="1"/>
    </xf>
    <xf numFmtId="164" fontId="5" fillId="0" borderId="28" xfId="3" applyFont="1" applyBorder="1" applyAlignment="1">
      <alignment horizontal="left" vertical="center" wrapText="1"/>
    </xf>
    <xf numFmtId="164" fontId="5" fillId="0" borderId="31" xfId="3" applyFont="1" applyBorder="1" applyAlignment="1">
      <alignment horizontal="left" vertical="center" wrapText="1"/>
    </xf>
    <xf numFmtId="164" fontId="5" fillId="0" borderId="32" xfId="3" applyFont="1" applyBorder="1" applyAlignment="1">
      <alignment horizontal="left" vertical="center" wrapText="1"/>
    </xf>
    <xf numFmtId="164" fontId="6" fillId="0" borderId="28" xfId="3" applyFont="1" applyBorder="1" applyAlignment="1">
      <alignment horizontal="left" vertical="center" wrapText="1"/>
    </xf>
    <xf numFmtId="164" fontId="6" fillId="0" borderId="31" xfId="3" applyFont="1" applyBorder="1" applyAlignment="1">
      <alignment horizontal="left" vertical="center" wrapText="1"/>
    </xf>
    <xf numFmtId="164" fontId="6" fillId="0" borderId="32" xfId="3" applyFont="1" applyBorder="1" applyAlignment="1">
      <alignment horizontal="left" vertical="center" wrapText="1"/>
    </xf>
    <xf numFmtId="1" fontId="15" fillId="10" borderId="30" xfId="10" applyNumberFormat="1" applyFont="1" applyFill="1" applyBorder="1" applyAlignment="1" applyProtection="1">
      <alignment horizontal="center" vertical="center" wrapText="1"/>
      <protection locked="0"/>
    </xf>
    <xf numFmtId="1" fontId="15" fillId="10" borderId="43" xfId="10" applyNumberFormat="1" applyFont="1" applyFill="1" applyBorder="1" applyAlignment="1" applyProtection="1">
      <alignment horizontal="center" vertical="center" wrapText="1"/>
      <protection locked="0"/>
    </xf>
    <xf numFmtId="1" fontId="15" fillId="10" borderId="2" xfId="10" applyNumberFormat="1" applyFont="1" applyFill="1" applyBorder="1" applyAlignment="1" applyProtection="1">
      <alignment horizontal="center" vertical="center" wrapText="1"/>
      <protection locked="0"/>
    </xf>
    <xf numFmtId="1" fontId="15" fillId="10" borderId="30" xfId="10" applyNumberFormat="1" applyFont="1" applyFill="1" applyBorder="1" applyAlignment="1" applyProtection="1">
      <alignment horizontal="left" vertical="center" wrapText="1"/>
      <protection locked="0"/>
    </xf>
    <xf numFmtId="1" fontId="15" fillId="10" borderId="2" xfId="10" applyNumberFormat="1" applyFont="1" applyFill="1" applyBorder="1" applyAlignment="1" applyProtection="1">
      <alignment horizontal="left" vertical="center" wrapText="1"/>
      <protection locked="0"/>
    </xf>
    <xf numFmtId="1" fontId="15" fillId="10" borderId="30" xfId="1" applyNumberFormat="1" applyFont="1" applyFill="1" applyBorder="1" applyAlignment="1" applyProtection="1">
      <alignment horizontal="center" vertical="center" wrapText="1"/>
      <protection locked="0"/>
    </xf>
    <xf numFmtId="1" fontId="15" fillId="10" borderId="2" xfId="1" applyNumberFormat="1" applyFont="1" applyFill="1" applyBorder="1" applyAlignment="1" applyProtection="1">
      <alignment horizontal="center" vertical="center" wrapText="1"/>
      <protection locked="0"/>
    </xf>
    <xf numFmtId="164" fontId="20" fillId="10" borderId="30" xfId="1" applyFont="1" applyFill="1" applyBorder="1" applyAlignment="1">
      <alignment horizontal="center" vertical="center"/>
    </xf>
    <xf numFmtId="164" fontId="20" fillId="10" borderId="2" xfId="1" applyFont="1" applyFill="1" applyBorder="1" applyAlignment="1">
      <alignment horizontal="center" vertical="center"/>
    </xf>
    <xf numFmtId="0" fontId="17" fillId="10" borderId="30" xfId="2" applyFont="1" applyFill="1" applyBorder="1" applyAlignment="1">
      <alignment horizontal="center" wrapText="1"/>
    </xf>
    <xf numFmtId="0" fontId="17" fillId="10" borderId="2" xfId="2" applyFont="1" applyFill="1" applyBorder="1" applyAlignment="1">
      <alignment horizontal="center" wrapText="1"/>
    </xf>
    <xf numFmtId="165" fontId="10" fillId="9" borderId="30" xfId="4" applyNumberFormat="1" applyFont="1" applyFill="1" applyBorder="1" applyAlignment="1">
      <alignment horizontal="center" vertical="center"/>
    </xf>
    <xf numFmtId="165" fontId="10" fillId="9" borderId="2" xfId="4" applyNumberFormat="1" applyFont="1" applyFill="1" applyBorder="1" applyAlignment="1">
      <alignment horizontal="center" vertical="center"/>
    </xf>
    <xf numFmtId="165" fontId="10" fillId="9" borderId="46" xfId="4" applyNumberFormat="1" applyFont="1" applyFill="1" applyBorder="1" applyAlignment="1">
      <alignment horizontal="center" vertical="center"/>
    </xf>
    <xf numFmtId="165" fontId="10" fillId="9" borderId="47" xfId="4" applyNumberFormat="1" applyFont="1" applyFill="1" applyBorder="1" applyAlignment="1">
      <alignment horizontal="center" vertical="center"/>
    </xf>
    <xf numFmtId="165" fontId="10" fillId="9" borderId="44" xfId="4" applyNumberFormat="1" applyFont="1" applyFill="1" applyBorder="1" applyAlignment="1">
      <alignment horizontal="center" vertical="center"/>
    </xf>
    <xf numFmtId="165" fontId="10" fillId="9" borderId="45" xfId="4" applyNumberFormat="1" applyFont="1" applyFill="1" applyBorder="1" applyAlignment="1">
      <alignment horizontal="center" vertical="center"/>
    </xf>
    <xf numFmtId="165" fontId="8" fillId="9" borderId="30" xfId="4" applyNumberFormat="1" applyFont="1" applyFill="1" applyBorder="1" applyAlignment="1">
      <alignment horizontal="center" vertical="center"/>
    </xf>
    <xf numFmtId="165" fontId="8" fillId="9" borderId="2" xfId="4" applyNumberFormat="1" applyFont="1" applyFill="1" applyBorder="1" applyAlignment="1">
      <alignment horizontal="center" vertical="center"/>
    </xf>
    <xf numFmtId="165" fontId="8" fillId="9" borderId="30" xfId="4" applyNumberFormat="1" applyFont="1" applyFill="1" applyBorder="1" applyAlignment="1">
      <alignment horizontal="center" vertical="center" wrapText="1"/>
    </xf>
    <xf numFmtId="165" fontId="8" fillId="9" borderId="2" xfId="4" applyNumberFormat="1" applyFont="1" applyFill="1" applyBorder="1" applyAlignment="1">
      <alignment horizontal="center" vertical="center" wrapText="1"/>
    </xf>
    <xf numFmtId="165" fontId="8" fillId="9" borderId="41" xfId="4" applyNumberFormat="1" applyFont="1" applyFill="1" applyBorder="1" applyAlignment="1">
      <alignment horizontal="center" vertical="center"/>
    </xf>
    <xf numFmtId="164" fontId="6" fillId="0" borderId="37" xfId="3" applyFont="1" applyBorder="1" applyAlignment="1">
      <alignment horizontal="left" vertical="center" wrapText="1"/>
    </xf>
    <xf numFmtId="164" fontId="6" fillId="0" borderId="38" xfId="3" applyFont="1" applyBorder="1" applyAlignment="1">
      <alignment horizontal="left" vertical="center" wrapText="1"/>
    </xf>
    <xf numFmtId="164" fontId="6" fillId="0" borderId="39" xfId="3" applyFont="1" applyBorder="1" applyAlignment="1">
      <alignment horizontal="left" vertical="center" wrapText="1"/>
    </xf>
    <xf numFmtId="164" fontId="6" fillId="0" borderId="19" xfId="3" applyFont="1" applyBorder="1" applyAlignment="1">
      <alignment horizontal="left" vertical="center" wrapText="1"/>
    </xf>
    <xf numFmtId="164" fontId="6" fillId="0" borderId="16" xfId="3" applyFont="1" applyBorder="1" applyAlignment="1">
      <alignment horizontal="left" vertical="center" wrapText="1"/>
    </xf>
    <xf numFmtId="164" fontId="6" fillId="0" borderId="22" xfId="3" applyFont="1" applyBorder="1" applyAlignment="1">
      <alignment horizontal="left" vertical="center" wrapText="1"/>
    </xf>
    <xf numFmtId="164" fontId="6" fillId="0" borderId="18" xfId="3" applyFont="1" applyBorder="1" applyAlignment="1">
      <alignment horizontal="left" vertical="center" wrapText="1"/>
    </xf>
    <xf numFmtId="164" fontId="6" fillId="0" borderId="23" xfId="3" applyFont="1" applyBorder="1" applyAlignment="1">
      <alignment horizontal="left" vertical="center" wrapText="1"/>
    </xf>
    <xf numFmtId="164" fontId="6" fillId="0" borderId="20" xfId="3" applyFont="1" applyBorder="1" applyAlignment="1">
      <alignment horizontal="left" vertical="center" wrapText="1"/>
    </xf>
    <xf numFmtId="164" fontId="32" fillId="8" borderId="30" xfId="1" applyFont="1" applyFill="1" applyBorder="1" applyAlignment="1">
      <alignment horizontal="center" vertical="center"/>
    </xf>
    <xf numFmtId="164" fontId="32" fillId="8" borderId="3" xfId="1" applyFont="1" applyFill="1" applyBorder="1" applyAlignment="1">
      <alignment horizontal="center" vertical="center"/>
    </xf>
    <xf numFmtId="164" fontId="32" fillId="8" borderId="2" xfId="1" applyFont="1" applyFill="1" applyBorder="1" applyAlignment="1">
      <alignment horizontal="center" vertical="center"/>
    </xf>
    <xf numFmtId="164" fontId="32" fillId="8" borderId="28" xfId="1" applyFont="1" applyFill="1" applyBorder="1" applyAlignment="1">
      <alignment horizontal="left" vertical="center"/>
    </xf>
    <xf numFmtId="164" fontId="32" fillId="8" borderId="31" xfId="1" applyFont="1" applyFill="1" applyBorder="1" applyAlignment="1">
      <alignment horizontal="left" vertical="center"/>
    </xf>
    <xf numFmtId="164" fontId="32" fillId="8" borderId="32" xfId="1" applyFont="1" applyFill="1" applyBorder="1" applyAlignment="1">
      <alignment horizontal="left" vertical="center"/>
    </xf>
    <xf numFmtId="165" fontId="30" fillId="8" borderId="28" xfId="5" applyFont="1" applyFill="1" applyBorder="1" applyAlignment="1">
      <alignment horizontal="left" vertical="center" wrapText="1"/>
    </xf>
    <xf numFmtId="165" fontId="30" fillId="8" borderId="31" xfId="5" applyFont="1" applyFill="1" applyBorder="1" applyAlignment="1">
      <alignment horizontal="left" vertical="center" wrapText="1"/>
    </xf>
    <xf numFmtId="165" fontId="30" fillId="8" borderId="32" xfId="5" applyFont="1" applyFill="1" applyBorder="1" applyAlignment="1">
      <alignment horizontal="left" vertical="center" wrapText="1"/>
    </xf>
    <xf numFmtId="165" fontId="30" fillId="8" borderId="28" xfId="5" applyFont="1" applyFill="1" applyBorder="1" applyAlignment="1">
      <alignment horizontal="left" vertical="center"/>
    </xf>
    <xf numFmtId="165" fontId="30" fillId="8" borderId="31" xfId="5" applyFont="1" applyFill="1" applyBorder="1" applyAlignment="1">
      <alignment horizontal="left" vertical="center"/>
    </xf>
    <xf numFmtId="165" fontId="30" fillId="8" borderId="32" xfId="5" applyFont="1" applyFill="1" applyBorder="1" applyAlignment="1">
      <alignment horizontal="left" vertical="center"/>
    </xf>
    <xf numFmtId="165" fontId="10" fillId="9" borderId="41" xfId="4" applyNumberFormat="1" applyFont="1" applyFill="1" applyBorder="1" applyAlignment="1">
      <alignment horizontal="center" vertical="center"/>
    </xf>
    <xf numFmtId="165" fontId="10" fillId="9" borderId="41" xfId="4" applyNumberFormat="1" applyFont="1" applyFill="1" applyBorder="1" applyAlignment="1">
      <alignment horizontal="center" vertical="center" wrapText="1"/>
    </xf>
    <xf numFmtId="164" fontId="10" fillId="3" borderId="14" xfId="3" applyFont="1" applyFill="1" applyBorder="1" applyAlignment="1">
      <alignment horizontal="left" vertical="center" wrapText="1"/>
    </xf>
    <xf numFmtId="164" fontId="10" fillId="3" borderId="15" xfId="3" applyFont="1" applyFill="1" applyBorder="1" applyAlignment="1">
      <alignment horizontal="left" vertical="center" wrapText="1"/>
    </xf>
    <xf numFmtId="164" fontId="10" fillId="3" borderId="4" xfId="3" applyFont="1" applyFill="1" applyBorder="1" applyAlignment="1">
      <alignment horizontal="left" vertical="center" wrapText="1"/>
    </xf>
    <xf numFmtId="164" fontId="10" fillId="3" borderId="28" xfId="3" applyFont="1" applyFill="1" applyBorder="1" applyAlignment="1">
      <alignment horizontal="left" vertical="center" wrapText="1"/>
    </xf>
    <xf numFmtId="164" fontId="10" fillId="3" borderId="31" xfId="3" applyFont="1" applyFill="1" applyBorder="1" applyAlignment="1">
      <alignment horizontal="left" vertical="center" wrapText="1"/>
    </xf>
    <xf numFmtId="164" fontId="10" fillId="3" borderId="32" xfId="3" applyFont="1" applyFill="1" applyBorder="1" applyAlignment="1">
      <alignment horizontal="left" vertical="center" wrapText="1"/>
    </xf>
    <xf numFmtId="165" fontId="30" fillId="8" borderId="12" xfId="5" applyFont="1" applyFill="1" applyBorder="1" applyAlignment="1">
      <alignment horizontal="left" vertical="center" wrapText="1"/>
    </xf>
    <xf numFmtId="165" fontId="30" fillId="8" borderId="11" xfId="5" applyFont="1" applyFill="1" applyBorder="1" applyAlignment="1">
      <alignment horizontal="left" vertical="center" wrapText="1"/>
    </xf>
    <xf numFmtId="165" fontId="30" fillId="8" borderId="13" xfId="5" applyFont="1" applyFill="1" applyBorder="1" applyAlignment="1">
      <alignment horizontal="left" vertical="center" wrapText="1"/>
    </xf>
    <xf numFmtId="165" fontId="8" fillId="9" borderId="41" xfId="4" applyNumberFormat="1" applyFont="1" applyFill="1" applyBorder="1" applyAlignment="1">
      <alignment horizontal="center" vertical="center" wrapText="1"/>
    </xf>
    <xf numFmtId="164" fontId="55" fillId="2" borderId="28" xfId="3" applyFont="1" applyFill="1" applyBorder="1" applyAlignment="1">
      <alignment horizontal="left" vertical="center" wrapText="1"/>
    </xf>
    <xf numFmtId="164" fontId="55" fillId="2" borderId="31" xfId="3" applyFont="1" applyFill="1" applyBorder="1" applyAlignment="1">
      <alignment horizontal="left" vertical="center" wrapText="1"/>
    </xf>
    <xf numFmtId="164" fontId="55" fillId="2" borderId="32" xfId="3" applyFont="1" applyFill="1" applyBorder="1" applyAlignment="1">
      <alignment horizontal="left" vertical="center" wrapText="1"/>
    </xf>
    <xf numFmtId="164" fontId="6" fillId="2" borderId="28" xfId="3" applyFont="1" applyFill="1" applyBorder="1" applyAlignment="1">
      <alignment horizontal="left" vertical="center" wrapText="1"/>
    </xf>
    <xf numFmtId="164" fontId="6" fillId="2" borderId="31" xfId="3" applyFont="1" applyFill="1" applyBorder="1" applyAlignment="1">
      <alignment horizontal="left" vertical="center" wrapText="1"/>
    </xf>
    <xf numFmtId="164" fontId="6" fillId="2" borderId="32" xfId="3" applyFont="1" applyFill="1" applyBorder="1" applyAlignment="1">
      <alignment horizontal="left" vertical="center" wrapText="1"/>
    </xf>
    <xf numFmtId="164" fontId="51" fillId="8" borderId="30" xfId="1" applyFont="1" applyFill="1" applyBorder="1" applyAlignment="1">
      <alignment horizontal="center" vertical="center" wrapText="1"/>
    </xf>
    <xf numFmtId="164" fontId="51" fillId="8" borderId="3" xfId="1" applyFont="1" applyFill="1" applyBorder="1" applyAlignment="1">
      <alignment horizontal="center" vertical="center" wrapText="1"/>
    </xf>
    <xf numFmtId="164" fontId="51" fillId="8" borderId="2" xfId="1" applyFont="1" applyFill="1" applyBorder="1" applyAlignment="1">
      <alignment horizontal="center" vertical="center" wrapText="1"/>
    </xf>
    <xf numFmtId="164" fontId="28" fillId="0" borderId="28" xfId="3" applyFont="1" applyBorder="1" applyAlignment="1">
      <alignment horizontal="left" vertical="center" wrapText="1"/>
    </xf>
    <xf numFmtId="164" fontId="28" fillId="0" borderId="31" xfId="3" applyFont="1" applyBorder="1" applyAlignment="1">
      <alignment horizontal="left" vertical="center" wrapText="1"/>
    </xf>
    <xf numFmtId="164" fontId="28" fillId="0" borderId="32" xfId="3" applyFont="1" applyBorder="1" applyAlignment="1">
      <alignment horizontal="left" vertical="center" wrapText="1"/>
    </xf>
    <xf numFmtId="164" fontId="27" fillId="0" borderId="28" xfId="12" applyNumberFormat="1" applyBorder="1" applyAlignment="1">
      <alignment horizontal="left" vertical="center" wrapText="1"/>
    </xf>
    <xf numFmtId="164" fontId="27" fillId="0" borderId="31" xfId="12" applyNumberFormat="1" applyBorder="1" applyAlignment="1">
      <alignment horizontal="left" vertical="center" wrapText="1"/>
    </xf>
    <xf numFmtId="164" fontId="27" fillId="0" borderId="32" xfId="12" applyNumberFormat="1" applyBorder="1" applyAlignment="1">
      <alignment horizontal="left" vertical="center" wrapText="1"/>
    </xf>
    <xf numFmtId="164" fontId="20" fillId="3" borderId="28" xfId="3" applyFont="1" applyFill="1" applyBorder="1" applyAlignment="1">
      <alignment horizontal="left" vertical="center" wrapText="1"/>
    </xf>
    <xf numFmtId="164" fontId="20" fillId="3" borderId="31" xfId="3" applyFont="1" applyFill="1" applyBorder="1" applyAlignment="1">
      <alignment horizontal="left" vertical="center" wrapText="1"/>
    </xf>
    <xf numFmtId="164" fontId="2" fillId="3" borderId="28" xfId="3" applyFill="1" applyBorder="1" applyAlignment="1">
      <alignment horizontal="left" vertical="center"/>
    </xf>
    <xf numFmtId="164" fontId="2" fillId="3" borderId="31" xfId="3" applyFill="1" applyBorder="1" applyAlignment="1">
      <alignment horizontal="left" vertical="center"/>
    </xf>
    <xf numFmtId="164" fontId="32" fillId="8" borderId="30" xfId="1" applyFont="1" applyFill="1" applyBorder="1" applyAlignment="1">
      <alignment horizontal="center" vertical="center" wrapText="1"/>
    </xf>
    <xf numFmtId="164" fontId="32" fillId="8" borderId="3" xfId="1" applyFont="1" applyFill="1" applyBorder="1" applyAlignment="1">
      <alignment horizontal="center" vertical="center" wrapText="1"/>
    </xf>
    <xf numFmtId="164" fontId="32" fillId="8" borderId="2" xfId="1" applyFont="1" applyFill="1" applyBorder="1" applyAlignment="1">
      <alignment horizontal="center" vertical="center" wrapText="1"/>
    </xf>
    <xf numFmtId="164" fontId="5" fillId="2" borderId="12" xfId="3" applyFont="1" applyFill="1" applyBorder="1" applyAlignment="1">
      <alignment horizontal="left" vertical="center" wrapText="1"/>
    </xf>
    <xf numFmtId="164" fontId="5" fillId="2" borderId="11" xfId="3" applyFont="1" applyFill="1" applyBorder="1" applyAlignment="1">
      <alignment horizontal="left" vertical="center" wrapText="1"/>
    </xf>
    <xf numFmtId="164" fontId="6" fillId="2" borderId="12" xfId="3" applyFont="1" applyFill="1" applyBorder="1" applyAlignment="1">
      <alignment horizontal="left" vertical="center" wrapText="1"/>
    </xf>
    <xf numFmtId="164" fontId="6" fillId="2" borderId="11" xfId="3" applyFont="1" applyFill="1" applyBorder="1" applyAlignment="1">
      <alignment horizontal="left" vertical="center" wrapText="1"/>
    </xf>
    <xf numFmtId="165" fontId="10" fillId="9" borderId="50" xfId="4" applyNumberFormat="1" applyFont="1" applyFill="1" applyBorder="1" applyAlignment="1">
      <alignment horizontal="center" vertical="center"/>
    </xf>
    <xf numFmtId="165" fontId="10" fillId="9" borderId="51" xfId="4" applyNumberFormat="1" applyFont="1" applyFill="1" applyBorder="1" applyAlignment="1">
      <alignment horizontal="center" vertical="center"/>
    </xf>
    <xf numFmtId="165" fontId="8" fillId="9" borderId="48" xfId="4" applyNumberFormat="1" applyFont="1" applyFill="1" applyBorder="1" applyAlignment="1">
      <alignment horizontal="center" vertical="center"/>
    </xf>
    <xf numFmtId="165" fontId="8" fillId="9" borderId="49" xfId="4" applyNumberFormat="1" applyFont="1" applyFill="1" applyBorder="1" applyAlignment="1">
      <alignment horizontal="center" vertical="center"/>
    </xf>
    <xf numFmtId="164" fontId="28" fillId="2" borderId="12" xfId="3" applyFont="1" applyFill="1" applyBorder="1" applyAlignment="1">
      <alignment horizontal="left" vertical="center" wrapText="1"/>
    </xf>
    <xf numFmtId="164" fontId="28" fillId="2" borderId="11" xfId="3" applyFont="1" applyFill="1" applyBorder="1" applyAlignment="1">
      <alignment horizontal="left" vertical="center" wrapText="1"/>
    </xf>
    <xf numFmtId="165" fontId="10" fillId="9" borderId="30" xfId="4" applyNumberFormat="1" applyFont="1" applyFill="1" applyBorder="1" applyAlignment="1">
      <alignment horizontal="center" vertical="center" wrapText="1"/>
    </xf>
    <xf numFmtId="165" fontId="10" fillId="9" borderId="2" xfId="4" applyNumberFormat="1" applyFont="1" applyFill="1" applyBorder="1" applyAlignment="1">
      <alignment horizontal="center" vertical="center" wrapText="1"/>
    </xf>
    <xf numFmtId="164" fontId="10" fillId="9" borderId="30" xfId="1" applyFont="1" applyFill="1" applyBorder="1" applyAlignment="1">
      <alignment horizontal="center" vertical="center"/>
    </xf>
    <xf numFmtId="164" fontId="10" fillId="9" borderId="2" xfId="1" applyFont="1" applyFill="1" applyBorder="1" applyAlignment="1">
      <alignment horizontal="center" vertical="center"/>
    </xf>
    <xf numFmtId="164" fontId="10" fillId="9" borderId="28" xfId="1" applyFont="1" applyFill="1" applyBorder="1" applyAlignment="1">
      <alignment horizontal="center" vertical="center"/>
    </xf>
    <xf numFmtId="164" fontId="5" fillId="0" borderId="14" xfId="3" applyFont="1" applyBorder="1" applyAlignment="1">
      <alignment horizontal="left" vertical="center" wrapText="1"/>
    </xf>
    <xf numFmtId="164" fontId="5" fillId="0" borderId="15" xfId="3" applyFont="1" applyBorder="1" applyAlignment="1">
      <alignment horizontal="left" vertical="center" wrapText="1"/>
    </xf>
    <xf numFmtId="164" fontId="5" fillId="0" borderId="4" xfId="3" applyFont="1" applyBorder="1" applyAlignment="1">
      <alignment horizontal="left" vertical="center" wrapText="1"/>
    </xf>
    <xf numFmtId="164" fontId="6" fillId="3" borderId="52" xfId="3" applyFont="1" applyFill="1" applyBorder="1" applyAlignment="1">
      <alignment horizontal="center" vertical="center" wrapText="1"/>
    </xf>
    <xf numFmtId="164" fontId="6" fillId="3" borderId="38" xfId="3" applyFont="1" applyFill="1" applyBorder="1" applyAlignment="1">
      <alignment horizontal="center" vertical="center" wrapText="1"/>
    </xf>
    <xf numFmtId="165" fontId="7" fillId="9" borderId="10" xfId="4" applyNumberFormat="1" applyFont="1" applyFill="1" applyBorder="1" applyAlignment="1">
      <alignment horizontal="center" vertical="center" wrapText="1"/>
    </xf>
    <xf numFmtId="165" fontId="7" fillId="9" borderId="9" xfId="4" applyNumberFormat="1" applyFont="1" applyFill="1" applyBorder="1" applyAlignment="1">
      <alignment horizontal="center" vertical="center" wrapText="1"/>
    </xf>
    <xf numFmtId="164" fontId="10" fillId="9" borderId="17" xfId="1" applyFont="1" applyFill="1" applyBorder="1" applyAlignment="1">
      <alignment horizontal="center" vertical="center"/>
    </xf>
    <xf numFmtId="164" fontId="24" fillId="0" borderId="14" xfId="3" applyFont="1" applyBorder="1" applyAlignment="1">
      <alignment horizontal="left" vertical="top" wrapText="1"/>
    </xf>
    <xf numFmtId="164" fontId="24" fillId="0" borderId="15" xfId="3" applyFont="1" applyBorder="1" applyAlignment="1">
      <alignment horizontal="left" vertical="top" wrapText="1"/>
    </xf>
    <xf numFmtId="164" fontId="34" fillId="0" borderId="28" xfId="12" applyNumberFormat="1" applyFont="1" applyBorder="1" applyAlignment="1">
      <alignment horizontal="left" vertical="center" wrapText="1"/>
    </xf>
    <xf numFmtId="164" fontId="34" fillId="0" borderId="31" xfId="12" applyNumberFormat="1" applyFont="1" applyBorder="1" applyAlignment="1">
      <alignment horizontal="left" vertical="center" wrapText="1"/>
    </xf>
    <xf numFmtId="165" fontId="57" fillId="8" borderId="28" xfId="5" applyFont="1" applyFill="1" applyBorder="1" applyAlignment="1">
      <alignment horizontal="left" vertical="center"/>
    </xf>
    <xf numFmtId="165" fontId="57" fillId="8" borderId="31" xfId="5" applyFont="1" applyFill="1" applyBorder="1" applyAlignment="1">
      <alignment horizontal="left" vertical="center"/>
    </xf>
    <xf numFmtId="165" fontId="57" fillId="8" borderId="32" xfId="5" applyFont="1" applyFill="1" applyBorder="1" applyAlignment="1">
      <alignment horizontal="left" vertical="center"/>
    </xf>
    <xf numFmtId="165" fontId="11" fillId="8" borderId="28" xfId="5" applyFont="1" applyFill="1" applyBorder="1" applyAlignment="1">
      <alignment horizontal="left" vertical="center"/>
    </xf>
    <xf numFmtId="165" fontId="11" fillId="8" borderId="31" xfId="5" applyFont="1" applyFill="1" applyBorder="1" applyAlignment="1">
      <alignment horizontal="left" vertical="center"/>
    </xf>
    <xf numFmtId="165" fontId="11" fillId="8" borderId="32" xfId="5" applyFont="1" applyFill="1" applyBorder="1" applyAlignment="1">
      <alignment horizontal="left" vertical="center"/>
    </xf>
    <xf numFmtId="165" fontId="7" fillId="9" borderId="10" xfId="4" applyNumberFormat="1" applyFont="1" applyFill="1" applyBorder="1" applyAlignment="1">
      <alignment horizontal="center" vertical="center"/>
    </xf>
    <xf numFmtId="165" fontId="7" fillId="9" borderId="41" xfId="4" applyNumberFormat="1" applyFont="1" applyFill="1" applyBorder="1" applyAlignment="1">
      <alignment horizontal="center" vertical="center"/>
    </xf>
    <xf numFmtId="165" fontId="32" fillId="8" borderId="12" xfId="5" applyFont="1" applyFill="1" applyBorder="1" applyAlignment="1">
      <alignment horizontal="left" vertical="center"/>
    </xf>
    <xf numFmtId="165" fontId="32" fillId="8" borderId="11" xfId="5" applyFont="1" applyFill="1" applyBorder="1" applyAlignment="1">
      <alignment horizontal="left" vertical="center"/>
    </xf>
    <xf numFmtId="165" fontId="32" fillId="8" borderId="53" xfId="5" applyFont="1" applyFill="1" applyBorder="1" applyAlignment="1">
      <alignment horizontal="left" vertical="center"/>
    </xf>
    <xf numFmtId="165" fontId="56" fillId="8" borderId="12" xfId="5" applyFont="1" applyFill="1" applyBorder="1" applyAlignment="1">
      <alignment horizontal="left" vertical="center"/>
    </xf>
    <xf numFmtId="165" fontId="56" fillId="8" borderId="11" xfId="5" applyFont="1" applyFill="1" applyBorder="1" applyAlignment="1">
      <alignment horizontal="left" vertical="center"/>
    </xf>
    <xf numFmtId="165" fontId="56" fillId="8" borderId="53" xfId="5" applyFont="1" applyFill="1" applyBorder="1" applyAlignment="1">
      <alignment horizontal="left" vertical="center"/>
    </xf>
    <xf numFmtId="165" fontId="30" fillId="8" borderId="53" xfId="5" applyFont="1" applyFill="1" applyBorder="1" applyAlignment="1">
      <alignment horizontal="left" vertical="center"/>
    </xf>
    <xf numFmtId="165" fontId="7" fillId="9" borderId="58" xfId="4" applyNumberFormat="1" applyFont="1" applyFill="1" applyBorder="1" applyAlignment="1">
      <alignment horizontal="center" vertical="center"/>
    </xf>
    <xf numFmtId="165" fontId="7" fillId="9" borderId="59" xfId="4" applyNumberFormat="1" applyFont="1" applyFill="1" applyBorder="1" applyAlignment="1">
      <alignment horizontal="center" vertical="center"/>
    </xf>
    <xf numFmtId="165" fontId="7" fillId="9" borderId="30" xfId="4" applyNumberFormat="1" applyFont="1" applyFill="1" applyBorder="1" applyAlignment="1">
      <alignment horizontal="center" vertical="center"/>
    </xf>
    <xf numFmtId="165" fontId="7" fillId="9" borderId="57" xfId="4" applyNumberFormat="1" applyFont="1" applyFill="1" applyBorder="1" applyAlignment="1">
      <alignment horizontal="center" vertical="center"/>
    </xf>
    <xf numFmtId="165" fontId="8" fillId="9" borderId="57" xfId="4" applyNumberFormat="1" applyFont="1" applyFill="1" applyBorder="1" applyAlignment="1">
      <alignment horizontal="center" vertical="center" wrapText="1"/>
    </xf>
    <xf numFmtId="165" fontId="8" fillId="9" borderId="57" xfId="4" applyNumberFormat="1" applyFont="1" applyFill="1" applyBorder="1" applyAlignment="1">
      <alignment horizontal="center" vertical="center"/>
    </xf>
    <xf numFmtId="164" fontId="26" fillId="0" borderId="28" xfId="12" applyNumberFormat="1" applyFont="1" applyBorder="1" applyAlignment="1">
      <alignment horizontal="left" vertical="center"/>
    </xf>
    <xf numFmtId="164" fontId="26" fillId="0" borderId="31" xfId="12" applyNumberFormat="1" applyFont="1" applyBorder="1" applyAlignment="1">
      <alignment horizontal="left" vertical="center"/>
    </xf>
    <xf numFmtId="164" fontId="26" fillId="0" borderId="32" xfId="12" applyNumberFormat="1" applyFont="1" applyBorder="1" applyAlignment="1">
      <alignment horizontal="left" vertical="center"/>
    </xf>
    <xf numFmtId="164" fontId="32" fillId="0" borderId="28" xfId="3" applyFont="1" applyBorder="1" applyAlignment="1">
      <alignment horizontal="left" vertical="center" wrapText="1"/>
    </xf>
    <xf numFmtId="164" fontId="32" fillId="0" borderId="31" xfId="3" applyFont="1" applyBorder="1" applyAlignment="1">
      <alignment horizontal="left" vertical="center" wrapText="1"/>
    </xf>
    <xf numFmtId="164" fontId="32" fillId="0" borderId="32" xfId="3" applyFont="1" applyBorder="1" applyAlignment="1">
      <alignment horizontal="left" vertical="center" wrapText="1"/>
    </xf>
    <xf numFmtId="164" fontId="40" fillId="8" borderId="63" xfId="1" applyFont="1" applyFill="1" applyBorder="1" applyAlignment="1">
      <alignment horizontal="center" vertical="center" wrapText="1"/>
    </xf>
    <xf numFmtId="164" fontId="40" fillId="8" borderId="64" xfId="1" applyFont="1" applyFill="1" applyBorder="1" applyAlignment="1">
      <alignment horizontal="center" vertical="center" wrapText="1"/>
    </xf>
    <xf numFmtId="164" fontId="40" fillId="8" borderId="65" xfId="1" applyFont="1" applyFill="1" applyBorder="1" applyAlignment="1">
      <alignment horizontal="center" vertical="center" wrapText="1"/>
    </xf>
    <xf numFmtId="164" fontId="37" fillId="8" borderId="60" xfId="1" applyFont="1" applyFill="1" applyBorder="1" applyAlignment="1">
      <alignment horizontal="left" vertical="center"/>
    </xf>
    <xf numFmtId="164" fontId="37" fillId="8" borderId="61" xfId="1" applyFont="1" applyFill="1" applyBorder="1" applyAlignment="1">
      <alignment horizontal="left" vertical="center"/>
    </xf>
    <xf numFmtId="164" fontId="37" fillId="8" borderId="62" xfId="1" applyFont="1" applyFill="1" applyBorder="1" applyAlignment="1">
      <alignment horizontal="left" vertical="center"/>
    </xf>
    <xf numFmtId="165" fontId="37" fillId="8" borderId="28" xfId="5" applyFont="1" applyFill="1" applyBorder="1" applyAlignment="1">
      <alignment horizontal="left" vertical="center" wrapText="1"/>
    </xf>
    <xf numFmtId="165" fontId="37" fillId="8" borderId="31" xfId="5" applyFont="1" applyFill="1" applyBorder="1" applyAlignment="1">
      <alignment horizontal="left" vertical="center" wrapText="1"/>
    </xf>
    <xf numFmtId="165" fontId="37" fillId="8" borderId="32" xfId="5" applyFont="1" applyFill="1" applyBorder="1" applyAlignment="1">
      <alignment horizontal="left" vertical="center" wrapText="1"/>
    </xf>
    <xf numFmtId="165" fontId="37" fillId="8" borderId="28" xfId="5" applyFont="1" applyFill="1" applyBorder="1" applyAlignment="1">
      <alignment horizontal="left" vertical="center"/>
    </xf>
    <xf numFmtId="165" fontId="37" fillId="8" borderId="31" xfId="5" applyFont="1" applyFill="1" applyBorder="1" applyAlignment="1">
      <alignment horizontal="left" vertical="center"/>
    </xf>
    <xf numFmtId="165" fontId="37" fillId="8" borderId="32" xfId="5" applyFont="1" applyFill="1" applyBorder="1" applyAlignment="1">
      <alignment horizontal="left" vertical="center"/>
    </xf>
    <xf numFmtId="165" fontId="7" fillId="9" borderId="2" xfId="4" applyNumberFormat="1" applyFont="1" applyFill="1" applyBorder="1" applyAlignment="1">
      <alignment horizontal="center" vertical="center"/>
    </xf>
    <xf numFmtId="164" fontId="32" fillId="0" borderId="54" xfId="3" applyFont="1" applyBorder="1" applyAlignment="1">
      <alignment horizontal="left" vertical="center" wrapText="1"/>
    </xf>
    <xf numFmtId="164" fontId="32" fillId="0" borderId="55" xfId="3" applyFont="1" applyBorder="1" applyAlignment="1">
      <alignment horizontal="left" vertical="center" wrapText="1"/>
    </xf>
    <xf numFmtId="164" fontId="32" fillId="0" borderId="56" xfId="3" applyFont="1" applyBorder="1" applyAlignment="1">
      <alignment horizontal="left" vertical="center" wrapText="1"/>
    </xf>
    <xf numFmtId="164" fontId="6" fillId="3" borderId="27" xfId="3" applyFont="1" applyFill="1" applyBorder="1" applyAlignment="1">
      <alignment horizontal="center" vertical="center" wrapText="1"/>
    </xf>
    <xf numFmtId="164" fontId="6" fillId="3" borderId="23" xfId="3" applyFont="1" applyFill="1" applyBorder="1" applyAlignment="1">
      <alignment horizontal="center" vertical="center" wrapText="1"/>
    </xf>
    <xf numFmtId="164" fontId="40" fillId="8" borderId="30" xfId="1" applyFont="1" applyFill="1" applyBorder="1" applyAlignment="1">
      <alignment horizontal="center" vertical="center"/>
    </xf>
    <xf numFmtId="164" fontId="40" fillId="8" borderId="3" xfId="1" applyFont="1" applyFill="1" applyBorder="1" applyAlignment="1">
      <alignment horizontal="center" vertical="center"/>
    </xf>
    <xf numFmtId="164" fontId="40" fillId="8" borderId="2" xfId="1" applyFont="1" applyFill="1" applyBorder="1" applyAlignment="1">
      <alignment horizontal="center" vertical="center"/>
    </xf>
    <xf numFmtId="164" fontId="37" fillId="8" borderId="28" xfId="1" applyFont="1" applyFill="1" applyBorder="1">
      <alignment vertical="center"/>
    </xf>
    <xf numFmtId="164" fontId="37" fillId="8" borderId="31" xfId="1" applyFont="1" applyFill="1" applyBorder="1">
      <alignment vertical="center"/>
    </xf>
    <xf numFmtId="164" fontId="37" fillId="8" borderId="32" xfId="1" applyFont="1" applyFill="1" applyBorder="1">
      <alignment vertical="center"/>
    </xf>
    <xf numFmtId="165" fontId="38" fillId="8" borderId="28" xfId="5" applyFont="1" applyFill="1" applyBorder="1">
      <alignment vertical="center"/>
    </xf>
    <xf numFmtId="165" fontId="38" fillId="8" borderId="31" xfId="5" applyFont="1" applyFill="1" applyBorder="1">
      <alignment vertical="center"/>
    </xf>
    <xf numFmtId="165" fontId="38" fillId="8" borderId="32" xfId="5" applyFont="1" applyFill="1" applyBorder="1">
      <alignment vertical="center"/>
    </xf>
    <xf numFmtId="165" fontId="2" fillId="9" borderId="30" xfId="4" applyNumberFormat="1" applyFont="1" applyFill="1" applyBorder="1" applyAlignment="1">
      <alignment horizontal="center" vertical="center"/>
    </xf>
    <xf numFmtId="165" fontId="2" fillId="9" borderId="2" xfId="4" applyNumberFormat="1" applyFont="1" applyFill="1" applyBorder="1" applyAlignment="1">
      <alignment horizontal="center" vertical="center"/>
    </xf>
    <xf numFmtId="164" fontId="20" fillId="9" borderId="30" xfId="1" applyFont="1" applyFill="1" applyBorder="1" applyAlignment="1">
      <alignment horizontal="center" vertical="center" wrapText="1"/>
    </xf>
    <xf numFmtId="164" fontId="20" fillId="9" borderId="2" xfId="1" applyFont="1" applyFill="1" applyBorder="1" applyAlignment="1">
      <alignment horizontal="center" vertical="center" wrapText="1"/>
    </xf>
    <xf numFmtId="164" fontId="20" fillId="9" borderId="29" xfId="1" applyFont="1" applyFill="1" applyBorder="1" applyAlignment="1">
      <alignment horizontal="center" vertical="center" wrapText="1"/>
    </xf>
    <xf numFmtId="164" fontId="32" fillId="0" borderId="28" xfId="12" applyNumberFormat="1" applyFont="1" applyBorder="1" applyAlignment="1">
      <alignment horizontal="left" vertical="center"/>
    </xf>
    <xf numFmtId="164" fontId="32" fillId="0" borderId="31" xfId="12" applyNumberFormat="1" applyFont="1" applyBorder="1" applyAlignment="1">
      <alignment horizontal="left" vertical="center"/>
    </xf>
    <xf numFmtId="164" fontId="32" fillId="0" borderId="32" xfId="12" applyNumberFormat="1" applyFont="1" applyBorder="1" applyAlignment="1">
      <alignment horizontal="left" vertical="center"/>
    </xf>
    <xf numFmtId="164" fontId="60" fillId="8" borderId="28" xfId="1" applyFont="1" applyFill="1" applyBorder="1" applyAlignment="1">
      <alignment horizontal="left" vertical="center"/>
    </xf>
    <xf numFmtId="164" fontId="60" fillId="8" borderId="31" xfId="1" applyFont="1" applyFill="1" applyBorder="1" applyAlignment="1">
      <alignment horizontal="left" vertical="center"/>
    </xf>
    <xf numFmtId="164" fontId="60" fillId="8" borderId="32" xfId="1" applyFont="1" applyFill="1" applyBorder="1" applyAlignment="1">
      <alignment horizontal="left" vertical="center"/>
    </xf>
    <xf numFmtId="164" fontId="38" fillId="8" borderId="28" xfId="1" applyFont="1" applyFill="1" applyBorder="1" applyAlignment="1">
      <alignment horizontal="left" vertical="center"/>
    </xf>
    <xf numFmtId="164" fontId="38" fillId="8" borderId="31" xfId="1" applyFont="1" applyFill="1" applyBorder="1" applyAlignment="1">
      <alignment horizontal="left" vertical="center"/>
    </xf>
    <xf numFmtId="164" fontId="38" fillId="8" borderId="32" xfId="1" applyFont="1" applyFill="1" applyBorder="1" applyAlignment="1">
      <alignment horizontal="left" vertical="center"/>
    </xf>
    <xf numFmtId="164" fontId="37" fillId="8" borderId="28" xfId="1" applyFont="1" applyFill="1" applyBorder="1" applyAlignment="1">
      <alignment horizontal="left" vertical="center"/>
    </xf>
    <xf numFmtId="164" fontId="37" fillId="8" borderId="31" xfId="1" applyFont="1" applyFill="1" applyBorder="1" applyAlignment="1">
      <alignment horizontal="left" vertical="center"/>
    </xf>
    <xf numFmtId="164" fontId="37" fillId="8" borderId="32" xfId="1" applyFont="1" applyFill="1" applyBorder="1" applyAlignment="1">
      <alignment horizontal="left" vertical="center"/>
    </xf>
    <xf numFmtId="164" fontId="47" fillId="3" borderId="28" xfId="4" applyNumberFormat="1" applyFont="1" applyFill="1" applyBorder="1" applyAlignment="1">
      <alignment horizontal="left" vertical="center" wrapText="1"/>
    </xf>
    <xf numFmtId="164" fontId="47" fillId="3" borderId="31" xfId="4" applyNumberFormat="1" applyFont="1" applyFill="1" applyBorder="1" applyAlignment="1">
      <alignment horizontal="left" vertical="center" wrapText="1"/>
    </xf>
    <xf numFmtId="164" fontId="47" fillId="3" borderId="32" xfId="4" applyNumberFormat="1" applyFont="1" applyFill="1" applyBorder="1" applyAlignment="1">
      <alignment horizontal="left" vertical="center" wrapText="1"/>
    </xf>
    <xf numFmtId="164" fontId="23" fillId="0" borderId="28" xfId="3" applyFont="1" applyBorder="1" applyAlignment="1">
      <alignment horizontal="left" vertical="center" wrapText="1"/>
    </xf>
    <xf numFmtId="164" fontId="23" fillId="0" borderId="31" xfId="3" applyFont="1" applyBorder="1" applyAlignment="1">
      <alignment horizontal="left" vertical="center" wrapText="1"/>
    </xf>
    <xf numFmtId="164" fontId="23" fillId="0" borderId="32" xfId="3" applyFont="1" applyBorder="1" applyAlignment="1">
      <alignment horizontal="left" vertical="center" wrapText="1"/>
    </xf>
    <xf numFmtId="164" fontId="39" fillId="8" borderId="30" xfId="1" applyFont="1" applyFill="1" applyBorder="1" applyAlignment="1">
      <alignment horizontal="center" vertical="center"/>
    </xf>
    <xf numFmtId="164" fontId="39" fillId="8" borderId="3" xfId="1" applyFont="1" applyFill="1" applyBorder="1" applyAlignment="1">
      <alignment horizontal="center" vertical="center"/>
    </xf>
    <xf numFmtId="164" fontId="39" fillId="8" borderId="2" xfId="1" applyFont="1" applyFill="1" applyBorder="1" applyAlignment="1">
      <alignment horizontal="center" vertical="center"/>
    </xf>
    <xf numFmtId="165" fontId="38" fillId="8" borderId="28" xfId="5" applyFont="1" applyFill="1" applyBorder="1" applyAlignment="1">
      <alignment horizontal="left" vertical="center"/>
    </xf>
    <xf numFmtId="165" fontId="38" fillId="8" borderId="31" xfId="5" applyFont="1" applyFill="1" applyBorder="1" applyAlignment="1">
      <alignment horizontal="left" vertical="center"/>
    </xf>
    <xf numFmtId="165" fontId="38" fillId="8" borderId="32" xfId="5" applyFont="1" applyFill="1" applyBorder="1" applyAlignment="1">
      <alignment horizontal="left" vertical="center"/>
    </xf>
    <xf numFmtId="164" fontId="10" fillId="0" borderId="29" xfId="3" applyFont="1" applyBorder="1" applyAlignment="1">
      <alignment horizontal="left" vertical="center" wrapText="1"/>
    </xf>
    <xf numFmtId="164" fontId="10" fillId="0" borderId="28" xfId="3" applyFont="1" applyBorder="1" applyAlignment="1">
      <alignment horizontal="left" vertical="center" wrapText="1"/>
    </xf>
    <xf numFmtId="164" fontId="10" fillId="0" borderId="31" xfId="3" applyFont="1" applyBorder="1" applyAlignment="1">
      <alignment horizontal="left" vertical="center" wrapText="1"/>
    </xf>
    <xf numFmtId="164" fontId="10" fillId="0" borderId="32" xfId="3" applyFont="1" applyBorder="1" applyAlignment="1">
      <alignment horizontal="left" vertical="center" wrapText="1"/>
    </xf>
    <xf numFmtId="164" fontId="39" fillId="8" borderId="30" xfId="1" applyFont="1" applyFill="1" applyBorder="1" applyAlignment="1">
      <alignment horizontal="center" vertical="center" wrapText="1"/>
    </xf>
    <xf numFmtId="164" fontId="39" fillId="8" borderId="3" xfId="1" applyFont="1" applyFill="1" applyBorder="1" applyAlignment="1">
      <alignment horizontal="center" vertical="center" wrapText="1"/>
    </xf>
    <xf numFmtId="164" fontId="39" fillId="8" borderId="2" xfId="1" applyFont="1" applyFill="1" applyBorder="1" applyAlignment="1">
      <alignment horizontal="center" vertical="center" wrapText="1"/>
    </xf>
    <xf numFmtId="164" fontId="37" fillId="8" borderId="29" xfId="1" applyFont="1" applyFill="1" applyBorder="1" applyAlignment="1">
      <alignment horizontal="left" vertical="center"/>
    </xf>
    <xf numFmtId="164" fontId="38" fillId="8" borderId="29" xfId="1" applyFont="1" applyFill="1" applyBorder="1" applyAlignment="1">
      <alignment horizontal="left" vertical="center"/>
    </xf>
    <xf numFmtId="165" fontId="2" fillId="9" borderId="30" xfId="4" applyNumberFormat="1" applyFont="1" applyFill="1" applyBorder="1" applyAlignment="1">
      <alignment horizontal="center" vertical="center" wrapText="1"/>
    </xf>
    <xf numFmtId="165" fontId="2" fillId="9" borderId="2" xfId="4" applyNumberFormat="1" applyFont="1" applyFill="1" applyBorder="1" applyAlignment="1">
      <alignment horizontal="center" vertical="center" wrapText="1"/>
    </xf>
    <xf numFmtId="164" fontId="5" fillId="0" borderId="28" xfId="3" applyFont="1" applyBorder="1" applyAlignment="1">
      <alignment vertical="center" wrapText="1"/>
    </xf>
    <xf numFmtId="164" fontId="5" fillId="0" borderId="31" xfId="3" applyFont="1" applyBorder="1" applyAlignment="1">
      <alignment vertical="center" wrapText="1"/>
    </xf>
    <xf numFmtId="164" fontId="5" fillId="0" borderId="32" xfId="3" applyFont="1" applyBorder="1" applyAlignment="1">
      <alignment vertical="center" wrapText="1"/>
    </xf>
    <xf numFmtId="164" fontId="63" fillId="8" borderId="30" xfId="1" applyFont="1" applyFill="1" applyBorder="1" applyAlignment="1">
      <alignment horizontal="center" vertical="center"/>
    </xf>
    <xf numFmtId="164" fontId="63" fillId="8" borderId="3" xfId="1" applyFont="1" applyFill="1" applyBorder="1" applyAlignment="1">
      <alignment horizontal="center" vertical="center"/>
    </xf>
    <xf numFmtId="164" fontId="63" fillId="8" borderId="2" xfId="1" applyFont="1" applyFill="1" applyBorder="1" applyAlignment="1">
      <alignment horizontal="center" vertical="center"/>
    </xf>
    <xf numFmtId="164" fontId="22" fillId="8" borderId="28" xfId="1" applyFont="1" applyFill="1" applyBorder="1" applyAlignment="1">
      <alignment horizontal="left" vertical="center"/>
    </xf>
    <xf numFmtId="164" fontId="22" fillId="8" borderId="31" xfId="1" applyFont="1" applyFill="1" applyBorder="1" applyAlignment="1">
      <alignment horizontal="left" vertical="center"/>
    </xf>
    <xf numFmtId="164" fontId="22" fillId="8" borderId="32" xfId="1" applyFont="1" applyFill="1" applyBorder="1" applyAlignment="1">
      <alignment horizontal="left" vertical="center"/>
    </xf>
    <xf numFmtId="164" fontId="50" fillId="8" borderId="30" xfId="1" applyFont="1" applyFill="1" applyBorder="1" applyAlignment="1">
      <alignment horizontal="center" vertical="center" wrapText="1"/>
    </xf>
    <xf numFmtId="164" fontId="50" fillId="8" borderId="3" xfId="1" applyFont="1" applyFill="1" applyBorder="1" applyAlignment="1">
      <alignment horizontal="center" vertical="center" wrapText="1"/>
    </xf>
    <xf numFmtId="164" fontId="50" fillId="8" borderId="2" xfId="1" applyFont="1" applyFill="1" applyBorder="1" applyAlignment="1">
      <alignment horizontal="center" vertical="center" wrapText="1"/>
    </xf>
    <xf numFmtId="165" fontId="10" fillId="9" borderId="57" xfId="4" applyNumberFormat="1" applyFont="1" applyFill="1" applyBorder="1" applyAlignment="1">
      <alignment horizontal="center" vertical="center"/>
    </xf>
    <xf numFmtId="165" fontId="6" fillId="9" borderId="30" xfId="4" applyNumberFormat="1" applyFont="1" applyFill="1" applyBorder="1" applyAlignment="1">
      <alignment horizontal="center" vertical="center"/>
    </xf>
    <xf numFmtId="165" fontId="6" fillId="9" borderId="57" xfId="4" applyNumberFormat="1" applyFont="1" applyFill="1" applyBorder="1" applyAlignment="1">
      <alignment horizontal="center" vertical="center"/>
    </xf>
    <xf numFmtId="0" fontId="67" fillId="16" borderId="29" xfId="0" applyFont="1" applyFill="1" applyBorder="1" applyAlignment="1"/>
    <xf numFmtId="0" fontId="67" fillId="16" borderId="29" xfId="0" applyFont="1" applyFill="1" applyBorder="1" applyAlignment="1">
      <alignment horizontal="center"/>
    </xf>
    <xf numFmtId="168" fontId="67" fillId="16" borderId="29" xfId="0" applyNumberFormat="1" applyFont="1" applyFill="1" applyBorder="1" applyAlignment="1">
      <alignment horizontal="center"/>
    </xf>
    <xf numFmtId="168" fontId="67" fillId="16" borderId="28" xfId="0" applyNumberFormat="1" applyFont="1" applyFill="1" applyBorder="1" applyAlignment="1">
      <alignment horizontal="center"/>
    </xf>
    <xf numFmtId="168" fontId="67" fillId="16" borderId="32" xfId="0" applyNumberFormat="1" applyFont="1" applyFill="1" applyBorder="1" applyAlignment="1">
      <alignment horizontal="center"/>
    </xf>
    <xf numFmtId="168" fontId="67" fillId="16" borderId="29" xfId="0" applyNumberFormat="1" applyFont="1" applyFill="1" applyBorder="1" applyAlignment="1">
      <alignment horizontal="center" vertical="center"/>
    </xf>
    <xf numFmtId="0" fontId="0" fillId="0" borderId="0" xfId="0" applyFont="1" applyFill="1" applyAlignment="1"/>
    <xf numFmtId="0" fontId="2" fillId="3" borderId="66" xfId="0" applyFont="1" applyFill="1" applyBorder="1" applyAlignment="1">
      <alignment horizontal="center" vertical="center" wrapText="1"/>
    </xf>
    <xf numFmtId="0" fontId="68" fillId="0" borderId="29" xfId="0" applyFont="1" applyFill="1" applyBorder="1" applyAlignment="1">
      <alignment horizontal="center" vertical="center"/>
    </xf>
    <xf numFmtId="0" fontId="69" fillId="0" borderId="29" xfId="0" applyFont="1" applyFill="1" applyBorder="1" applyAlignment="1">
      <alignment horizontal="center" vertical="center"/>
    </xf>
    <xf numFmtId="16" fontId="70" fillId="0" borderId="29" xfId="0" applyNumberFormat="1" applyFont="1" applyFill="1" applyBorder="1" applyAlignment="1">
      <alignment horizontal="center" vertical="center"/>
    </xf>
    <xf numFmtId="0" fontId="71" fillId="0" borderId="29" xfId="0" applyFont="1" applyFill="1" applyBorder="1" applyAlignment="1">
      <alignment horizontal="center" vertical="center"/>
    </xf>
    <xf numFmtId="49" fontId="13" fillId="0" borderId="29" xfId="0" applyNumberFormat="1"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0" borderId="0" xfId="0" applyFont="1" applyFill="1" applyAlignment="1">
      <alignment wrapText="1"/>
    </xf>
    <xf numFmtId="0" fontId="2" fillId="3" borderId="67" xfId="0" applyFont="1" applyFill="1" applyBorder="1" applyAlignment="1">
      <alignment horizontal="center" vertical="center" wrapText="1"/>
    </xf>
    <xf numFmtId="16" fontId="72" fillId="0" borderId="29" xfId="0" applyNumberFormat="1" applyFont="1" applyFill="1" applyBorder="1" applyAlignment="1">
      <alignment horizontal="center" vertical="center"/>
    </xf>
    <xf numFmtId="49" fontId="73" fillId="0" borderId="29" xfId="0" applyNumberFormat="1" applyFont="1" applyFill="1" applyBorder="1" applyAlignment="1">
      <alignment horizontal="center" vertical="center" wrapText="1"/>
    </xf>
    <xf numFmtId="0" fontId="0"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74" fillId="0" borderId="29" xfId="0" applyFont="1" applyFill="1" applyBorder="1" applyAlignment="1">
      <alignment horizontal="center" vertical="center"/>
    </xf>
    <xf numFmtId="0" fontId="75" fillId="0" borderId="29" xfId="0" applyFont="1" applyBorder="1" applyAlignment="1">
      <alignment horizontal="center" vertical="center"/>
    </xf>
    <xf numFmtId="16" fontId="70" fillId="0" borderId="29" xfId="0" applyNumberFormat="1" applyFont="1" applyBorder="1" applyAlignment="1">
      <alignment horizontal="center" vertical="center"/>
    </xf>
    <xf numFmtId="0" fontId="73" fillId="0" borderId="29" xfId="0" applyFont="1" applyFill="1" applyBorder="1" applyAlignment="1">
      <alignment horizontal="center" vertical="center"/>
    </xf>
    <xf numFmtId="49" fontId="71" fillId="0" borderId="29" xfId="0" applyNumberFormat="1" applyFont="1" applyFill="1" applyBorder="1" applyAlignment="1">
      <alignment horizontal="center" vertical="center" wrapText="1"/>
    </xf>
    <xf numFmtId="0" fontId="0" fillId="3" borderId="30" xfId="0" applyFont="1" applyFill="1" applyBorder="1" applyAlignment="1">
      <alignment horizontal="center" wrapText="1"/>
    </xf>
    <xf numFmtId="0" fontId="0" fillId="3" borderId="0" xfId="0" applyFont="1" applyFill="1" applyAlignment="1"/>
    <xf numFmtId="0" fontId="69" fillId="0" borderId="29" xfId="0" applyFont="1" applyBorder="1" applyAlignment="1">
      <alignment horizontal="center" vertical="center"/>
    </xf>
    <xf numFmtId="0" fontId="0" fillId="3" borderId="3" xfId="0" applyFont="1" applyFill="1" applyBorder="1" applyAlignment="1">
      <alignment horizontal="center" wrapText="1"/>
    </xf>
    <xf numFmtId="16" fontId="72" fillId="0" borderId="29" xfId="0" applyNumberFormat="1" applyFont="1" applyBorder="1" applyAlignment="1">
      <alignment horizontal="center" vertical="center"/>
    </xf>
    <xf numFmtId="0" fontId="76" fillId="0" borderId="29" xfId="0" applyFont="1" applyBorder="1" applyAlignment="1">
      <alignment horizontal="center" vertical="center"/>
    </xf>
    <xf numFmtId="0" fontId="0" fillId="3" borderId="2" xfId="0" applyFont="1" applyFill="1" applyBorder="1" applyAlignment="1">
      <alignment horizontal="center" wrapText="1"/>
    </xf>
    <xf numFmtId="0" fontId="2" fillId="3" borderId="0" xfId="0" applyFont="1" applyFill="1" applyAlignment="1">
      <alignment horizontal="center" vertical="center" wrapText="1"/>
    </xf>
    <xf numFmtId="0" fontId="77" fillId="0" borderId="0" xfId="0" applyFont="1" applyFill="1" applyAlignment="1">
      <alignment horizontal="center" vertical="center"/>
    </xf>
    <xf numFmtId="0" fontId="72" fillId="0" borderId="0" xfId="0" applyFont="1" applyFill="1" applyAlignment="1">
      <alignment horizontal="center" vertical="center"/>
    </xf>
    <xf numFmtId="16" fontId="70" fillId="17" borderId="0" xfId="0" applyNumberFormat="1" applyFont="1" applyFill="1" applyAlignment="1">
      <alignment horizontal="center" vertical="center"/>
    </xf>
    <xf numFmtId="168" fontId="0" fillId="0" borderId="0" xfId="0" applyNumberFormat="1" applyFont="1" applyFill="1" applyAlignment="1">
      <alignment horizontal="center"/>
    </xf>
    <xf numFmtId="49" fontId="71" fillId="0" borderId="0" xfId="0" applyNumberFormat="1" applyFont="1" applyFill="1" applyAlignment="1">
      <alignment horizontal="center" vertical="center" wrapText="1"/>
    </xf>
    <xf numFmtId="0" fontId="0" fillId="3" borderId="0" xfId="0" applyFont="1" applyFill="1" applyAlignment="1">
      <alignment horizontal="center" vertical="center" wrapText="1"/>
    </xf>
    <xf numFmtId="167" fontId="78" fillId="16" borderId="0" xfId="0" applyNumberFormat="1" applyFont="1" applyFill="1" applyAlignment="1"/>
    <xf numFmtId="0" fontId="79" fillId="0" borderId="0" xfId="0" applyFont="1"/>
    <xf numFmtId="167" fontId="80" fillId="0" borderId="0" xfId="0" applyNumberFormat="1" applyFont="1" applyFill="1" applyAlignment="1"/>
    <xf numFmtId="167" fontId="81" fillId="0" borderId="0" xfId="0" applyNumberFormat="1" applyFont="1" applyFill="1" applyAlignment="1"/>
  </cellXfs>
  <cellStyles count="13">
    <cellStyle name="Hyperlink" xfId="12" builtinId="8"/>
    <cellStyle name="LineTableBorder 3" xfId="4"/>
    <cellStyle name="LineTitle 2" xfId="5"/>
    <cellStyle name="Normal" xfId="0" builtinId="0"/>
    <cellStyle name="Normal 10" xfId="3"/>
    <cellStyle name="Normal 2" xfId="2"/>
    <cellStyle name="Normal 2 2" xfId="1"/>
    <cellStyle name="Normal 2 2 2" xfId="9"/>
    <cellStyle name="Normal 2 3" xfId="6"/>
    <cellStyle name="Normal 3" xfId="10"/>
    <cellStyle name="Normal 3 3" xfId="8"/>
    <cellStyle name="Normal_SAILING SCHEDULE" xfId="11"/>
    <cellStyle name="常规 2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0</xdr:rowOff>
    </xdr:from>
    <xdr:to>
      <xdr:col>2</xdr:col>
      <xdr:colOff>0</xdr:colOff>
      <xdr:row>12</xdr:row>
      <xdr:rowOff>0</xdr:rowOff>
    </xdr:to>
    <xdr:sp macro="" textlink="">
      <xdr:nvSpPr>
        <xdr:cNvPr id="2" name="Line 19"/>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3" name="Line 21"/>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4" name="Line 23"/>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5" name="Line 19"/>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6" name="Line 21"/>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7" name="Line 23"/>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ZIM%20SCHEDULE--2022/&#35746;&#33329;&#21672;&#35810;&#65288;&#25552;&#20132;&#35746;&#33329;&#65307;&#20462;&#25913;&#35746;&#33329;&#65307;&#35746;&#33329;&#29366;&#24577;&#21672;&#35810;&#65289;:cnxia.booking@zim.com/cnxia.booking@goldstarline.com%20&#23458;&#26381;&#28909;&#32447;:400%208191071" TargetMode="External"/><Relationship Id="rId13"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3"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7"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12"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2"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16" Type="http://schemas.openxmlformats.org/officeDocument/2006/relationships/comments" Target="../comments1.xml"/><Relationship Id="rId1" Type="http://schemas.openxmlformats.org/officeDocument/2006/relationships/hyperlink" Target="file:///C:\Users\yu.stars\AppData\Local\Microsoft\Windows\INetCache\AppData\Local\Microsoft\Windows\INetCache\Content.Outlook\ZYDSH59T\&#19994;&#21153;%20%20Elena%20%20%20TEL:0592-2687212%20%20%20%20%20%20%20EMAIL:%20Zhong.elena@cn.zim.com" TargetMode="External"/><Relationship Id="rId6"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11"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5"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15" Type="http://schemas.openxmlformats.org/officeDocument/2006/relationships/vmlDrawing" Target="../drawings/vmlDrawing1.vml"/><Relationship Id="rId10"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4"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9"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
  <sheetViews>
    <sheetView tabSelected="1" workbookViewId="0">
      <selection activeCell="A38" sqref="A38"/>
    </sheetView>
  </sheetViews>
  <sheetFormatPr defaultRowHeight="15"/>
  <cols>
    <col min="1" max="1" width="20.140625" style="644" customWidth="1"/>
    <col min="2" max="2" width="21.28515625" style="644" customWidth="1"/>
    <col min="3" max="7" width="12.42578125" style="644" customWidth="1"/>
    <col min="8" max="8" width="36.42578125" style="644" customWidth="1"/>
    <col min="9" max="250" width="9.140625" style="644"/>
    <col min="251" max="251" width="20.140625" style="644" customWidth="1"/>
    <col min="252" max="252" width="21.28515625" style="644" customWidth="1"/>
    <col min="253" max="257" width="12.42578125" style="644" customWidth="1"/>
    <col min="258" max="258" width="29" style="644" customWidth="1"/>
    <col min="259" max="506" width="9.140625" style="644"/>
    <col min="507" max="507" width="20.140625" style="644" customWidth="1"/>
    <col min="508" max="508" width="21.28515625" style="644" customWidth="1"/>
    <col min="509" max="513" width="12.42578125" style="644" customWidth="1"/>
    <col min="514" max="514" width="29" style="644" customWidth="1"/>
    <col min="515" max="762" width="9.140625" style="644"/>
    <col min="763" max="763" width="20.140625" style="644" customWidth="1"/>
    <col min="764" max="764" width="21.28515625" style="644" customWidth="1"/>
    <col min="765" max="769" width="12.42578125" style="644" customWidth="1"/>
    <col min="770" max="770" width="29" style="644" customWidth="1"/>
    <col min="771" max="1018" width="9.140625" style="644"/>
    <col min="1019" max="1019" width="20.140625" style="644" customWidth="1"/>
    <col min="1020" max="1020" width="21.28515625" style="644" customWidth="1"/>
    <col min="1021" max="1025" width="12.42578125" style="644" customWidth="1"/>
    <col min="1026" max="1026" width="29" style="644" customWidth="1"/>
    <col min="1027" max="1274" width="9.140625" style="644"/>
    <col min="1275" max="1275" width="20.140625" style="644" customWidth="1"/>
    <col min="1276" max="1276" width="21.28515625" style="644" customWidth="1"/>
    <col min="1277" max="1281" width="12.42578125" style="644" customWidth="1"/>
    <col min="1282" max="1282" width="29" style="644" customWidth="1"/>
    <col min="1283" max="1530" width="9.140625" style="644"/>
    <col min="1531" max="1531" width="20.140625" style="644" customWidth="1"/>
    <col min="1532" max="1532" width="21.28515625" style="644" customWidth="1"/>
    <col min="1533" max="1537" width="12.42578125" style="644" customWidth="1"/>
    <col min="1538" max="1538" width="29" style="644" customWidth="1"/>
    <col min="1539" max="1786" width="9.140625" style="644"/>
    <col min="1787" max="1787" width="20.140625" style="644" customWidth="1"/>
    <col min="1788" max="1788" width="21.28515625" style="644" customWidth="1"/>
    <col min="1789" max="1793" width="12.42578125" style="644" customWidth="1"/>
    <col min="1794" max="1794" width="29" style="644" customWidth="1"/>
    <col min="1795" max="2042" width="9.140625" style="644"/>
    <col min="2043" max="2043" width="20.140625" style="644" customWidth="1"/>
    <col min="2044" max="2044" width="21.28515625" style="644" customWidth="1"/>
    <col min="2045" max="2049" width="12.42578125" style="644" customWidth="1"/>
    <col min="2050" max="2050" width="29" style="644" customWidth="1"/>
    <col min="2051" max="2298" width="9.140625" style="644"/>
    <col min="2299" max="2299" width="20.140625" style="644" customWidth="1"/>
    <col min="2300" max="2300" width="21.28515625" style="644" customWidth="1"/>
    <col min="2301" max="2305" width="12.42578125" style="644" customWidth="1"/>
    <col min="2306" max="2306" width="29" style="644" customWidth="1"/>
    <col min="2307" max="2554" width="9.140625" style="644"/>
    <col min="2555" max="2555" width="20.140625" style="644" customWidth="1"/>
    <col min="2556" max="2556" width="21.28515625" style="644" customWidth="1"/>
    <col min="2557" max="2561" width="12.42578125" style="644" customWidth="1"/>
    <col min="2562" max="2562" width="29" style="644" customWidth="1"/>
    <col min="2563" max="2810" width="9.140625" style="644"/>
    <col min="2811" max="2811" width="20.140625" style="644" customWidth="1"/>
    <col min="2812" max="2812" width="21.28515625" style="644" customWidth="1"/>
    <col min="2813" max="2817" width="12.42578125" style="644" customWidth="1"/>
    <col min="2818" max="2818" width="29" style="644" customWidth="1"/>
    <col min="2819" max="3066" width="9.140625" style="644"/>
    <col min="3067" max="3067" width="20.140625" style="644" customWidth="1"/>
    <col min="3068" max="3068" width="21.28515625" style="644" customWidth="1"/>
    <col min="3069" max="3073" width="12.42578125" style="644" customWidth="1"/>
    <col min="3074" max="3074" width="29" style="644" customWidth="1"/>
    <col min="3075" max="3322" width="9.140625" style="644"/>
    <col min="3323" max="3323" width="20.140625" style="644" customWidth="1"/>
    <col min="3324" max="3324" width="21.28515625" style="644" customWidth="1"/>
    <col min="3325" max="3329" width="12.42578125" style="644" customWidth="1"/>
    <col min="3330" max="3330" width="29" style="644" customWidth="1"/>
    <col min="3331" max="3578" width="9.140625" style="644"/>
    <col min="3579" max="3579" width="20.140625" style="644" customWidth="1"/>
    <col min="3580" max="3580" width="21.28515625" style="644" customWidth="1"/>
    <col min="3581" max="3585" width="12.42578125" style="644" customWidth="1"/>
    <col min="3586" max="3586" width="29" style="644" customWidth="1"/>
    <col min="3587" max="3834" width="9.140625" style="644"/>
    <col min="3835" max="3835" width="20.140625" style="644" customWidth="1"/>
    <col min="3836" max="3836" width="21.28515625" style="644" customWidth="1"/>
    <col min="3837" max="3841" width="12.42578125" style="644" customWidth="1"/>
    <col min="3842" max="3842" width="29" style="644" customWidth="1"/>
    <col min="3843" max="4090" width="9.140625" style="644"/>
    <col min="4091" max="4091" width="20.140625" style="644" customWidth="1"/>
    <col min="4092" max="4092" width="21.28515625" style="644" customWidth="1"/>
    <col min="4093" max="4097" width="12.42578125" style="644" customWidth="1"/>
    <col min="4098" max="4098" width="29" style="644" customWidth="1"/>
    <col min="4099" max="4346" width="9.140625" style="644"/>
    <col min="4347" max="4347" width="20.140625" style="644" customWidth="1"/>
    <col min="4348" max="4348" width="21.28515625" style="644" customWidth="1"/>
    <col min="4349" max="4353" width="12.42578125" style="644" customWidth="1"/>
    <col min="4354" max="4354" width="29" style="644" customWidth="1"/>
    <col min="4355" max="4602" width="9.140625" style="644"/>
    <col min="4603" max="4603" width="20.140625" style="644" customWidth="1"/>
    <col min="4604" max="4604" width="21.28515625" style="644" customWidth="1"/>
    <col min="4605" max="4609" width="12.42578125" style="644" customWidth="1"/>
    <col min="4610" max="4610" width="29" style="644" customWidth="1"/>
    <col min="4611" max="4858" width="9.140625" style="644"/>
    <col min="4859" max="4859" width="20.140625" style="644" customWidth="1"/>
    <col min="4860" max="4860" width="21.28515625" style="644" customWidth="1"/>
    <col min="4861" max="4865" width="12.42578125" style="644" customWidth="1"/>
    <col min="4866" max="4866" width="29" style="644" customWidth="1"/>
    <col min="4867" max="5114" width="9.140625" style="644"/>
    <col min="5115" max="5115" width="20.140625" style="644" customWidth="1"/>
    <col min="5116" max="5116" width="21.28515625" style="644" customWidth="1"/>
    <col min="5117" max="5121" width="12.42578125" style="644" customWidth="1"/>
    <col min="5122" max="5122" width="29" style="644" customWidth="1"/>
    <col min="5123" max="5370" width="9.140625" style="644"/>
    <col min="5371" max="5371" width="20.140625" style="644" customWidth="1"/>
    <col min="5372" max="5372" width="21.28515625" style="644" customWidth="1"/>
    <col min="5373" max="5377" width="12.42578125" style="644" customWidth="1"/>
    <col min="5378" max="5378" width="29" style="644" customWidth="1"/>
    <col min="5379" max="5626" width="9.140625" style="644"/>
    <col min="5627" max="5627" width="20.140625" style="644" customWidth="1"/>
    <col min="5628" max="5628" width="21.28515625" style="644" customWidth="1"/>
    <col min="5629" max="5633" width="12.42578125" style="644" customWidth="1"/>
    <col min="5634" max="5634" width="29" style="644" customWidth="1"/>
    <col min="5635" max="5882" width="9.140625" style="644"/>
    <col min="5883" max="5883" width="20.140625" style="644" customWidth="1"/>
    <col min="5884" max="5884" width="21.28515625" style="644" customWidth="1"/>
    <col min="5885" max="5889" width="12.42578125" style="644" customWidth="1"/>
    <col min="5890" max="5890" width="29" style="644" customWidth="1"/>
    <col min="5891" max="6138" width="9.140625" style="644"/>
    <col min="6139" max="6139" width="20.140625" style="644" customWidth="1"/>
    <col min="6140" max="6140" width="21.28515625" style="644" customWidth="1"/>
    <col min="6141" max="6145" width="12.42578125" style="644" customWidth="1"/>
    <col min="6146" max="6146" width="29" style="644" customWidth="1"/>
    <col min="6147" max="6394" width="9.140625" style="644"/>
    <col min="6395" max="6395" width="20.140625" style="644" customWidth="1"/>
    <col min="6396" max="6396" width="21.28515625" style="644" customWidth="1"/>
    <col min="6397" max="6401" width="12.42578125" style="644" customWidth="1"/>
    <col min="6402" max="6402" width="29" style="644" customWidth="1"/>
    <col min="6403" max="6650" width="9.140625" style="644"/>
    <col min="6651" max="6651" width="20.140625" style="644" customWidth="1"/>
    <col min="6652" max="6652" width="21.28515625" style="644" customWidth="1"/>
    <col min="6653" max="6657" width="12.42578125" style="644" customWidth="1"/>
    <col min="6658" max="6658" width="29" style="644" customWidth="1"/>
    <col min="6659" max="6906" width="9.140625" style="644"/>
    <col min="6907" max="6907" width="20.140625" style="644" customWidth="1"/>
    <col min="6908" max="6908" width="21.28515625" style="644" customWidth="1"/>
    <col min="6909" max="6913" width="12.42578125" style="644" customWidth="1"/>
    <col min="6914" max="6914" width="29" style="644" customWidth="1"/>
    <col min="6915" max="7162" width="9.140625" style="644"/>
    <col min="7163" max="7163" width="20.140625" style="644" customWidth="1"/>
    <col min="7164" max="7164" width="21.28515625" style="644" customWidth="1"/>
    <col min="7165" max="7169" width="12.42578125" style="644" customWidth="1"/>
    <col min="7170" max="7170" width="29" style="644" customWidth="1"/>
    <col min="7171" max="7418" width="9.140625" style="644"/>
    <col min="7419" max="7419" width="20.140625" style="644" customWidth="1"/>
    <col min="7420" max="7420" width="21.28515625" style="644" customWidth="1"/>
    <col min="7421" max="7425" width="12.42578125" style="644" customWidth="1"/>
    <col min="7426" max="7426" width="29" style="644" customWidth="1"/>
    <col min="7427" max="7674" width="9.140625" style="644"/>
    <col min="7675" max="7675" width="20.140625" style="644" customWidth="1"/>
    <col min="7676" max="7676" width="21.28515625" style="644" customWidth="1"/>
    <col min="7677" max="7681" width="12.42578125" style="644" customWidth="1"/>
    <col min="7682" max="7682" width="29" style="644" customWidth="1"/>
    <col min="7683" max="7930" width="9.140625" style="644"/>
    <col min="7931" max="7931" width="20.140625" style="644" customWidth="1"/>
    <col min="7932" max="7932" width="21.28515625" style="644" customWidth="1"/>
    <col min="7933" max="7937" width="12.42578125" style="644" customWidth="1"/>
    <col min="7938" max="7938" width="29" style="644" customWidth="1"/>
    <col min="7939" max="8186" width="9.140625" style="644"/>
    <col min="8187" max="8187" width="20.140625" style="644" customWidth="1"/>
    <col min="8188" max="8188" width="21.28515625" style="644" customWidth="1"/>
    <col min="8189" max="8193" width="12.42578125" style="644" customWidth="1"/>
    <col min="8194" max="8194" width="29" style="644" customWidth="1"/>
    <col min="8195" max="8442" width="9.140625" style="644"/>
    <col min="8443" max="8443" width="20.140625" style="644" customWidth="1"/>
    <col min="8444" max="8444" width="21.28515625" style="644" customWidth="1"/>
    <col min="8445" max="8449" width="12.42578125" style="644" customWidth="1"/>
    <col min="8450" max="8450" width="29" style="644" customWidth="1"/>
    <col min="8451" max="8698" width="9.140625" style="644"/>
    <col min="8699" max="8699" width="20.140625" style="644" customWidth="1"/>
    <col min="8700" max="8700" width="21.28515625" style="644" customWidth="1"/>
    <col min="8701" max="8705" width="12.42578125" style="644" customWidth="1"/>
    <col min="8706" max="8706" width="29" style="644" customWidth="1"/>
    <col min="8707" max="8954" width="9.140625" style="644"/>
    <col min="8955" max="8955" width="20.140625" style="644" customWidth="1"/>
    <col min="8956" max="8956" width="21.28515625" style="644" customWidth="1"/>
    <col min="8957" max="8961" width="12.42578125" style="644" customWidth="1"/>
    <col min="8962" max="8962" width="29" style="644" customWidth="1"/>
    <col min="8963" max="9210" width="9.140625" style="644"/>
    <col min="9211" max="9211" width="20.140625" style="644" customWidth="1"/>
    <col min="9212" max="9212" width="21.28515625" style="644" customWidth="1"/>
    <col min="9213" max="9217" width="12.42578125" style="644" customWidth="1"/>
    <col min="9218" max="9218" width="29" style="644" customWidth="1"/>
    <col min="9219" max="9466" width="9.140625" style="644"/>
    <col min="9467" max="9467" width="20.140625" style="644" customWidth="1"/>
    <col min="9468" max="9468" width="21.28515625" style="644" customWidth="1"/>
    <col min="9469" max="9473" width="12.42578125" style="644" customWidth="1"/>
    <col min="9474" max="9474" width="29" style="644" customWidth="1"/>
    <col min="9475" max="9722" width="9.140625" style="644"/>
    <col min="9723" max="9723" width="20.140625" style="644" customWidth="1"/>
    <col min="9724" max="9724" width="21.28515625" style="644" customWidth="1"/>
    <col min="9725" max="9729" width="12.42578125" style="644" customWidth="1"/>
    <col min="9730" max="9730" width="29" style="644" customWidth="1"/>
    <col min="9731" max="9978" width="9.140625" style="644"/>
    <col min="9979" max="9979" width="20.140625" style="644" customWidth="1"/>
    <col min="9980" max="9980" width="21.28515625" style="644" customWidth="1"/>
    <col min="9981" max="9985" width="12.42578125" style="644" customWidth="1"/>
    <col min="9986" max="9986" width="29" style="644" customWidth="1"/>
    <col min="9987" max="10234" width="9.140625" style="644"/>
    <col min="10235" max="10235" width="20.140625" style="644" customWidth="1"/>
    <col min="10236" max="10236" width="21.28515625" style="644" customWidth="1"/>
    <col min="10237" max="10241" width="12.42578125" style="644" customWidth="1"/>
    <col min="10242" max="10242" width="29" style="644" customWidth="1"/>
    <col min="10243" max="10490" width="9.140625" style="644"/>
    <col min="10491" max="10491" width="20.140625" style="644" customWidth="1"/>
    <col min="10492" max="10492" width="21.28515625" style="644" customWidth="1"/>
    <col min="10493" max="10497" width="12.42578125" style="644" customWidth="1"/>
    <col min="10498" max="10498" width="29" style="644" customWidth="1"/>
    <col min="10499" max="10746" width="9.140625" style="644"/>
    <col min="10747" max="10747" width="20.140625" style="644" customWidth="1"/>
    <col min="10748" max="10748" width="21.28515625" style="644" customWidth="1"/>
    <col min="10749" max="10753" width="12.42578125" style="644" customWidth="1"/>
    <col min="10754" max="10754" width="29" style="644" customWidth="1"/>
    <col min="10755" max="11002" width="9.140625" style="644"/>
    <col min="11003" max="11003" width="20.140625" style="644" customWidth="1"/>
    <col min="11004" max="11004" width="21.28515625" style="644" customWidth="1"/>
    <col min="11005" max="11009" width="12.42578125" style="644" customWidth="1"/>
    <col min="11010" max="11010" width="29" style="644" customWidth="1"/>
    <col min="11011" max="11258" width="9.140625" style="644"/>
    <col min="11259" max="11259" width="20.140625" style="644" customWidth="1"/>
    <col min="11260" max="11260" width="21.28515625" style="644" customWidth="1"/>
    <col min="11261" max="11265" width="12.42578125" style="644" customWidth="1"/>
    <col min="11266" max="11266" width="29" style="644" customWidth="1"/>
    <col min="11267" max="11514" width="9.140625" style="644"/>
    <col min="11515" max="11515" width="20.140625" style="644" customWidth="1"/>
    <col min="11516" max="11516" width="21.28515625" style="644" customWidth="1"/>
    <col min="11517" max="11521" width="12.42578125" style="644" customWidth="1"/>
    <col min="11522" max="11522" width="29" style="644" customWidth="1"/>
    <col min="11523" max="11770" width="9.140625" style="644"/>
    <col min="11771" max="11771" width="20.140625" style="644" customWidth="1"/>
    <col min="11772" max="11772" width="21.28515625" style="644" customWidth="1"/>
    <col min="11773" max="11777" width="12.42578125" style="644" customWidth="1"/>
    <col min="11778" max="11778" width="29" style="644" customWidth="1"/>
    <col min="11779" max="12026" width="9.140625" style="644"/>
    <col min="12027" max="12027" width="20.140625" style="644" customWidth="1"/>
    <col min="12028" max="12028" width="21.28515625" style="644" customWidth="1"/>
    <col min="12029" max="12033" width="12.42578125" style="644" customWidth="1"/>
    <col min="12034" max="12034" width="29" style="644" customWidth="1"/>
    <col min="12035" max="12282" width="9.140625" style="644"/>
    <col min="12283" max="12283" width="20.140625" style="644" customWidth="1"/>
    <col min="12284" max="12284" width="21.28515625" style="644" customWidth="1"/>
    <col min="12285" max="12289" width="12.42578125" style="644" customWidth="1"/>
    <col min="12290" max="12290" width="29" style="644" customWidth="1"/>
    <col min="12291" max="12538" width="9.140625" style="644"/>
    <col min="12539" max="12539" width="20.140625" style="644" customWidth="1"/>
    <col min="12540" max="12540" width="21.28515625" style="644" customWidth="1"/>
    <col min="12541" max="12545" width="12.42578125" style="644" customWidth="1"/>
    <col min="12546" max="12546" width="29" style="644" customWidth="1"/>
    <col min="12547" max="12794" width="9.140625" style="644"/>
    <col min="12795" max="12795" width="20.140625" style="644" customWidth="1"/>
    <col min="12796" max="12796" width="21.28515625" style="644" customWidth="1"/>
    <col min="12797" max="12801" width="12.42578125" style="644" customWidth="1"/>
    <col min="12802" max="12802" width="29" style="644" customWidth="1"/>
    <col min="12803" max="13050" width="9.140625" style="644"/>
    <col min="13051" max="13051" width="20.140625" style="644" customWidth="1"/>
    <col min="13052" max="13052" width="21.28515625" style="644" customWidth="1"/>
    <col min="13053" max="13057" width="12.42578125" style="644" customWidth="1"/>
    <col min="13058" max="13058" width="29" style="644" customWidth="1"/>
    <col min="13059" max="13306" width="9.140625" style="644"/>
    <col min="13307" max="13307" width="20.140625" style="644" customWidth="1"/>
    <col min="13308" max="13308" width="21.28515625" style="644" customWidth="1"/>
    <col min="13309" max="13313" width="12.42578125" style="644" customWidth="1"/>
    <col min="13314" max="13314" width="29" style="644" customWidth="1"/>
    <col min="13315" max="13562" width="9.140625" style="644"/>
    <col min="13563" max="13563" width="20.140625" style="644" customWidth="1"/>
    <col min="13564" max="13564" width="21.28515625" style="644" customWidth="1"/>
    <col min="13565" max="13569" width="12.42578125" style="644" customWidth="1"/>
    <col min="13570" max="13570" width="29" style="644" customWidth="1"/>
    <col min="13571" max="13818" width="9.140625" style="644"/>
    <col min="13819" max="13819" width="20.140625" style="644" customWidth="1"/>
    <col min="13820" max="13820" width="21.28515625" style="644" customWidth="1"/>
    <col min="13821" max="13825" width="12.42578125" style="644" customWidth="1"/>
    <col min="13826" max="13826" width="29" style="644" customWidth="1"/>
    <col min="13827" max="14074" width="9.140625" style="644"/>
    <col min="14075" max="14075" width="20.140625" style="644" customWidth="1"/>
    <col min="14076" max="14076" width="21.28515625" style="644" customWidth="1"/>
    <col min="14077" max="14081" width="12.42578125" style="644" customWidth="1"/>
    <col min="14082" max="14082" width="29" style="644" customWidth="1"/>
    <col min="14083" max="14330" width="9.140625" style="644"/>
    <col min="14331" max="14331" width="20.140625" style="644" customWidth="1"/>
    <col min="14332" max="14332" width="21.28515625" style="644" customWidth="1"/>
    <col min="14333" max="14337" width="12.42578125" style="644" customWidth="1"/>
    <col min="14338" max="14338" width="29" style="644" customWidth="1"/>
    <col min="14339" max="14586" width="9.140625" style="644"/>
    <col min="14587" max="14587" width="20.140625" style="644" customWidth="1"/>
    <col min="14588" max="14588" width="21.28515625" style="644" customWidth="1"/>
    <col min="14589" max="14593" width="12.42578125" style="644" customWidth="1"/>
    <col min="14594" max="14594" width="29" style="644" customWidth="1"/>
    <col min="14595" max="14842" width="9.140625" style="644"/>
    <col min="14843" max="14843" width="20.140625" style="644" customWidth="1"/>
    <col min="14844" max="14844" width="21.28515625" style="644" customWidth="1"/>
    <col min="14845" max="14849" width="12.42578125" style="644" customWidth="1"/>
    <col min="14850" max="14850" width="29" style="644" customWidth="1"/>
    <col min="14851" max="15098" width="9.140625" style="644"/>
    <col min="15099" max="15099" width="20.140625" style="644" customWidth="1"/>
    <col min="15100" max="15100" width="21.28515625" style="644" customWidth="1"/>
    <col min="15101" max="15105" width="12.42578125" style="644" customWidth="1"/>
    <col min="15106" max="15106" width="29" style="644" customWidth="1"/>
    <col min="15107" max="15354" width="9.140625" style="644"/>
    <col min="15355" max="15355" width="20.140625" style="644" customWidth="1"/>
    <col min="15356" max="15356" width="21.28515625" style="644" customWidth="1"/>
    <col min="15357" max="15361" width="12.42578125" style="644" customWidth="1"/>
    <col min="15362" max="15362" width="29" style="644" customWidth="1"/>
    <col min="15363" max="15610" width="9.140625" style="644"/>
    <col min="15611" max="15611" width="20.140625" style="644" customWidth="1"/>
    <col min="15612" max="15612" width="21.28515625" style="644" customWidth="1"/>
    <col min="15613" max="15617" width="12.42578125" style="644" customWidth="1"/>
    <col min="15618" max="15618" width="29" style="644" customWidth="1"/>
    <col min="15619" max="15866" width="9.140625" style="644"/>
    <col min="15867" max="15867" width="20.140625" style="644" customWidth="1"/>
    <col min="15868" max="15868" width="21.28515625" style="644" customWidth="1"/>
    <col min="15869" max="15873" width="12.42578125" style="644" customWidth="1"/>
    <col min="15874" max="15874" width="29" style="644" customWidth="1"/>
    <col min="15875" max="16122" width="9.140625" style="644"/>
    <col min="16123" max="16123" width="20.140625" style="644" customWidth="1"/>
    <col min="16124" max="16124" width="21.28515625" style="644" customWidth="1"/>
    <col min="16125" max="16129" width="12.42578125" style="644" customWidth="1"/>
    <col min="16130" max="16130" width="29" style="644" customWidth="1"/>
    <col min="16131" max="16384" width="9.140625" style="644"/>
  </cols>
  <sheetData>
    <row r="2" spans="1:10" ht="15.75">
      <c r="A2" s="638" t="s">
        <v>548</v>
      </c>
      <c r="B2" s="639" t="s">
        <v>549</v>
      </c>
      <c r="C2" s="640" t="s">
        <v>550</v>
      </c>
      <c r="D2" s="640" t="s">
        <v>6</v>
      </c>
      <c r="E2" s="641" t="s">
        <v>10</v>
      </c>
      <c r="F2" s="642"/>
      <c r="G2" s="643" t="s">
        <v>551</v>
      </c>
      <c r="H2" s="640" t="s">
        <v>552</v>
      </c>
    </row>
    <row r="3" spans="1:10">
      <c r="A3" s="645" t="s">
        <v>553</v>
      </c>
      <c r="B3" s="646" t="s">
        <v>554</v>
      </c>
      <c r="C3" s="646" t="s">
        <v>555</v>
      </c>
      <c r="D3" s="647" t="s">
        <v>556</v>
      </c>
      <c r="E3" s="648">
        <v>44927</v>
      </c>
      <c r="F3" s="649" t="s">
        <v>557</v>
      </c>
      <c r="G3" s="650" t="s">
        <v>558</v>
      </c>
      <c r="H3" s="651" t="s">
        <v>559</v>
      </c>
      <c r="I3" s="652"/>
    </row>
    <row r="4" spans="1:10">
      <c r="A4" s="653"/>
      <c r="B4" s="646" t="s">
        <v>560</v>
      </c>
      <c r="C4" s="646" t="s">
        <v>561</v>
      </c>
      <c r="D4" s="647" t="s">
        <v>562</v>
      </c>
      <c r="E4" s="654">
        <v>44931</v>
      </c>
      <c r="F4" s="655" t="s">
        <v>563</v>
      </c>
      <c r="G4" s="650" t="s">
        <v>564</v>
      </c>
      <c r="H4" s="656"/>
    </row>
    <row r="5" spans="1:10">
      <c r="A5" s="653"/>
      <c r="B5" s="646" t="s">
        <v>554</v>
      </c>
      <c r="C5" s="646" t="s">
        <v>565</v>
      </c>
      <c r="D5" s="647" t="s">
        <v>566</v>
      </c>
      <c r="E5" s="648">
        <f t="shared" ref="E5:E11" si="0">E3+7</f>
        <v>44934</v>
      </c>
      <c r="F5" s="649" t="s">
        <v>557</v>
      </c>
      <c r="G5" s="650" t="s">
        <v>558</v>
      </c>
      <c r="H5" s="656"/>
    </row>
    <row r="6" spans="1:10">
      <c r="A6" s="653"/>
      <c r="B6" s="646" t="s">
        <v>560</v>
      </c>
      <c r="C6" s="646" t="s">
        <v>567</v>
      </c>
      <c r="D6" s="647" t="s">
        <v>568</v>
      </c>
      <c r="E6" s="648">
        <f t="shared" si="0"/>
        <v>44938</v>
      </c>
      <c r="F6" s="655" t="s">
        <v>563</v>
      </c>
      <c r="G6" s="650" t="s">
        <v>564</v>
      </c>
      <c r="H6" s="656"/>
      <c r="J6" s="652"/>
    </row>
    <row r="7" spans="1:10">
      <c r="A7" s="653"/>
      <c r="B7" s="646" t="s">
        <v>554</v>
      </c>
      <c r="C7" s="646" t="s">
        <v>569</v>
      </c>
      <c r="D7" s="647" t="s">
        <v>570</v>
      </c>
      <c r="E7" s="648">
        <f t="shared" si="0"/>
        <v>44941</v>
      </c>
      <c r="F7" s="649" t="s">
        <v>557</v>
      </c>
      <c r="G7" s="650" t="s">
        <v>558</v>
      </c>
      <c r="H7" s="656"/>
      <c r="J7" s="652"/>
    </row>
    <row r="8" spans="1:10">
      <c r="A8" s="653"/>
      <c r="B8" s="646" t="s">
        <v>560</v>
      </c>
      <c r="C8" s="646" t="s">
        <v>571</v>
      </c>
      <c r="D8" s="647" t="s">
        <v>572</v>
      </c>
      <c r="E8" s="648">
        <f t="shared" si="0"/>
        <v>44945</v>
      </c>
      <c r="F8" s="655" t="s">
        <v>563</v>
      </c>
      <c r="G8" s="650" t="s">
        <v>564</v>
      </c>
      <c r="H8" s="656"/>
      <c r="J8" s="652"/>
    </row>
    <row r="9" spans="1:10">
      <c r="A9" s="653"/>
      <c r="B9" s="646" t="s">
        <v>554</v>
      </c>
      <c r="C9" s="646" t="s">
        <v>573</v>
      </c>
      <c r="D9" s="647" t="s">
        <v>574</v>
      </c>
      <c r="E9" s="648">
        <f t="shared" si="0"/>
        <v>44948</v>
      </c>
      <c r="F9" s="649" t="s">
        <v>557</v>
      </c>
      <c r="G9" s="650" t="s">
        <v>558</v>
      </c>
      <c r="H9" s="656"/>
      <c r="J9" s="652"/>
    </row>
    <row r="10" spans="1:10">
      <c r="A10" s="653"/>
      <c r="B10" s="646" t="s">
        <v>560</v>
      </c>
      <c r="C10" s="646" t="s">
        <v>575</v>
      </c>
      <c r="D10" s="647" t="s">
        <v>576</v>
      </c>
      <c r="E10" s="648">
        <f t="shared" si="0"/>
        <v>44952</v>
      </c>
      <c r="F10" s="655" t="s">
        <v>563</v>
      </c>
      <c r="G10" s="650" t="s">
        <v>564</v>
      </c>
      <c r="H10" s="656"/>
    </row>
    <row r="11" spans="1:10">
      <c r="A11" s="657"/>
      <c r="B11" s="646" t="s">
        <v>554</v>
      </c>
      <c r="C11" s="646" t="s">
        <v>577</v>
      </c>
      <c r="D11" s="647" t="s">
        <v>578</v>
      </c>
      <c r="E11" s="648">
        <f t="shared" si="0"/>
        <v>44955</v>
      </c>
      <c r="F11" s="649" t="s">
        <v>557</v>
      </c>
      <c r="G11" s="650" t="s">
        <v>558</v>
      </c>
      <c r="H11" s="658"/>
    </row>
    <row r="12" spans="1:10" s="666" customFormat="1">
      <c r="A12" s="659" t="s">
        <v>579</v>
      </c>
      <c r="B12" s="660" t="s">
        <v>580</v>
      </c>
      <c r="C12" s="660" t="s">
        <v>561</v>
      </c>
      <c r="D12" s="661" t="s">
        <v>581</v>
      </c>
      <c r="E12" s="662">
        <v>44930</v>
      </c>
      <c r="F12" s="663" t="s">
        <v>582</v>
      </c>
      <c r="G12" s="664" t="s">
        <v>583</v>
      </c>
      <c r="H12" s="665" t="s">
        <v>584</v>
      </c>
    </row>
    <row r="13" spans="1:10">
      <c r="A13" s="659"/>
      <c r="B13" s="646" t="s">
        <v>585</v>
      </c>
      <c r="C13" s="646" t="s">
        <v>565</v>
      </c>
      <c r="D13" s="667" t="s">
        <v>586</v>
      </c>
      <c r="E13" s="662">
        <v>44933</v>
      </c>
      <c r="F13" s="663" t="s">
        <v>587</v>
      </c>
      <c r="G13" s="664" t="s">
        <v>583</v>
      </c>
      <c r="H13" s="668"/>
    </row>
    <row r="14" spans="1:10">
      <c r="A14" s="659"/>
      <c r="B14" s="646" t="s">
        <v>585</v>
      </c>
      <c r="C14" s="646" t="s">
        <v>567</v>
      </c>
      <c r="D14" s="667" t="s">
        <v>588</v>
      </c>
      <c r="E14" s="662">
        <f t="shared" ref="E14:E19" si="1">E12+7</f>
        <v>44937</v>
      </c>
      <c r="F14" s="663" t="s">
        <v>582</v>
      </c>
      <c r="G14" s="664" t="s">
        <v>583</v>
      </c>
      <c r="H14" s="668"/>
    </row>
    <row r="15" spans="1:10">
      <c r="A15" s="659"/>
      <c r="B15" s="646" t="s">
        <v>585</v>
      </c>
      <c r="C15" s="646" t="s">
        <v>569</v>
      </c>
      <c r="D15" s="667" t="s">
        <v>589</v>
      </c>
      <c r="E15" s="662">
        <f t="shared" si="1"/>
        <v>44940</v>
      </c>
      <c r="F15" s="663" t="s">
        <v>587</v>
      </c>
      <c r="G15" s="664" t="s">
        <v>583</v>
      </c>
      <c r="H15" s="668"/>
    </row>
    <row r="16" spans="1:10">
      <c r="A16" s="659"/>
      <c r="B16" s="646" t="s">
        <v>585</v>
      </c>
      <c r="C16" s="646" t="s">
        <v>571</v>
      </c>
      <c r="D16" s="667" t="s">
        <v>590</v>
      </c>
      <c r="E16" s="662">
        <f t="shared" si="1"/>
        <v>44944</v>
      </c>
      <c r="F16" s="663" t="s">
        <v>582</v>
      </c>
      <c r="G16" s="664" t="s">
        <v>583</v>
      </c>
      <c r="H16" s="668"/>
    </row>
    <row r="17" spans="1:8">
      <c r="A17" s="659"/>
      <c r="B17" s="646" t="s">
        <v>585</v>
      </c>
      <c r="C17" s="646" t="s">
        <v>573</v>
      </c>
      <c r="D17" s="667" t="s">
        <v>591</v>
      </c>
      <c r="E17" s="662">
        <f t="shared" si="1"/>
        <v>44947</v>
      </c>
      <c r="F17" s="663" t="s">
        <v>587</v>
      </c>
      <c r="G17" s="664" t="s">
        <v>583</v>
      </c>
      <c r="H17" s="668"/>
    </row>
    <row r="18" spans="1:8">
      <c r="A18" s="659"/>
      <c r="B18" s="646" t="s">
        <v>585</v>
      </c>
      <c r="C18" s="646" t="s">
        <v>575</v>
      </c>
      <c r="D18" s="667" t="s">
        <v>592</v>
      </c>
      <c r="E18" s="669">
        <f t="shared" si="1"/>
        <v>44951</v>
      </c>
      <c r="F18" s="663" t="s">
        <v>582</v>
      </c>
      <c r="G18" s="664" t="s">
        <v>583</v>
      </c>
      <c r="H18" s="668"/>
    </row>
    <row r="19" spans="1:8">
      <c r="A19" s="659"/>
      <c r="B19" s="646" t="s">
        <v>585</v>
      </c>
      <c r="C19" s="646" t="s">
        <v>577</v>
      </c>
      <c r="D19" s="670" t="s">
        <v>593</v>
      </c>
      <c r="E19" s="669">
        <f t="shared" si="1"/>
        <v>44954</v>
      </c>
      <c r="F19" s="663" t="s">
        <v>587</v>
      </c>
      <c r="G19" s="664" t="s">
        <v>583</v>
      </c>
      <c r="H19" s="671"/>
    </row>
    <row r="20" spans="1:8">
      <c r="A20" s="672"/>
      <c r="B20" s="673"/>
      <c r="C20" s="674"/>
      <c r="D20" s="674"/>
      <c r="E20" s="675"/>
      <c r="F20" s="676"/>
      <c r="G20" s="677"/>
      <c r="H20" s="678"/>
    </row>
    <row r="21" spans="1:8">
      <c r="A21" s="679" t="s">
        <v>594</v>
      </c>
    </row>
    <row r="22" spans="1:8">
      <c r="A22" s="680" t="s">
        <v>595</v>
      </c>
    </row>
    <row r="23" spans="1:8">
      <c r="A23" s="681" t="s">
        <v>596</v>
      </c>
    </row>
    <row r="24" spans="1:8" ht="15" customHeight="1">
      <c r="A24" s="681" t="s">
        <v>597</v>
      </c>
    </row>
    <row r="25" spans="1:8">
      <c r="A25" s="681" t="s">
        <v>598</v>
      </c>
    </row>
    <row r="26" spans="1:8">
      <c r="A26" s="682" t="s">
        <v>599</v>
      </c>
    </row>
    <row r="27" spans="1:8">
      <c r="A27" s="682" t="s">
        <v>600</v>
      </c>
    </row>
  </sheetData>
  <mergeCells count="5">
    <mergeCell ref="E2:F2"/>
    <mergeCell ref="A3:A11"/>
    <mergeCell ref="H3:H11"/>
    <mergeCell ref="A12:A19"/>
    <mergeCell ref="H12:H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28"/>
  <sheetViews>
    <sheetView workbookViewId="0">
      <selection activeCell="H10" sqref="H10"/>
    </sheetView>
  </sheetViews>
  <sheetFormatPr defaultColWidth="9.140625" defaultRowHeight="15"/>
  <cols>
    <col min="1" max="1" width="44.85546875" style="6" customWidth="1"/>
    <col min="2" max="2" width="17.28515625" style="3" customWidth="1"/>
    <col min="3" max="3" width="23.42578125" style="3" customWidth="1"/>
    <col min="4" max="4" width="14.28515625" style="3" customWidth="1"/>
    <col min="5" max="5" width="14.42578125" style="3" customWidth="1"/>
    <col min="6" max="6" width="12.5703125" style="3" customWidth="1"/>
    <col min="7" max="7" width="14.28515625" style="3" customWidth="1"/>
    <col min="8" max="8" width="40" style="3" customWidth="1"/>
    <col min="9" max="9" width="21.5703125" style="6" customWidth="1"/>
    <col min="10" max="10" width="22.28515625" style="6" customWidth="1"/>
    <col min="11" max="11" width="18.42578125" style="6" customWidth="1"/>
    <col min="12" max="12" width="20.140625" style="6" customWidth="1"/>
    <col min="13" max="13" width="16" style="6" customWidth="1"/>
    <col min="14" max="14" width="16.85546875" style="6" customWidth="1"/>
    <col min="15" max="15" width="18.7109375" style="3" customWidth="1"/>
    <col min="16" max="16384" width="9.140625" style="3"/>
  </cols>
  <sheetData>
    <row r="1" spans="1:14" s="28" customFormat="1">
      <c r="A1" s="216"/>
      <c r="B1" s="217"/>
      <c r="C1" s="204"/>
      <c r="D1" s="15"/>
      <c r="E1" s="15"/>
      <c r="F1" s="15"/>
      <c r="G1" s="15"/>
      <c r="H1" s="15"/>
      <c r="I1" s="15"/>
      <c r="J1" s="15"/>
      <c r="L1" s="42"/>
      <c r="M1" s="42"/>
      <c r="N1" s="42"/>
    </row>
    <row r="2" spans="1:14" s="28" customFormat="1" ht="15" customHeight="1">
      <c r="A2" s="632" t="s">
        <v>0</v>
      </c>
      <c r="B2" s="629" t="s">
        <v>1</v>
      </c>
      <c r="C2" s="630"/>
      <c r="D2" s="630"/>
      <c r="E2" s="630"/>
      <c r="F2" s="630"/>
      <c r="G2" s="630"/>
      <c r="H2" s="630"/>
      <c r="I2" s="630"/>
      <c r="J2" s="631"/>
      <c r="K2" s="124"/>
      <c r="L2" s="42"/>
      <c r="M2" s="42"/>
      <c r="N2" s="42"/>
    </row>
    <row r="3" spans="1:14" s="28" customFormat="1" ht="15" customHeight="1">
      <c r="A3" s="633"/>
      <c r="B3" s="629" t="s">
        <v>2</v>
      </c>
      <c r="C3" s="630"/>
      <c r="D3" s="630"/>
      <c r="E3" s="630"/>
      <c r="F3" s="630"/>
      <c r="G3" s="630"/>
      <c r="H3" s="630"/>
      <c r="I3" s="630"/>
      <c r="J3" s="631"/>
      <c r="K3" s="124"/>
      <c r="L3" s="42"/>
      <c r="M3" s="42"/>
      <c r="N3" s="42"/>
    </row>
    <row r="4" spans="1:14" s="28" customFormat="1" ht="15" customHeight="1">
      <c r="A4" s="634"/>
      <c r="B4" s="629" t="s">
        <v>3</v>
      </c>
      <c r="C4" s="630"/>
      <c r="D4" s="630"/>
      <c r="E4" s="630"/>
      <c r="F4" s="630"/>
      <c r="G4" s="630"/>
      <c r="H4" s="630"/>
      <c r="I4" s="630"/>
      <c r="J4" s="631"/>
      <c r="K4" s="124"/>
      <c r="L4" s="42"/>
      <c r="M4" s="42"/>
      <c r="N4" s="42"/>
    </row>
    <row r="5" spans="1:14" s="28" customFormat="1">
      <c r="A5" s="436" t="s">
        <v>4</v>
      </c>
      <c r="B5" s="436" t="s">
        <v>5</v>
      </c>
      <c r="C5" s="436" t="s">
        <v>6</v>
      </c>
      <c r="D5" s="636" t="s">
        <v>7</v>
      </c>
      <c r="E5" s="636" t="s">
        <v>8</v>
      </c>
      <c r="F5" s="636" t="s">
        <v>9</v>
      </c>
      <c r="G5" s="130" t="s">
        <v>10</v>
      </c>
      <c r="H5" s="512" t="s">
        <v>11</v>
      </c>
      <c r="I5" s="127" t="s">
        <v>12</v>
      </c>
      <c r="J5" s="121" t="s">
        <v>13</v>
      </c>
      <c r="K5" s="126"/>
      <c r="L5" s="42"/>
      <c r="M5" s="42"/>
      <c r="N5" s="42"/>
    </row>
    <row r="6" spans="1:14" s="28" customFormat="1">
      <c r="A6" s="635"/>
      <c r="B6" s="437"/>
      <c r="C6" s="635"/>
      <c r="D6" s="637"/>
      <c r="E6" s="637"/>
      <c r="F6" s="637"/>
      <c r="G6" s="131" t="s">
        <v>14</v>
      </c>
      <c r="H6" s="513"/>
      <c r="I6" s="132" t="s">
        <v>15</v>
      </c>
      <c r="J6" s="122" t="s">
        <v>16</v>
      </c>
      <c r="K6" s="126"/>
      <c r="L6" s="42"/>
      <c r="M6" s="42"/>
      <c r="N6" s="42"/>
    </row>
    <row r="7" spans="1:14" s="301" customFormat="1" ht="36" customHeight="1">
      <c r="A7" s="183" t="s">
        <v>20</v>
      </c>
      <c r="B7" s="218">
        <v>9389681</v>
      </c>
      <c r="C7" s="187" t="s">
        <v>21</v>
      </c>
      <c r="D7" s="186">
        <f>G7-2</f>
        <v>44930</v>
      </c>
      <c r="E7" s="186">
        <f>G7-2</f>
        <v>44930</v>
      </c>
      <c r="F7" s="186">
        <f>G7-3</f>
        <v>44929</v>
      </c>
      <c r="G7" s="245">
        <v>44932</v>
      </c>
      <c r="H7" s="183" t="s">
        <v>538</v>
      </c>
      <c r="I7" s="181">
        <v>44577</v>
      </c>
      <c r="J7" s="182">
        <f>I7+11</f>
        <v>44588</v>
      </c>
      <c r="K7" s="187"/>
      <c r="L7" s="300"/>
    </row>
    <row r="8" spans="1:14" s="298" customFormat="1" ht="36" customHeight="1">
      <c r="A8" s="302" t="s">
        <v>17</v>
      </c>
      <c r="B8" s="296">
        <v>9231808</v>
      </c>
      <c r="C8" s="303" t="s">
        <v>18</v>
      </c>
      <c r="D8" s="304">
        <f>G8-1</f>
        <v>44934</v>
      </c>
      <c r="E8" s="304">
        <f>G8-1</f>
        <v>44934</v>
      </c>
      <c r="F8" s="305">
        <f>G8-2</f>
        <v>44933</v>
      </c>
      <c r="G8" s="306">
        <v>44935</v>
      </c>
      <c r="H8" s="295" t="s">
        <v>19</v>
      </c>
      <c r="I8" s="257"/>
      <c r="J8" s="297">
        <v>44585</v>
      </c>
      <c r="K8" s="204"/>
      <c r="L8" s="178"/>
    </row>
    <row r="9" spans="1:14" s="301" customFormat="1" ht="36" customHeight="1">
      <c r="A9" s="185" t="s">
        <v>22</v>
      </c>
      <c r="B9" s="313" t="s">
        <v>23</v>
      </c>
      <c r="C9" s="313" t="s">
        <v>24</v>
      </c>
      <c r="D9" s="186">
        <f t="shared" ref="D9:D10" si="0">G9-2</f>
        <v>44939</v>
      </c>
      <c r="E9" s="186">
        <f t="shared" ref="E9" si="1">G9-1</f>
        <v>44940</v>
      </c>
      <c r="F9" s="186">
        <f t="shared" ref="F9" si="2">G9-2</f>
        <v>44939</v>
      </c>
      <c r="G9" s="204">
        <f>G7+9</f>
        <v>44941</v>
      </c>
      <c r="H9" s="183" t="s">
        <v>538</v>
      </c>
      <c r="I9" s="181">
        <v>44585</v>
      </c>
      <c r="J9" s="182">
        <f>I9+11</f>
        <v>44596</v>
      </c>
      <c r="K9" s="187"/>
      <c r="L9" s="300"/>
    </row>
    <row r="10" spans="1:14" s="301" customFormat="1" ht="36" customHeight="1">
      <c r="A10" s="285" t="s">
        <v>25</v>
      </c>
      <c r="B10" s="316">
        <v>9218650</v>
      </c>
      <c r="C10" s="285" t="s">
        <v>127</v>
      </c>
      <c r="D10" s="317">
        <f t="shared" si="0"/>
        <v>44946</v>
      </c>
      <c r="E10" s="317">
        <f t="shared" ref="E10" si="3">G10-2</f>
        <v>44946</v>
      </c>
      <c r="F10" s="317">
        <f t="shared" ref="F10" si="4">G10-3</f>
        <v>44945</v>
      </c>
      <c r="G10" s="318">
        <f t="shared" ref="G10" si="5">G9+7</f>
        <v>44948</v>
      </c>
      <c r="H10" s="319" t="s">
        <v>537</v>
      </c>
      <c r="I10" s="320"/>
      <c r="J10" s="321"/>
      <c r="K10" s="318"/>
      <c r="L10" s="300"/>
    </row>
    <row r="11" spans="1:14" s="179" customFormat="1" ht="29.25" customHeight="1">
      <c r="A11" s="185" t="s">
        <v>26</v>
      </c>
      <c r="B11" s="184">
        <v>9322358</v>
      </c>
      <c r="C11" s="189" t="s">
        <v>27</v>
      </c>
      <c r="D11" s="243">
        <f>G11-1</f>
        <v>44960</v>
      </c>
      <c r="E11" s="243">
        <f>G11-1</f>
        <v>44960</v>
      </c>
      <c r="F11" s="243">
        <f>G11-2</f>
        <v>44959</v>
      </c>
      <c r="G11" s="263">
        <v>44961</v>
      </c>
      <c r="H11" s="183" t="s">
        <v>537</v>
      </c>
      <c r="I11" s="181">
        <v>44977</v>
      </c>
      <c r="J11" s="182">
        <f t="shared" ref="J11" si="6">I11+11</f>
        <v>44988</v>
      </c>
      <c r="K11" s="177"/>
      <c r="L11" s="178"/>
    </row>
    <row r="12" spans="1:14">
      <c r="H12" s="183"/>
    </row>
    <row r="13" spans="1:14" s="28" customFormat="1" ht="15" customHeight="1">
      <c r="A13" s="623" t="s">
        <v>28</v>
      </c>
      <c r="B13" s="624"/>
      <c r="C13" s="624"/>
      <c r="D13" s="624"/>
      <c r="E13" s="624"/>
      <c r="F13" s="624"/>
      <c r="G13" s="624"/>
      <c r="H13" s="624"/>
      <c r="I13" s="624"/>
      <c r="J13" s="625"/>
      <c r="K13" s="123"/>
      <c r="L13" s="42"/>
      <c r="M13" s="42"/>
      <c r="N13" s="42"/>
    </row>
    <row r="14" spans="1:14" s="28" customFormat="1" ht="15" customHeight="1">
      <c r="A14" s="623" t="s">
        <v>29</v>
      </c>
      <c r="B14" s="624"/>
      <c r="C14" s="624"/>
      <c r="D14" s="624"/>
      <c r="E14" s="624"/>
      <c r="F14" s="624"/>
      <c r="G14" s="624"/>
      <c r="H14" s="624"/>
      <c r="I14" s="624"/>
      <c r="J14" s="625"/>
      <c r="K14" s="123"/>
      <c r="L14" s="42"/>
      <c r="M14" s="42"/>
      <c r="N14" s="42"/>
    </row>
    <row r="15" spans="1:14" s="28" customFormat="1" ht="15" customHeight="1">
      <c r="A15" s="623" t="s">
        <v>30</v>
      </c>
      <c r="B15" s="624"/>
      <c r="C15" s="624"/>
      <c r="D15" s="624"/>
      <c r="E15" s="624"/>
      <c r="F15" s="624"/>
      <c r="G15" s="624"/>
      <c r="H15" s="624"/>
      <c r="I15" s="624"/>
      <c r="J15" s="625"/>
      <c r="K15" s="123"/>
      <c r="L15" s="42"/>
      <c r="M15" s="42"/>
      <c r="N15" s="42"/>
    </row>
    <row r="16" spans="1:14" s="28" customFormat="1" ht="15" customHeight="1">
      <c r="A16" s="623" t="s">
        <v>31</v>
      </c>
      <c r="B16" s="624"/>
      <c r="C16" s="624"/>
      <c r="D16" s="624"/>
      <c r="E16" s="624"/>
      <c r="F16" s="624"/>
      <c r="G16" s="624"/>
      <c r="H16" s="624"/>
      <c r="I16" s="624"/>
      <c r="J16" s="625"/>
      <c r="K16" s="123"/>
      <c r="L16" s="42"/>
      <c r="M16" s="42"/>
      <c r="N16" s="42"/>
    </row>
    <row r="17" spans="1:14" s="28" customFormat="1" ht="15" customHeight="1">
      <c r="A17" s="623" t="s">
        <v>32</v>
      </c>
      <c r="B17" s="624"/>
      <c r="C17" s="624"/>
      <c r="D17" s="624"/>
      <c r="E17" s="624"/>
      <c r="F17" s="624"/>
      <c r="G17" s="624"/>
      <c r="H17" s="624"/>
      <c r="I17" s="624"/>
      <c r="J17" s="625"/>
      <c r="K17" s="123"/>
      <c r="L17" s="42"/>
      <c r="M17" s="42"/>
      <c r="N17" s="42"/>
    </row>
    <row r="18" spans="1:14" s="28" customFormat="1" ht="15" customHeight="1">
      <c r="A18" s="623" t="s">
        <v>33</v>
      </c>
      <c r="B18" s="624"/>
      <c r="C18" s="624"/>
      <c r="D18" s="624"/>
      <c r="E18" s="624"/>
      <c r="F18" s="624"/>
      <c r="G18" s="624"/>
      <c r="H18" s="624"/>
      <c r="I18" s="624"/>
      <c r="J18" s="625"/>
      <c r="K18" s="123"/>
      <c r="L18" s="42"/>
      <c r="M18" s="42"/>
      <c r="N18" s="42"/>
    </row>
    <row r="19" spans="1:14" s="28" customFormat="1" ht="15" customHeight="1">
      <c r="A19" s="422" t="s">
        <v>34</v>
      </c>
      <c r="B19" s="423"/>
      <c r="C19" s="423"/>
      <c r="D19" s="423"/>
      <c r="E19" s="423"/>
      <c r="F19" s="423"/>
      <c r="G19" s="423"/>
      <c r="H19" s="423"/>
      <c r="I19" s="423"/>
      <c r="J19" s="424"/>
      <c r="K19" s="123"/>
      <c r="L19" s="42"/>
      <c r="M19" s="42"/>
      <c r="N19" s="42"/>
    </row>
    <row r="20" spans="1:14" s="29" customFormat="1" ht="15" customHeight="1">
      <c r="A20" s="27"/>
      <c r="B20" s="27"/>
      <c r="C20" s="27"/>
      <c r="D20" s="27"/>
      <c r="E20" s="27"/>
      <c r="F20" s="27"/>
      <c r="G20" s="27"/>
      <c r="H20" s="27"/>
      <c r="I20" s="27"/>
      <c r="J20" s="75"/>
      <c r="K20" s="75"/>
      <c r="L20" s="87"/>
      <c r="M20" s="87"/>
      <c r="N20" s="87"/>
    </row>
    <row r="21" spans="1:14" ht="18.75" customHeight="1">
      <c r="A21" s="626" t="s">
        <v>35</v>
      </c>
      <c r="B21" s="629" t="s">
        <v>36</v>
      </c>
      <c r="C21" s="630"/>
      <c r="D21" s="630"/>
      <c r="E21" s="630"/>
      <c r="F21" s="630"/>
      <c r="G21" s="630"/>
      <c r="H21" s="630"/>
      <c r="I21" s="631"/>
    </row>
    <row r="22" spans="1:14" ht="18.75" customHeight="1">
      <c r="A22" s="627"/>
      <c r="B22" s="629" t="s">
        <v>37</v>
      </c>
      <c r="C22" s="630"/>
      <c r="D22" s="630"/>
      <c r="E22" s="630"/>
      <c r="F22" s="630"/>
      <c r="G22" s="630"/>
      <c r="H22" s="630"/>
      <c r="I22" s="631"/>
    </row>
    <row r="23" spans="1:14" ht="18.75" customHeight="1">
      <c r="A23" s="628"/>
      <c r="B23" s="629" t="s">
        <v>38</v>
      </c>
      <c r="C23" s="630"/>
      <c r="D23" s="630"/>
      <c r="E23" s="630"/>
      <c r="F23" s="630"/>
      <c r="G23" s="630"/>
      <c r="H23" s="630"/>
      <c r="I23" s="631"/>
    </row>
    <row r="24" spans="1:14" ht="15" customHeight="1">
      <c r="A24" s="436" t="s">
        <v>4</v>
      </c>
      <c r="B24" s="436" t="s">
        <v>5</v>
      </c>
      <c r="C24" s="436" t="s">
        <v>6</v>
      </c>
      <c r="D24" s="583" t="s">
        <v>7</v>
      </c>
      <c r="E24" s="583" t="s">
        <v>39</v>
      </c>
      <c r="F24" s="621" t="s">
        <v>40</v>
      </c>
      <c r="G24" s="130" t="s">
        <v>10</v>
      </c>
      <c r="H24" s="130" t="s">
        <v>13</v>
      </c>
      <c r="I24" s="130" t="s">
        <v>13</v>
      </c>
    </row>
    <row r="25" spans="1:14" ht="60" customHeight="1">
      <c r="A25" s="437"/>
      <c r="B25" s="437"/>
      <c r="C25" s="437"/>
      <c r="D25" s="584"/>
      <c r="E25" s="584"/>
      <c r="F25" s="622"/>
      <c r="G25" s="131" t="s">
        <v>14</v>
      </c>
      <c r="H25" s="130" t="s">
        <v>41</v>
      </c>
      <c r="I25" s="130" t="s">
        <v>42</v>
      </c>
    </row>
    <row r="26" spans="1:14" ht="18" customHeight="1">
      <c r="A26" s="291" t="s">
        <v>43</v>
      </c>
      <c r="B26" s="286"/>
      <c r="C26" s="286"/>
      <c r="D26" s="290">
        <f>G26-1</f>
        <v>44928</v>
      </c>
      <c r="E26" s="290">
        <f>G26-1</f>
        <v>44928</v>
      </c>
      <c r="F26" s="289">
        <f>G26-2</f>
        <v>44927</v>
      </c>
      <c r="G26" s="288">
        <v>44929</v>
      </c>
      <c r="H26" s="289">
        <f>G26+14</f>
        <v>44943</v>
      </c>
      <c r="I26" s="287"/>
    </row>
    <row r="27" spans="1:14" ht="15" customHeight="1">
      <c r="A27" s="228" t="s">
        <v>17</v>
      </c>
      <c r="B27" s="229">
        <v>9231808</v>
      </c>
      <c r="C27" s="228" t="s">
        <v>18</v>
      </c>
      <c r="D27" s="230">
        <f t="shared" ref="D27:D33" si="7">G27-1</f>
        <v>44934</v>
      </c>
      <c r="E27" s="230">
        <f t="shared" ref="E27:E33" si="8">G27-1</f>
        <v>44934</v>
      </c>
      <c r="F27" s="231">
        <f t="shared" ref="F27:F33" si="9">G27-2</f>
        <v>44933</v>
      </c>
      <c r="G27" s="232">
        <v>44935</v>
      </c>
      <c r="H27" s="231">
        <f t="shared" ref="H27:H31" si="10">G27+14</f>
        <v>44949</v>
      </c>
      <c r="I27" s="194"/>
    </row>
    <row r="28" spans="1:14" ht="15" customHeight="1">
      <c r="A28" s="228" t="s">
        <v>44</v>
      </c>
      <c r="B28" s="229">
        <v>9430777</v>
      </c>
      <c r="C28" s="228" t="s">
        <v>45</v>
      </c>
      <c r="D28" s="230">
        <f t="shared" si="7"/>
        <v>44942</v>
      </c>
      <c r="E28" s="230">
        <f t="shared" si="8"/>
        <v>44942</v>
      </c>
      <c r="F28" s="231">
        <f t="shared" si="9"/>
        <v>44941</v>
      </c>
      <c r="G28" s="232">
        <v>44943</v>
      </c>
      <c r="H28" s="231">
        <f t="shared" si="10"/>
        <v>44957</v>
      </c>
      <c r="I28" s="194"/>
    </row>
    <row r="29" spans="1:14" ht="15" customHeight="1">
      <c r="A29" s="292" t="s">
        <v>43</v>
      </c>
      <c r="B29" s="229"/>
      <c r="C29" s="228"/>
      <c r="D29" s="230">
        <f t="shared" si="7"/>
        <v>44949</v>
      </c>
      <c r="E29" s="230">
        <f t="shared" si="8"/>
        <v>44949</v>
      </c>
      <c r="F29" s="233">
        <f t="shared" si="9"/>
        <v>44948</v>
      </c>
      <c r="G29" s="232">
        <f t="shared" ref="G29:G33" si="11">G28+7</f>
        <v>44950</v>
      </c>
      <c r="H29" s="233">
        <f t="shared" si="10"/>
        <v>44964</v>
      </c>
      <c r="I29" s="147"/>
    </row>
    <row r="30" spans="1:14" ht="15" customHeight="1">
      <c r="A30" s="262" t="s">
        <v>43</v>
      </c>
      <c r="B30" s="229"/>
      <c r="C30" s="228"/>
      <c r="D30" s="230">
        <f t="shared" si="7"/>
        <v>44956</v>
      </c>
      <c r="E30" s="230">
        <f t="shared" si="8"/>
        <v>44956</v>
      </c>
      <c r="F30" s="233">
        <f t="shared" si="9"/>
        <v>44955</v>
      </c>
      <c r="G30" s="232">
        <f t="shared" si="11"/>
        <v>44957</v>
      </c>
      <c r="H30" s="233">
        <f t="shared" si="10"/>
        <v>44971</v>
      </c>
      <c r="I30" s="147"/>
    </row>
    <row r="31" spans="1:14" ht="15" customHeight="1">
      <c r="A31" s="262" t="s">
        <v>43</v>
      </c>
      <c r="B31" s="229"/>
      <c r="C31" s="228"/>
      <c r="D31" s="230">
        <f t="shared" si="7"/>
        <v>44963</v>
      </c>
      <c r="E31" s="230">
        <f t="shared" si="8"/>
        <v>44963</v>
      </c>
      <c r="F31" s="233">
        <f t="shared" si="9"/>
        <v>44962</v>
      </c>
      <c r="G31" s="288">
        <f t="shared" si="11"/>
        <v>44964</v>
      </c>
      <c r="H31" s="233">
        <f t="shared" si="10"/>
        <v>44978</v>
      </c>
      <c r="I31" s="147"/>
    </row>
    <row r="32" spans="1:14" ht="15" customHeight="1">
      <c r="A32" s="293" t="s">
        <v>46</v>
      </c>
      <c r="B32" s="294">
        <v>9238777</v>
      </c>
      <c r="C32" s="293" t="s">
        <v>47</v>
      </c>
      <c r="D32" s="230">
        <f>G32-1</f>
        <v>44970</v>
      </c>
      <c r="E32" s="230">
        <f>G32-1</f>
        <v>44970</v>
      </c>
      <c r="F32" s="233">
        <f>G32-2</f>
        <v>44969</v>
      </c>
      <c r="G32" s="288">
        <f t="shared" si="11"/>
        <v>44971</v>
      </c>
      <c r="H32" s="233">
        <f>G32+14</f>
        <v>44985</v>
      </c>
      <c r="I32" s="147"/>
    </row>
    <row r="33" spans="1:16" ht="15" customHeight="1">
      <c r="A33" s="228" t="s">
        <v>48</v>
      </c>
      <c r="B33" s="229">
        <v>9450583</v>
      </c>
      <c r="C33" s="228" t="s">
        <v>49</v>
      </c>
      <c r="D33" s="230">
        <f t="shared" si="7"/>
        <v>44977</v>
      </c>
      <c r="E33" s="230">
        <f t="shared" si="8"/>
        <v>44977</v>
      </c>
      <c r="F33" s="233">
        <f t="shared" si="9"/>
        <v>44976</v>
      </c>
      <c r="G33" s="288">
        <f t="shared" si="11"/>
        <v>44978</v>
      </c>
      <c r="H33" s="233">
        <f>G33+14</f>
        <v>44992</v>
      </c>
      <c r="I33" s="147"/>
    </row>
    <row r="34" spans="1:16" s="6" customFormat="1" ht="15" customHeight="1">
      <c r="A34" s="613" t="s">
        <v>50</v>
      </c>
      <c r="B34" s="614"/>
      <c r="C34" s="614"/>
      <c r="D34" s="614"/>
      <c r="E34" s="614"/>
      <c r="F34" s="614"/>
      <c r="G34" s="614"/>
      <c r="H34" s="615"/>
      <c r="I34" s="153"/>
      <c r="O34" s="3"/>
      <c r="P34" s="3"/>
    </row>
    <row r="35" spans="1:16" ht="15" customHeight="1">
      <c r="A35" s="613" t="s">
        <v>51</v>
      </c>
      <c r="B35" s="614"/>
      <c r="C35" s="614"/>
      <c r="D35" s="614"/>
      <c r="E35" s="614"/>
      <c r="F35" s="614"/>
      <c r="G35" s="614"/>
      <c r="H35" s="615"/>
      <c r="I35" s="153"/>
    </row>
    <row r="36" spans="1:16" ht="15" customHeight="1">
      <c r="A36" s="39"/>
      <c r="B36" s="8"/>
      <c r="C36" s="8"/>
      <c r="D36" s="8"/>
      <c r="E36" s="8"/>
      <c r="F36" s="8"/>
      <c r="G36" s="8"/>
      <c r="H36" s="8"/>
      <c r="I36" s="39"/>
      <c r="J36" s="39"/>
    </row>
    <row r="37" spans="1:16" ht="18" customHeight="1">
      <c r="A37" s="616" t="s">
        <v>52</v>
      </c>
      <c r="B37" s="619" t="s">
        <v>53</v>
      </c>
      <c r="C37" s="619"/>
      <c r="D37" s="619"/>
      <c r="E37" s="619"/>
      <c r="F37" s="619"/>
      <c r="G37" s="619"/>
      <c r="H37" s="619"/>
      <c r="I37" s="619"/>
      <c r="J37" s="619"/>
      <c r="K37" s="619"/>
      <c r="L37" s="619"/>
      <c r="M37" s="619"/>
    </row>
    <row r="38" spans="1:16" ht="18" customHeight="1">
      <c r="A38" s="617"/>
      <c r="B38" s="620" t="s">
        <v>2</v>
      </c>
      <c r="C38" s="620"/>
      <c r="D38" s="620"/>
      <c r="E38" s="620"/>
      <c r="F38" s="620"/>
      <c r="G38" s="620"/>
      <c r="H38" s="620"/>
      <c r="I38" s="620"/>
      <c r="J38" s="620"/>
      <c r="K38" s="620"/>
      <c r="L38" s="620"/>
      <c r="M38" s="620"/>
    </row>
    <row r="39" spans="1:16" ht="18" customHeight="1">
      <c r="A39" s="618"/>
      <c r="B39" s="619" t="s">
        <v>54</v>
      </c>
      <c r="C39" s="619"/>
      <c r="D39" s="619"/>
      <c r="E39" s="619"/>
      <c r="F39" s="619"/>
      <c r="G39" s="619"/>
      <c r="H39" s="619"/>
      <c r="I39" s="619"/>
      <c r="J39" s="619"/>
      <c r="K39" s="619"/>
      <c r="L39" s="619"/>
      <c r="M39" s="619"/>
    </row>
    <row r="40" spans="1:16" ht="15" customHeight="1">
      <c r="A40" s="436" t="s">
        <v>4</v>
      </c>
      <c r="B40" s="436" t="s">
        <v>5</v>
      </c>
      <c r="C40" s="436" t="s">
        <v>6</v>
      </c>
      <c r="D40" s="444" t="s">
        <v>55</v>
      </c>
      <c r="E40" s="442" t="s">
        <v>39</v>
      </c>
      <c r="F40" s="442" t="s">
        <v>56</v>
      </c>
      <c r="G40" s="130" t="s">
        <v>57</v>
      </c>
      <c r="H40" s="416" t="s">
        <v>11</v>
      </c>
      <c r="I40" s="418"/>
      <c r="J40" s="127" t="s">
        <v>13</v>
      </c>
      <c r="K40" s="127" t="s">
        <v>13</v>
      </c>
      <c r="L40" s="127" t="s">
        <v>13</v>
      </c>
      <c r="M40" s="127" t="s">
        <v>13</v>
      </c>
    </row>
    <row r="41" spans="1:16" ht="45" customHeight="1">
      <c r="A41" s="437"/>
      <c r="B41" s="437"/>
      <c r="C41" s="437"/>
      <c r="D41" s="445"/>
      <c r="E41" s="443"/>
      <c r="F41" s="443"/>
      <c r="G41" s="131" t="s">
        <v>14</v>
      </c>
      <c r="H41" s="130" t="s">
        <v>58</v>
      </c>
      <c r="I41" s="132" t="s">
        <v>59</v>
      </c>
      <c r="J41" s="132" t="s">
        <v>60</v>
      </c>
      <c r="K41" s="132" t="s">
        <v>61</v>
      </c>
      <c r="L41" s="132" t="s">
        <v>62</v>
      </c>
      <c r="M41" s="132" t="s">
        <v>63</v>
      </c>
    </row>
    <row r="42" spans="1:16" ht="15.75" customHeight="1">
      <c r="A42" s="280" t="s">
        <v>17</v>
      </c>
      <c r="B42" s="281">
        <v>9231808</v>
      </c>
      <c r="C42" s="282" t="s">
        <v>18</v>
      </c>
      <c r="D42" s="283">
        <f>G42-1</f>
        <v>44928</v>
      </c>
      <c r="E42" s="283">
        <f>G42-1</f>
        <v>44928</v>
      </c>
      <c r="F42" s="284">
        <f>G42-2</f>
        <v>44927</v>
      </c>
      <c r="G42" s="285">
        <v>44929</v>
      </c>
      <c r="H42" s="135" t="s">
        <v>64</v>
      </c>
      <c r="I42" s="125">
        <f>G42+7</f>
        <v>44936</v>
      </c>
      <c r="J42" s="125">
        <f>G42+32</f>
        <v>44961</v>
      </c>
      <c r="K42" s="125">
        <f>J42+8</f>
        <v>44969</v>
      </c>
      <c r="L42" s="125">
        <f>J42+9</f>
        <v>44970</v>
      </c>
      <c r="M42" s="125">
        <f>J42+6</f>
        <v>44967</v>
      </c>
    </row>
    <row r="43" spans="1:16" ht="15" customHeight="1">
      <c r="A43" s="307" t="s">
        <v>20</v>
      </c>
      <c r="B43" s="308">
        <v>9389681</v>
      </c>
      <c r="C43" s="309" t="s">
        <v>21</v>
      </c>
      <c r="D43" s="310">
        <f>G43-2</f>
        <v>44930</v>
      </c>
      <c r="E43" s="310">
        <f>G43-2</f>
        <v>44930</v>
      </c>
      <c r="F43" s="310">
        <f>G43-3</f>
        <v>44929</v>
      </c>
      <c r="G43" s="311">
        <v>44932</v>
      </c>
      <c r="H43" s="312" t="s">
        <v>541</v>
      </c>
      <c r="I43" s="125">
        <f t="shared" ref="I43:I46" si="12">G43+7</f>
        <v>44939</v>
      </c>
      <c r="J43" s="125">
        <f t="shared" ref="J43:J46" si="13">G43+32</f>
        <v>44964</v>
      </c>
      <c r="K43" s="125">
        <f>J43+8</f>
        <v>44972</v>
      </c>
      <c r="L43" s="125">
        <f>J43+9</f>
        <v>44973</v>
      </c>
      <c r="M43" s="125">
        <f>J43+6</f>
        <v>44970</v>
      </c>
    </row>
    <row r="44" spans="1:16" ht="18" customHeight="1">
      <c r="A44" s="259" t="str">
        <f>A72</f>
        <v>BREMEN UL302E</v>
      </c>
      <c r="B44" s="264" t="s">
        <v>540</v>
      </c>
      <c r="C44" s="259" t="s">
        <v>106</v>
      </c>
      <c r="D44" s="299">
        <f>G44-3</f>
        <v>44933</v>
      </c>
      <c r="E44" s="260">
        <f>G44-3</f>
        <v>44933</v>
      </c>
      <c r="F44" s="260">
        <f>G44-3</f>
        <v>44933</v>
      </c>
      <c r="G44" s="315">
        <f>G72</f>
        <v>44936</v>
      </c>
      <c r="H44" s="312" t="s">
        <v>539</v>
      </c>
      <c r="I44" s="125">
        <f t="shared" si="12"/>
        <v>44943</v>
      </c>
      <c r="J44" s="125">
        <f t="shared" si="13"/>
        <v>44968</v>
      </c>
      <c r="K44" s="125">
        <f>J44+8</f>
        <v>44976</v>
      </c>
      <c r="L44" s="125">
        <f>J44+9</f>
        <v>44977</v>
      </c>
      <c r="M44" s="125">
        <f>J44+6</f>
        <v>44974</v>
      </c>
    </row>
    <row r="45" spans="1:16">
      <c r="A45" s="259" t="str">
        <f>A73</f>
        <v>CSAV TRANCURA 303E</v>
      </c>
      <c r="B45" s="264" t="s">
        <v>540</v>
      </c>
      <c r="C45" s="259" t="s">
        <v>108</v>
      </c>
      <c r="D45" s="260">
        <f>G45-3</f>
        <v>44940</v>
      </c>
      <c r="E45" s="260">
        <f>G45-3</f>
        <v>44940</v>
      </c>
      <c r="F45" s="260">
        <f>G45-3</f>
        <v>44940</v>
      </c>
      <c r="G45" s="315">
        <f>G73</f>
        <v>44943</v>
      </c>
      <c r="H45" s="312" t="s">
        <v>65</v>
      </c>
      <c r="I45" s="125">
        <f t="shared" si="12"/>
        <v>44950</v>
      </c>
      <c r="J45" s="125">
        <f t="shared" si="13"/>
        <v>44975</v>
      </c>
      <c r="K45" s="125">
        <f>J45+8</f>
        <v>44983</v>
      </c>
      <c r="L45" s="125">
        <f>J45+9</f>
        <v>44984</v>
      </c>
      <c r="M45" s="125">
        <f>J45+6</f>
        <v>44981</v>
      </c>
    </row>
    <row r="46" spans="1:16">
      <c r="A46" s="198" t="str">
        <f>A11</f>
        <v>JACKSON BAY 92E</v>
      </c>
      <c r="B46" s="184"/>
      <c r="C46" s="198" t="str">
        <f>C11</f>
        <v>IDY 92E</v>
      </c>
      <c r="D46" s="186">
        <f>G46-2</f>
        <v>44959</v>
      </c>
      <c r="E46" s="186">
        <f>G46-2</f>
        <v>44959</v>
      </c>
      <c r="F46" s="186">
        <f>G46-3</f>
        <v>44958</v>
      </c>
      <c r="G46" s="198">
        <f>G11</f>
        <v>44961</v>
      </c>
      <c r="H46" s="135" t="s">
        <v>66</v>
      </c>
      <c r="I46" s="125">
        <f t="shared" si="12"/>
        <v>44968</v>
      </c>
      <c r="J46" s="125">
        <f t="shared" si="13"/>
        <v>44993</v>
      </c>
      <c r="K46" s="125">
        <f>J46+8</f>
        <v>45001</v>
      </c>
      <c r="L46" s="125">
        <f>J46+9</f>
        <v>45002</v>
      </c>
      <c r="M46" s="125">
        <f>J46+6</f>
        <v>44999</v>
      </c>
    </row>
    <row r="47" spans="1:16" ht="15" customHeight="1">
      <c r="A47" s="612" t="s">
        <v>67</v>
      </c>
      <c r="B47" s="612"/>
      <c r="C47" s="612"/>
      <c r="D47" s="612"/>
      <c r="E47" s="612"/>
      <c r="F47" s="612"/>
      <c r="G47" s="612"/>
      <c r="H47" s="612"/>
      <c r="I47" s="612"/>
      <c r="J47" s="612"/>
      <c r="K47" s="612"/>
      <c r="L47" s="612"/>
      <c r="M47" s="612"/>
    </row>
    <row r="48" spans="1:16" ht="15" customHeight="1">
      <c r="A48" s="612" t="s">
        <v>68</v>
      </c>
      <c r="B48" s="612"/>
      <c r="C48" s="612"/>
      <c r="D48" s="612"/>
      <c r="E48" s="612"/>
      <c r="F48" s="612"/>
      <c r="G48" s="612"/>
      <c r="H48" s="612"/>
      <c r="I48" s="612"/>
      <c r="J48" s="612"/>
      <c r="K48" s="612"/>
      <c r="L48" s="612"/>
      <c r="M48" s="612"/>
    </row>
    <row r="49" spans="1:16" ht="15" customHeight="1">
      <c r="A49" s="612" t="s">
        <v>69</v>
      </c>
      <c r="B49" s="612"/>
      <c r="C49" s="612"/>
      <c r="D49" s="612"/>
      <c r="E49" s="612"/>
      <c r="F49" s="612"/>
      <c r="G49" s="612"/>
      <c r="H49" s="612"/>
      <c r="I49" s="612"/>
      <c r="J49" s="612"/>
      <c r="K49" s="612"/>
      <c r="L49" s="612"/>
      <c r="M49" s="612"/>
    </row>
    <row r="50" spans="1:16" ht="15" customHeight="1">
      <c r="A50" s="39"/>
      <c r="B50" s="39"/>
      <c r="C50" s="39"/>
      <c r="D50" s="39"/>
      <c r="E50" s="39"/>
      <c r="F50" s="39"/>
      <c r="G50" s="39"/>
      <c r="H50" s="39"/>
      <c r="I50" s="39"/>
      <c r="J50" s="39"/>
      <c r="K50" s="39"/>
      <c r="L50" s="39"/>
    </row>
    <row r="51" spans="1:16" s="6" customFormat="1" ht="15" customHeight="1">
      <c r="A51" s="39"/>
      <c r="B51" s="39"/>
      <c r="C51" s="39"/>
      <c r="D51" s="39"/>
      <c r="E51" s="39"/>
      <c r="F51" s="39"/>
      <c r="G51" s="39"/>
      <c r="H51" s="39"/>
      <c r="I51" s="39"/>
      <c r="J51" s="39"/>
      <c r="K51" s="39"/>
      <c r="L51" s="39"/>
      <c r="O51" s="3"/>
      <c r="P51" s="3"/>
    </row>
    <row r="52" spans="1:16" s="6" customFormat="1" ht="18" customHeight="1">
      <c r="A52" s="606" t="s">
        <v>70</v>
      </c>
      <c r="B52" s="597" t="s">
        <v>71</v>
      </c>
      <c r="C52" s="598"/>
      <c r="D52" s="598"/>
      <c r="E52" s="598"/>
      <c r="F52" s="598"/>
      <c r="G52" s="598"/>
      <c r="H52" s="598"/>
      <c r="I52" s="598"/>
      <c r="J52" s="599"/>
      <c r="O52" s="3"/>
      <c r="P52" s="3"/>
    </row>
    <row r="53" spans="1:16" s="6" customFormat="1" ht="18" customHeight="1">
      <c r="A53" s="607"/>
      <c r="B53" s="609" t="s">
        <v>72</v>
      </c>
      <c r="C53" s="610"/>
      <c r="D53" s="610"/>
      <c r="E53" s="610"/>
      <c r="F53" s="610"/>
      <c r="G53" s="610"/>
      <c r="H53" s="610"/>
      <c r="I53" s="610"/>
      <c r="J53" s="611"/>
      <c r="O53" s="3"/>
      <c r="P53" s="3"/>
    </row>
    <row r="54" spans="1:16" ht="18" customHeight="1">
      <c r="A54" s="608"/>
      <c r="B54" s="609" t="s">
        <v>73</v>
      </c>
      <c r="C54" s="610"/>
      <c r="D54" s="610"/>
      <c r="E54" s="610"/>
      <c r="F54" s="610"/>
      <c r="G54" s="610"/>
      <c r="H54" s="610"/>
      <c r="I54" s="610"/>
      <c r="J54" s="611"/>
    </row>
    <row r="55" spans="1:16" ht="15" customHeight="1">
      <c r="A55" s="436" t="s">
        <v>4</v>
      </c>
      <c r="B55" s="436" t="s">
        <v>5</v>
      </c>
      <c r="C55" s="436" t="s">
        <v>6</v>
      </c>
      <c r="D55" s="444" t="s">
        <v>55</v>
      </c>
      <c r="E55" s="442" t="s">
        <v>39</v>
      </c>
      <c r="F55" s="442" t="s">
        <v>74</v>
      </c>
      <c r="G55" s="130" t="s">
        <v>57</v>
      </c>
      <c r="H55" s="585" t="s">
        <v>75</v>
      </c>
      <c r="I55" s="585" t="s">
        <v>76</v>
      </c>
      <c r="J55" s="585" t="s">
        <v>77</v>
      </c>
    </row>
    <row r="56" spans="1:16">
      <c r="A56" s="437"/>
      <c r="B56" s="437"/>
      <c r="C56" s="437"/>
      <c r="D56" s="445"/>
      <c r="E56" s="443"/>
      <c r="F56" s="443"/>
      <c r="G56" s="131" t="s">
        <v>14</v>
      </c>
      <c r="H56" s="586"/>
      <c r="I56" s="586"/>
      <c r="J56" s="586"/>
    </row>
    <row r="57" spans="1:16">
      <c r="A57" s="136" t="s">
        <v>78</v>
      </c>
      <c r="B57" s="137" t="s">
        <v>79</v>
      </c>
      <c r="C57" s="136" t="s">
        <v>80</v>
      </c>
      <c r="D57" s="138">
        <f t="shared" ref="D57" si="14">G57-2</f>
        <v>44560</v>
      </c>
      <c r="E57" s="138">
        <f t="shared" ref="E57" si="15">G57-1</f>
        <v>44561</v>
      </c>
      <c r="F57" s="138">
        <f t="shared" ref="F57" si="16">G57-2</f>
        <v>44560</v>
      </c>
      <c r="G57" s="139">
        <v>44562</v>
      </c>
      <c r="H57" s="125">
        <f>G57+32</f>
        <v>44594</v>
      </c>
      <c r="I57" s="125">
        <f>G57+34</f>
        <v>44596</v>
      </c>
      <c r="J57" s="125">
        <f>G57+39</f>
        <v>44601</v>
      </c>
      <c r="K57" s="86"/>
    </row>
    <row r="58" spans="1:16">
      <c r="A58" s="136" t="s">
        <v>81</v>
      </c>
      <c r="B58" s="137" t="s">
        <v>82</v>
      </c>
      <c r="C58" s="136" t="s">
        <v>83</v>
      </c>
      <c r="D58" s="138">
        <f t="shared" ref="D58:D62" si="17">G58-2</f>
        <v>44567</v>
      </c>
      <c r="E58" s="138">
        <f t="shared" ref="E58:E62" si="18">G58-1</f>
        <v>44568</v>
      </c>
      <c r="F58" s="138">
        <f t="shared" ref="F58:F62" si="19">G58-2</f>
        <v>44567</v>
      </c>
      <c r="G58" s="139">
        <f>G57+7</f>
        <v>44569</v>
      </c>
      <c r="H58" s="125">
        <f t="shared" ref="H58:H62" si="20">G58+32</f>
        <v>44601</v>
      </c>
      <c r="I58" s="125">
        <f t="shared" ref="I58:I62" si="21">G58+34</f>
        <v>44603</v>
      </c>
      <c r="J58" s="125">
        <f t="shared" ref="J58:J62" si="22">G58+39</f>
        <v>44608</v>
      </c>
    </row>
    <row r="59" spans="1:16">
      <c r="A59" s="136" t="s">
        <v>22</v>
      </c>
      <c r="B59" s="137" t="s">
        <v>23</v>
      </c>
      <c r="C59" s="137" t="s">
        <v>84</v>
      </c>
      <c r="D59" s="138">
        <f t="shared" si="17"/>
        <v>44574</v>
      </c>
      <c r="E59" s="138">
        <f t="shared" si="18"/>
        <v>44575</v>
      </c>
      <c r="F59" s="138">
        <f t="shared" si="19"/>
        <v>44574</v>
      </c>
      <c r="G59" s="139">
        <f t="shared" ref="G59" si="23">G58+7</f>
        <v>44576</v>
      </c>
      <c r="H59" s="125">
        <f t="shared" si="20"/>
        <v>44608</v>
      </c>
      <c r="I59" s="125">
        <f t="shared" si="21"/>
        <v>44610</v>
      </c>
      <c r="J59" s="125">
        <f t="shared" si="22"/>
        <v>44615</v>
      </c>
    </row>
    <row r="60" spans="1:16">
      <c r="A60" s="136" t="s">
        <v>85</v>
      </c>
      <c r="B60" s="136" t="s">
        <v>86</v>
      </c>
      <c r="C60" s="136" t="s">
        <v>545</v>
      </c>
      <c r="D60" s="138">
        <f t="shared" ref="D60" si="24">G60-2</f>
        <v>44588</v>
      </c>
      <c r="E60" s="138">
        <f t="shared" ref="E60" si="25">G60-1</f>
        <v>44589</v>
      </c>
      <c r="F60" s="138">
        <f t="shared" ref="F60" si="26">G60-2</f>
        <v>44588</v>
      </c>
      <c r="G60" s="139">
        <v>44590</v>
      </c>
      <c r="H60" s="125">
        <f t="shared" ref="H60" si="27">G60+32</f>
        <v>44622</v>
      </c>
      <c r="I60" s="125">
        <f t="shared" si="21"/>
        <v>44624</v>
      </c>
      <c r="J60" s="125">
        <f t="shared" si="22"/>
        <v>44629</v>
      </c>
    </row>
    <row r="61" spans="1:16" ht="14.25" customHeight="1">
      <c r="A61" s="136" t="s">
        <v>543</v>
      </c>
      <c r="B61" s="137" t="s">
        <v>87</v>
      </c>
      <c r="C61" s="137" t="s">
        <v>88</v>
      </c>
      <c r="D61" s="138">
        <f>G61-2</f>
        <v>44596</v>
      </c>
      <c r="E61" s="138">
        <f>G61-1</f>
        <v>44597</v>
      </c>
      <c r="F61" s="138">
        <f>G61-2</f>
        <v>44596</v>
      </c>
      <c r="G61" s="139">
        <v>44598</v>
      </c>
      <c r="H61" s="125">
        <f>G61+32</f>
        <v>44630</v>
      </c>
      <c r="I61" s="125">
        <f t="shared" si="21"/>
        <v>44632</v>
      </c>
      <c r="J61" s="125">
        <f t="shared" si="22"/>
        <v>44637</v>
      </c>
    </row>
    <row r="62" spans="1:16">
      <c r="A62" s="136" t="s">
        <v>544</v>
      </c>
      <c r="B62" s="137" t="s">
        <v>89</v>
      </c>
      <c r="C62" s="137" t="s">
        <v>90</v>
      </c>
      <c r="D62" s="138">
        <f t="shared" si="17"/>
        <v>44601</v>
      </c>
      <c r="E62" s="138">
        <f t="shared" si="18"/>
        <v>44602</v>
      </c>
      <c r="F62" s="138">
        <f t="shared" si="19"/>
        <v>44601</v>
      </c>
      <c r="G62" s="139">
        <v>44603</v>
      </c>
      <c r="H62" s="125">
        <f t="shared" si="20"/>
        <v>44635</v>
      </c>
      <c r="I62" s="125">
        <f t="shared" si="21"/>
        <v>44637</v>
      </c>
      <c r="J62" s="125">
        <f t="shared" si="22"/>
        <v>44642</v>
      </c>
      <c r="K62" s="133"/>
    </row>
    <row r="63" spans="1:16">
      <c r="A63" s="550" t="s">
        <v>91</v>
      </c>
      <c r="B63" s="551"/>
      <c r="C63" s="551"/>
      <c r="D63" s="551"/>
      <c r="E63" s="551"/>
      <c r="F63" s="551"/>
      <c r="G63" s="551"/>
      <c r="H63" s="551"/>
      <c r="I63" s="551"/>
      <c r="J63" s="551"/>
      <c r="K63" s="3"/>
    </row>
    <row r="64" spans="1:16" s="28" customFormat="1" ht="15" customHeight="1">
      <c r="A64" s="603" t="s">
        <v>92</v>
      </c>
      <c r="B64" s="604"/>
      <c r="C64" s="604"/>
      <c r="D64" s="604"/>
      <c r="E64" s="604"/>
      <c r="F64" s="604"/>
      <c r="G64" s="604"/>
      <c r="H64" s="604"/>
      <c r="I64" s="604"/>
      <c r="J64" s="605"/>
      <c r="K64" s="3"/>
      <c r="L64" s="6"/>
      <c r="M64" s="42"/>
      <c r="N64" s="42"/>
    </row>
    <row r="65" spans="1:15" s="29" customFormat="1">
      <c r="A65" s="3"/>
      <c r="B65" s="3"/>
      <c r="C65" s="3"/>
      <c r="D65" s="3"/>
      <c r="E65" s="3"/>
      <c r="F65" s="3"/>
      <c r="G65" s="3"/>
      <c r="H65" s="3"/>
      <c r="I65" s="3"/>
      <c r="J65" s="3"/>
      <c r="K65" s="3"/>
      <c r="L65" s="6"/>
      <c r="M65" s="87"/>
      <c r="N65" s="87"/>
    </row>
    <row r="66" spans="1:15" ht="18" customHeight="1">
      <c r="A66" s="574" t="s">
        <v>93</v>
      </c>
      <c r="B66" s="591" t="s">
        <v>94</v>
      </c>
      <c r="C66" s="592"/>
      <c r="D66" s="592"/>
      <c r="E66" s="592"/>
      <c r="F66" s="592"/>
      <c r="G66" s="592"/>
      <c r="H66" s="592"/>
      <c r="I66" s="592"/>
      <c r="J66" s="592"/>
      <c r="K66" s="593"/>
    </row>
    <row r="67" spans="1:15" ht="18" customHeight="1">
      <c r="A67" s="575"/>
      <c r="B67" s="594" t="s">
        <v>95</v>
      </c>
      <c r="C67" s="595"/>
      <c r="D67" s="595"/>
      <c r="E67" s="595"/>
      <c r="F67" s="595"/>
      <c r="G67" s="595"/>
      <c r="H67" s="595"/>
      <c r="I67" s="595"/>
      <c r="J67" s="595"/>
      <c r="K67" s="596"/>
    </row>
    <row r="68" spans="1:15" ht="18" customHeight="1">
      <c r="A68" s="576"/>
      <c r="B68" s="597" t="s">
        <v>96</v>
      </c>
      <c r="C68" s="598"/>
      <c r="D68" s="598"/>
      <c r="E68" s="598"/>
      <c r="F68" s="598"/>
      <c r="G68" s="598"/>
      <c r="H68" s="598"/>
      <c r="I68" s="598"/>
      <c r="J68" s="598"/>
      <c r="K68" s="599"/>
    </row>
    <row r="69" spans="1:15" ht="15" customHeight="1">
      <c r="A69" s="436" t="s">
        <v>4</v>
      </c>
      <c r="B69" s="436" t="s">
        <v>5</v>
      </c>
      <c r="C69" s="436" t="s">
        <v>6</v>
      </c>
      <c r="D69" s="444" t="s">
        <v>55</v>
      </c>
      <c r="E69" s="583" t="s">
        <v>39</v>
      </c>
      <c r="F69" s="583" t="s">
        <v>74</v>
      </c>
      <c r="G69" s="130" t="s">
        <v>57</v>
      </c>
      <c r="H69" s="585" t="s">
        <v>97</v>
      </c>
      <c r="I69" s="585" t="s">
        <v>98</v>
      </c>
      <c r="J69" s="585" t="s">
        <v>99</v>
      </c>
      <c r="K69" s="587" t="s">
        <v>100</v>
      </c>
      <c r="O69" s="6"/>
    </row>
    <row r="70" spans="1:15">
      <c r="A70" s="437"/>
      <c r="B70" s="437"/>
      <c r="C70" s="437"/>
      <c r="D70" s="445"/>
      <c r="E70" s="584"/>
      <c r="F70" s="584"/>
      <c r="G70" s="131" t="s">
        <v>14</v>
      </c>
      <c r="H70" s="586"/>
      <c r="I70" s="586"/>
      <c r="J70" s="586"/>
      <c r="K70" s="587"/>
      <c r="O70" s="6"/>
    </row>
    <row r="71" spans="1:15">
      <c r="A71" s="136" t="s">
        <v>101</v>
      </c>
      <c r="B71" s="137" t="s">
        <v>102</v>
      </c>
      <c r="C71" s="136" t="s">
        <v>103</v>
      </c>
      <c r="D71" s="112">
        <f>G71-3</f>
        <v>44564</v>
      </c>
      <c r="E71" s="128">
        <f>G71-3</f>
        <v>44564</v>
      </c>
      <c r="F71" s="128">
        <f>G71-3</f>
        <v>44564</v>
      </c>
      <c r="G71" s="144">
        <v>44567</v>
      </c>
      <c r="H71" s="142">
        <f>G71+29</f>
        <v>44596</v>
      </c>
      <c r="I71" s="142">
        <f t="shared" ref="I71:J75" si="28">H71+4</f>
        <v>44600</v>
      </c>
      <c r="J71" s="125">
        <f t="shared" si="28"/>
        <v>44604</v>
      </c>
      <c r="K71" s="125">
        <f>J71+5</f>
        <v>44609</v>
      </c>
      <c r="L71" s="133"/>
      <c r="O71" s="6"/>
    </row>
    <row r="72" spans="1:15">
      <c r="A72" s="136" t="s">
        <v>104</v>
      </c>
      <c r="B72" s="137" t="s">
        <v>105</v>
      </c>
      <c r="C72" s="136" t="s">
        <v>106</v>
      </c>
      <c r="D72" s="112">
        <f>G72-3</f>
        <v>44933</v>
      </c>
      <c r="E72" s="128">
        <f>G72-3</f>
        <v>44933</v>
      </c>
      <c r="F72" s="128">
        <f>G72-3</f>
        <v>44933</v>
      </c>
      <c r="G72" s="144">
        <v>44936</v>
      </c>
      <c r="H72" s="142">
        <f>G72+28</f>
        <v>44964</v>
      </c>
      <c r="I72" s="142">
        <f t="shared" si="28"/>
        <v>44968</v>
      </c>
      <c r="J72" s="125">
        <f t="shared" si="28"/>
        <v>44972</v>
      </c>
      <c r="K72" s="125">
        <f>J72+5</f>
        <v>44977</v>
      </c>
      <c r="L72" s="133"/>
      <c r="O72" s="6"/>
    </row>
    <row r="73" spans="1:15">
      <c r="A73" s="314" t="s">
        <v>542</v>
      </c>
      <c r="B73" s="137" t="s">
        <v>107</v>
      </c>
      <c r="C73" s="136" t="s">
        <v>108</v>
      </c>
      <c r="D73" s="138">
        <f>G73-3</f>
        <v>44940</v>
      </c>
      <c r="E73" s="138">
        <f>G73-3</f>
        <v>44940</v>
      </c>
      <c r="F73" s="138">
        <f>G73-3</f>
        <v>44940</v>
      </c>
      <c r="G73" s="144">
        <f t="shared" ref="G73" si="29">G72+7</f>
        <v>44943</v>
      </c>
      <c r="H73" s="140">
        <v>44847</v>
      </c>
      <c r="I73" s="140">
        <f t="shared" si="28"/>
        <v>44851</v>
      </c>
      <c r="J73" s="140">
        <f t="shared" si="28"/>
        <v>44855</v>
      </c>
      <c r="K73" s="140">
        <f>J73+5</f>
        <v>44860</v>
      </c>
      <c r="L73" s="133"/>
      <c r="O73" s="6"/>
    </row>
    <row r="74" spans="1:15">
      <c r="A74" s="136" t="s">
        <v>109</v>
      </c>
      <c r="B74" s="137" t="s">
        <v>110</v>
      </c>
      <c r="C74" s="136" t="s">
        <v>111</v>
      </c>
      <c r="D74" s="143">
        <f>G74-3</f>
        <v>44947</v>
      </c>
      <c r="E74" s="143">
        <f>G74-3</f>
        <v>44947</v>
      </c>
      <c r="F74" s="138">
        <f>G74-3</f>
        <v>44947</v>
      </c>
      <c r="G74" s="144">
        <f>G73+7</f>
        <v>44950</v>
      </c>
      <c r="H74" s="142">
        <f>G74+29</f>
        <v>44979</v>
      </c>
      <c r="I74" s="142">
        <f t="shared" si="28"/>
        <v>44983</v>
      </c>
      <c r="J74" s="125">
        <f t="shared" si="28"/>
        <v>44987</v>
      </c>
      <c r="K74" s="125">
        <f>J74+5</f>
        <v>44992</v>
      </c>
      <c r="L74" s="133"/>
      <c r="O74" s="6"/>
    </row>
    <row r="75" spans="1:15">
      <c r="A75" s="136" t="s">
        <v>112</v>
      </c>
      <c r="B75" s="137" t="s">
        <v>113</v>
      </c>
      <c r="C75" s="136" t="s">
        <v>114</v>
      </c>
      <c r="D75" s="112">
        <f>G75-3</f>
        <v>44954</v>
      </c>
      <c r="E75" s="128">
        <f>G75-3</f>
        <v>44954</v>
      </c>
      <c r="F75" s="128">
        <f>G75-3</f>
        <v>44954</v>
      </c>
      <c r="G75" s="144">
        <f>G74+7</f>
        <v>44957</v>
      </c>
      <c r="H75" s="142">
        <f>G75+28</f>
        <v>44985</v>
      </c>
      <c r="I75" s="142">
        <f t="shared" si="28"/>
        <v>44989</v>
      </c>
      <c r="J75" s="125">
        <f t="shared" si="28"/>
        <v>44993</v>
      </c>
      <c r="K75" s="125">
        <f>J75+5</f>
        <v>44998</v>
      </c>
      <c r="L75" s="133"/>
      <c r="N75" s="39"/>
      <c r="O75" s="6"/>
    </row>
    <row r="76" spans="1:15" ht="34.5" customHeight="1">
      <c r="A76" s="600" t="s">
        <v>115</v>
      </c>
      <c r="B76" s="601"/>
      <c r="C76" s="601"/>
      <c r="D76" s="601"/>
      <c r="E76" s="601"/>
      <c r="F76" s="601"/>
      <c r="G76" s="601"/>
      <c r="H76" s="601"/>
      <c r="I76" s="601"/>
      <c r="J76" s="601"/>
      <c r="K76" s="602"/>
      <c r="L76" s="133"/>
      <c r="N76" s="39"/>
      <c r="O76" s="6"/>
    </row>
    <row r="77" spans="1:15">
      <c r="A77" s="550" t="s">
        <v>91</v>
      </c>
      <c r="B77" s="551"/>
      <c r="C77" s="551"/>
      <c r="D77" s="551"/>
      <c r="E77" s="551"/>
      <c r="F77" s="551"/>
      <c r="G77" s="551"/>
      <c r="H77" s="551"/>
      <c r="I77" s="551"/>
      <c r="J77" s="551"/>
      <c r="K77" s="552"/>
    </row>
    <row r="78" spans="1:15" s="28" customFormat="1">
      <c r="A78" s="588" t="s">
        <v>92</v>
      </c>
      <c r="B78" s="589"/>
      <c r="C78" s="589"/>
      <c r="D78" s="589"/>
      <c r="E78" s="589"/>
      <c r="F78" s="589"/>
      <c r="G78" s="589"/>
      <c r="H78" s="589"/>
      <c r="I78" s="589"/>
      <c r="J78" s="589"/>
      <c r="K78" s="590"/>
      <c r="L78" s="42"/>
      <c r="M78" s="42"/>
      <c r="N78" s="42"/>
    </row>
    <row r="79" spans="1:15" s="29" customFormat="1">
      <c r="A79" s="3"/>
      <c r="B79" s="3"/>
      <c r="C79" s="3"/>
      <c r="D79" s="3"/>
      <c r="E79" s="3"/>
      <c r="F79" s="3"/>
      <c r="G79" s="3"/>
      <c r="H79" s="3"/>
      <c r="I79" s="3"/>
      <c r="J79" s="3"/>
      <c r="K79" s="3"/>
      <c r="L79" s="6"/>
      <c r="M79" s="87"/>
      <c r="N79" s="87"/>
    </row>
    <row r="80" spans="1:15" ht="18" customHeight="1">
      <c r="A80" s="574" t="s">
        <v>116</v>
      </c>
      <c r="B80" s="577" t="s">
        <v>117</v>
      </c>
      <c r="C80" s="578"/>
      <c r="D80" s="578"/>
      <c r="E80" s="578"/>
      <c r="F80" s="578"/>
      <c r="G80" s="578"/>
      <c r="H80" s="578"/>
      <c r="I80" s="578"/>
      <c r="J80" s="579"/>
      <c r="K80" s="3"/>
    </row>
    <row r="81" spans="1:14" ht="18" customHeight="1">
      <c r="A81" s="575"/>
      <c r="B81" s="565" t="s">
        <v>118</v>
      </c>
      <c r="C81" s="566"/>
      <c r="D81" s="566"/>
      <c r="E81" s="566"/>
      <c r="F81" s="566"/>
      <c r="G81" s="566"/>
      <c r="H81" s="566"/>
      <c r="I81" s="566"/>
      <c r="J81" s="567"/>
      <c r="K81"/>
    </row>
    <row r="82" spans="1:14" ht="18" customHeight="1">
      <c r="A82" s="576"/>
      <c r="B82" s="580" t="s">
        <v>119</v>
      </c>
      <c r="C82" s="581"/>
      <c r="D82" s="581"/>
      <c r="E82" s="581"/>
      <c r="F82" s="581"/>
      <c r="G82" s="581"/>
      <c r="H82" s="581"/>
      <c r="I82" s="581"/>
      <c r="J82" s="582"/>
      <c r="K82"/>
    </row>
    <row r="83" spans="1:14" ht="15" customHeight="1">
      <c r="A83" s="436" t="s">
        <v>4</v>
      </c>
      <c r="B83" s="436" t="s">
        <v>5</v>
      </c>
      <c r="C83" s="436" t="s">
        <v>6</v>
      </c>
      <c r="D83" s="444" t="s">
        <v>55</v>
      </c>
      <c r="E83" s="583" t="s">
        <v>39</v>
      </c>
      <c r="F83" s="583" t="s">
        <v>74</v>
      </c>
      <c r="G83" s="130" t="s">
        <v>57</v>
      </c>
      <c r="H83" s="585" t="s">
        <v>120</v>
      </c>
      <c r="I83" s="585" t="s">
        <v>121</v>
      </c>
      <c r="J83" s="585" t="s">
        <v>122</v>
      </c>
    </row>
    <row r="84" spans="1:14">
      <c r="A84" s="437"/>
      <c r="B84" s="437"/>
      <c r="C84" s="437"/>
      <c r="D84" s="445"/>
      <c r="E84" s="584"/>
      <c r="F84" s="584"/>
      <c r="G84" s="131" t="s">
        <v>14</v>
      </c>
      <c r="H84" s="586"/>
      <c r="I84" s="586"/>
      <c r="J84" s="586"/>
    </row>
    <row r="85" spans="1:14" ht="18.75" customHeight="1">
      <c r="A85" s="136" t="s">
        <v>123</v>
      </c>
      <c r="B85" s="193"/>
      <c r="C85" s="136" t="s">
        <v>124</v>
      </c>
      <c r="D85" s="138">
        <f t="shared" ref="D85:D86" si="30">G85-2</f>
        <v>44566</v>
      </c>
      <c r="E85" s="138">
        <f t="shared" ref="E85:E86" si="31">G85-2</f>
        <v>44566</v>
      </c>
      <c r="F85" s="138">
        <f t="shared" ref="F85:F86" si="32">G85-3</f>
        <v>44565</v>
      </c>
      <c r="G85" s="139">
        <v>44568</v>
      </c>
      <c r="H85" s="142">
        <f t="shared" ref="H85:H86" si="33">G85+29</f>
        <v>44597</v>
      </c>
      <c r="I85" s="142">
        <f t="shared" ref="I85:I86" si="34">H85+4</f>
        <v>44601</v>
      </c>
      <c r="J85" s="142">
        <f t="shared" ref="J85:J86" si="35">I85+2</f>
        <v>44603</v>
      </c>
    </row>
    <row r="86" spans="1:14" ht="18.75" customHeight="1">
      <c r="A86" s="136" t="s">
        <v>125</v>
      </c>
      <c r="B86" s="193"/>
      <c r="C86" s="136" t="s">
        <v>126</v>
      </c>
      <c r="D86" s="138">
        <f t="shared" si="30"/>
        <v>44573</v>
      </c>
      <c r="E86" s="138">
        <f t="shared" si="31"/>
        <v>44573</v>
      </c>
      <c r="F86" s="138">
        <f t="shared" si="32"/>
        <v>44572</v>
      </c>
      <c r="G86" s="139">
        <f>G85+7</f>
        <v>44575</v>
      </c>
      <c r="H86" s="142">
        <f t="shared" si="33"/>
        <v>44604</v>
      </c>
      <c r="I86" s="142">
        <f t="shared" si="34"/>
        <v>44608</v>
      </c>
      <c r="J86" s="142">
        <f t="shared" si="35"/>
        <v>44610</v>
      </c>
    </row>
    <row r="87" spans="1:14" ht="18.75" customHeight="1">
      <c r="A87" s="129" t="s">
        <v>25</v>
      </c>
      <c r="B87" s="254"/>
      <c r="C87" s="129" t="s">
        <v>127</v>
      </c>
      <c r="D87" s="128">
        <f t="shared" ref="D87" si="36">G87-2</f>
        <v>44580</v>
      </c>
      <c r="E87" s="128">
        <f t="shared" ref="E87" si="37">G87-2</f>
        <v>44580</v>
      </c>
      <c r="F87" s="128">
        <f t="shared" ref="F87" si="38">G87-3</f>
        <v>44579</v>
      </c>
      <c r="G87" s="134">
        <f t="shared" ref="G87:G89" si="39">G86+7</f>
        <v>44582</v>
      </c>
      <c r="H87" s="142">
        <f t="shared" ref="H87:H90" si="40">G87+29</f>
        <v>44611</v>
      </c>
      <c r="I87" s="142">
        <f t="shared" ref="I87:I90" si="41">H87+4</f>
        <v>44615</v>
      </c>
      <c r="J87" s="142">
        <f t="shared" ref="J87:J90" si="42">I87+2</f>
        <v>44617</v>
      </c>
    </row>
    <row r="88" spans="1:14" ht="18.75" customHeight="1">
      <c r="A88" s="129" t="s">
        <v>128</v>
      </c>
      <c r="B88" s="254"/>
      <c r="C88" s="129" t="s">
        <v>129</v>
      </c>
      <c r="D88" s="128">
        <f t="shared" ref="D88:D90" si="43">G88-2</f>
        <v>44958</v>
      </c>
      <c r="E88" s="128">
        <f t="shared" ref="E88:E90" si="44">G88-2</f>
        <v>44958</v>
      </c>
      <c r="F88" s="128">
        <f t="shared" ref="F88:F90" si="45">G88-3</f>
        <v>44957</v>
      </c>
      <c r="G88" s="256">
        <v>44960</v>
      </c>
      <c r="H88" s="142">
        <f t="shared" si="40"/>
        <v>44989</v>
      </c>
      <c r="I88" s="142">
        <f t="shared" si="41"/>
        <v>44993</v>
      </c>
      <c r="J88" s="142">
        <f t="shared" si="42"/>
        <v>44995</v>
      </c>
    </row>
    <row r="89" spans="1:14" ht="18.75" customHeight="1">
      <c r="A89" s="129" t="s">
        <v>130</v>
      </c>
      <c r="B89" s="254"/>
      <c r="C89" s="129" t="s">
        <v>131</v>
      </c>
      <c r="D89" s="128">
        <f t="shared" si="43"/>
        <v>44965</v>
      </c>
      <c r="E89" s="128">
        <f t="shared" si="44"/>
        <v>44965</v>
      </c>
      <c r="F89" s="128">
        <f t="shared" si="45"/>
        <v>44964</v>
      </c>
      <c r="G89" s="256">
        <f t="shared" si="39"/>
        <v>44967</v>
      </c>
      <c r="H89" s="142">
        <f t="shared" si="40"/>
        <v>44996</v>
      </c>
      <c r="I89" s="142">
        <f t="shared" si="41"/>
        <v>45000</v>
      </c>
      <c r="J89" s="142">
        <f t="shared" si="42"/>
        <v>45002</v>
      </c>
    </row>
    <row r="90" spans="1:14" ht="18.75" hidden="1" customHeight="1">
      <c r="A90" s="136" t="s">
        <v>132</v>
      </c>
      <c r="B90" s="193">
        <v>9302621</v>
      </c>
      <c r="C90" s="136" t="s">
        <v>133</v>
      </c>
      <c r="D90" s="138">
        <f t="shared" si="43"/>
        <v>44972</v>
      </c>
      <c r="E90" s="138">
        <f t="shared" si="44"/>
        <v>44972</v>
      </c>
      <c r="F90" s="138">
        <f t="shared" si="45"/>
        <v>44971</v>
      </c>
      <c r="G90" s="139">
        <f t="shared" ref="G90" si="46">G89+7</f>
        <v>44974</v>
      </c>
      <c r="H90" s="142">
        <f t="shared" si="40"/>
        <v>45003</v>
      </c>
      <c r="I90" s="142">
        <f t="shared" si="41"/>
        <v>45007</v>
      </c>
      <c r="J90" s="142">
        <f t="shared" si="42"/>
        <v>45009</v>
      </c>
      <c r="K90" s="6" t="s">
        <v>134</v>
      </c>
    </row>
    <row r="91" spans="1:14">
      <c r="A91" s="550" t="s">
        <v>91</v>
      </c>
      <c r="B91" s="551"/>
      <c r="C91" s="551"/>
      <c r="D91" s="551"/>
      <c r="E91" s="551"/>
      <c r="F91" s="551"/>
      <c r="G91" s="551"/>
      <c r="H91" s="551"/>
      <c r="I91" s="551"/>
      <c r="J91" s="552"/>
    </row>
    <row r="92" spans="1:14" s="28" customFormat="1" ht="15" customHeight="1">
      <c r="A92" s="553" t="s">
        <v>135</v>
      </c>
      <c r="B92" s="554"/>
      <c r="C92" s="554"/>
      <c r="D92" s="554"/>
      <c r="E92" s="554"/>
      <c r="F92" s="554"/>
      <c r="G92" s="554"/>
      <c r="H92" s="554"/>
      <c r="I92" s="554"/>
      <c r="J92" s="555"/>
      <c r="K92" s="6"/>
      <c r="L92" s="6"/>
      <c r="M92" s="42"/>
      <c r="N92" s="42"/>
    </row>
    <row r="93" spans="1:14" s="29" customFormat="1">
      <c r="A93" s="27"/>
      <c r="B93" s="27"/>
      <c r="C93" s="27"/>
      <c r="D93" s="27"/>
      <c r="E93" s="27"/>
      <c r="F93" s="27"/>
      <c r="G93" s="27"/>
      <c r="H93" s="27"/>
      <c r="I93" s="27"/>
      <c r="J93" s="27"/>
      <c r="K93" s="3"/>
      <c r="L93" s="6"/>
      <c r="M93" s="87"/>
      <c r="N93" s="87"/>
    </row>
    <row r="94" spans="1:14" s="29" customFormat="1" ht="18.75" customHeight="1">
      <c r="A94" s="556" t="s">
        <v>136</v>
      </c>
      <c r="B94" s="559" t="s">
        <v>137</v>
      </c>
      <c r="C94" s="560"/>
      <c r="D94" s="560"/>
      <c r="E94" s="560"/>
      <c r="F94" s="560"/>
      <c r="G94" s="560"/>
      <c r="H94" s="560"/>
      <c r="I94" s="561"/>
      <c r="J94" s="3"/>
      <c r="L94" s="87"/>
      <c r="M94" s="87"/>
      <c r="N94" s="87"/>
    </row>
    <row r="95" spans="1:14" s="29" customFormat="1" ht="18" customHeight="1">
      <c r="A95" s="557"/>
      <c r="B95" s="562" t="s">
        <v>138</v>
      </c>
      <c r="C95" s="563"/>
      <c r="D95" s="563"/>
      <c r="E95" s="563"/>
      <c r="F95" s="563"/>
      <c r="G95" s="563"/>
      <c r="H95" s="563"/>
      <c r="I95" s="564"/>
      <c r="J95" s="3"/>
      <c r="L95" s="87"/>
      <c r="M95" s="87"/>
      <c r="N95" s="87"/>
    </row>
    <row r="96" spans="1:14" s="29" customFormat="1" ht="18" customHeight="1">
      <c r="A96" s="558"/>
      <c r="B96" s="565" t="s">
        <v>139</v>
      </c>
      <c r="C96" s="566"/>
      <c r="D96" s="566"/>
      <c r="E96" s="566"/>
      <c r="F96" s="566"/>
      <c r="G96" s="566"/>
      <c r="H96" s="566"/>
      <c r="I96" s="567"/>
      <c r="J96" s="3"/>
      <c r="L96" s="87"/>
      <c r="M96" s="87"/>
      <c r="N96" s="87"/>
    </row>
    <row r="97" spans="1:18" s="29" customFormat="1" ht="15" customHeight="1">
      <c r="A97" s="544" t="s">
        <v>4</v>
      </c>
      <c r="B97" s="546" t="s">
        <v>5</v>
      </c>
      <c r="C97" s="546" t="s">
        <v>6</v>
      </c>
      <c r="D97" s="444" t="s">
        <v>55</v>
      </c>
      <c r="E97" s="442" t="s">
        <v>39</v>
      </c>
      <c r="F97" s="442" t="s">
        <v>140</v>
      </c>
      <c r="G97" s="154" t="s">
        <v>10</v>
      </c>
      <c r="H97" s="546" t="s">
        <v>141</v>
      </c>
      <c r="I97" s="190" t="s">
        <v>13</v>
      </c>
      <c r="J97" s="3"/>
      <c r="L97" s="87"/>
      <c r="M97" s="87"/>
      <c r="N97" s="87"/>
    </row>
    <row r="98" spans="1:18" s="29" customFormat="1" ht="30" customHeight="1">
      <c r="A98" s="545"/>
      <c r="B98" s="547"/>
      <c r="C98" s="547"/>
      <c r="D98" s="548"/>
      <c r="E98" s="549"/>
      <c r="F98" s="549"/>
      <c r="G98" s="155" t="s">
        <v>14</v>
      </c>
      <c r="H98" s="568"/>
      <c r="I98" s="191" t="s">
        <v>142</v>
      </c>
      <c r="J98" s="3"/>
      <c r="L98" s="87"/>
      <c r="M98" s="87"/>
      <c r="N98" s="87"/>
    </row>
    <row r="99" spans="1:18" s="29" customFormat="1" ht="17.25" customHeight="1">
      <c r="A99" s="206" t="str">
        <f t="shared" ref="A99" si="47">A313</f>
        <v>NYK FUJI  52W</v>
      </c>
      <c r="B99" s="17"/>
      <c r="C99" s="206" t="str">
        <f t="shared" ref="C99" si="48">C313</f>
        <v>FUJ 52W</v>
      </c>
      <c r="D99" s="54">
        <f t="shared" ref="D99:D100" si="49">G99-1</f>
        <v>44920</v>
      </c>
      <c r="E99" s="54">
        <f t="shared" ref="E99:E100" si="50">G99-1</f>
        <v>44920</v>
      </c>
      <c r="F99" s="54">
        <f t="shared" ref="F99:F100" si="51">G99-2</f>
        <v>44919</v>
      </c>
      <c r="G99" s="206">
        <f t="shared" ref="G99" si="52">G313</f>
        <v>44921</v>
      </c>
      <c r="H99" s="203" t="s">
        <v>143</v>
      </c>
      <c r="I99" s="192">
        <f>G99+45</f>
        <v>44966</v>
      </c>
      <c r="J99" s="3"/>
      <c r="L99" s="87"/>
      <c r="M99" s="87"/>
      <c r="N99" s="87"/>
    </row>
    <row r="100" spans="1:18" s="29" customFormat="1" ht="17.25" customHeight="1">
      <c r="A100" s="255" t="str">
        <f>A315</f>
        <v>GEORGE WASHINGTON BRIDGE 297W</v>
      </c>
      <c r="B100" s="17"/>
      <c r="C100" s="206" t="str">
        <f>C315</f>
        <v>GW1 10W</v>
      </c>
      <c r="D100" s="54">
        <f t="shared" si="49"/>
        <v>44932</v>
      </c>
      <c r="E100" s="54">
        <f t="shared" si="50"/>
        <v>44932</v>
      </c>
      <c r="F100" s="54">
        <f t="shared" si="51"/>
        <v>44931</v>
      </c>
      <c r="G100" s="206">
        <f>G315</f>
        <v>44933</v>
      </c>
      <c r="H100" s="203" t="s">
        <v>144</v>
      </c>
      <c r="I100" s="192">
        <f t="shared" ref="I100:I104" si="53">G100+45</f>
        <v>44978</v>
      </c>
      <c r="J100" s="3"/>
      <c r="L100" s="87"/>
      <c r="M100" s="87"/>
      <c r="N100" s="87"/>
    </row>
    <row r="101" spans="1:18" s="8" customFormat="1" ht="17.25" customHeight="1">
      <c r="A101" s="206" t="str">
        <f>A316</f>
        <v>KOTA LEKAS  052W</v>
      </c>
      <c r="B101" s="17"/>
      <c r="C101" s="206" t="str">
        <f>C316</f>
        <v>KL1 7W</v>
      </c>
      <c r="D101" s="180">
        <f>G101-1</f>
        <v>44944</v>
      </c>
      <c r="E101" s="180">
        <f>G101-1</f>
        <v>44944</v>
      </c>
      <c r="F101" s="180">
        <f>G101-2</f>
        <v>44943</v>
      </c>
      <c r="G101" s="206">
        <f>G316</f>
        <v>44945</v>
      </c>
      <c r="H101" s="203" t="s">
        <v>145</v>
      </c>
      <c r="I101" s="192">
        <f t="shared" si="53"/>
        <v>44990</v>
      </c>
      <c r="J101" s="3"/>
      <c r="L101" s="39"/>
      <c r="M101" s="39"/>
      <c r="N101" s="39"/>
    </row>
    <row r="102" spans="1:18" s="29" customFormat="1" ht="18" customHeight="1">
      <c r="A102" s="206" t="str">
        <f>A317</f>
        <v>EVER DAINTY 169W</v>
      </c>
      <c r="B102" s="17"/>
      <c r="C102" s="206" t="str">
        <f>C317</f>
        <v>DEV 15W</v>
      </c>
      <c r="D102" s="180">
        <f>G102-1</f>
        <v>44953</v>
      </c>
      <c r="E102" s="180">
        <f>G102-1</f>
        <v>44953</v>
      </c>
      <c r="F102" s="180">
        <f>G102-2</f>
        <v>44952</v>
      </c>
      <c r="G102" s="206">
        <f>G317</f>
        <v>44954</v>
      </c>
      <c r="H102" s="203" t="s">
        <v>146</v>
      </c>
      <c r="I102" s="192">
        <f t="shared" si="53"/>
        <v>44999</v>
      </c>
      <c r="J102" s="3"/>
      <c r="L102" s="87"/>
      <c r="M102" s="87"/>
      <c r="N102" s="87"/>
    </row>
    <row r="103" spans="1:18" s="29" customFormat="1" ht="17.25" customHeight="1">
      <c r="A103" s="206" t="str">
        <f>A318</f>
        <v>KOTA LAWA 076W</v>
      </c>
      <c r="B103" s="17"/>
      <c r="C103" s="206" t="str">
        <f>C318</f>
        <v>XTP 963W</v>
      </c>
      <c r="D103" s="180">
        <f>G103-1</f>
        <v>44960</v>
      </c>
      <c r="E103" s="180">
        <f>G103-1</f>
        <v>44960</v>
      </c>
      <c r="F103" s="180">
        <f>G103-2</f>
        <v>44959</v>
      </c>
      <c r="G103" s="206">
        <f>G318</f>
        <v>44961</v>
      </c>
      <c r="H103" s="203" t="s">
        <v>147</v>
      </c>
      <c r="I103" s="192">
        <f t="shared" si="53"/>
        <v>45006</v>
      </c>
      <c r="J103" s="3"/>
      <c r="L103" s="87"/>
      <c r="M103" s="87"/>
      <c r="N103" s="87"/>
    </row>
    <row r="104" spans="1:18" s="29" customFormat="1" ht="1.5" customHeight="1">
      <c r="A104" s="206" t="str">
        <f>A319</f>
        <v>COSCO SURABAYA 109W</v>
      </c>
      <c r="B104" s="17"/>
      <c r="C104" s="206" t="str">
        <f>C319</f>
        <v>CS1 48W</v>
      </c>
      <c r="D104" s="197">
        <f>G104-2</f>
        <v>44966</v>
      </c>
      <c r="E104" s="197">
        <f>G104-2</f>
        <v>44966</v>
      </c>
      <c r="F104" s="197">
        <f>G104-3</f>
        <v>44965</v>
      </c>
      <c r="G104" s="206">
        <f>G319</f>
        <v>44968</v>
      </c>
      <c r="H104" s="203"/>
      <c r="I104" s="192">
        <f t="shared" si="53"/>
        <v>45013</v>
      </c>
      <c r="J104" s="3"/>
      <c r="L104" s="87"/>
      <c r="M104" s="87"/>
      <c r="N104" s="87"/>
    </row>
    <row r="105" spans="1:18" s="29" customFormat="1" ht="15.75" customHeight="1">
      <c r="A105" s="569" t="s">
        <v>148</v>
      </c>
      <c r="B105" s="570"/>
      <c r="C105" s="570"/>
      <c r="D105" s="570"/>
      <c r="E105" s="570"/>
      <c r="F105" s="570"/>
      <c r="G105" s="570"/>
      <c r="H105" s="570"/>
      <c r="I105" s="571"/>
      <c r="J105" s="3"/>
      <c r="L105" s="87"/>
      <c r="M105" s="87"/>
      <c r="N105" s="87"/>
    </row>
    <row r="106" spans="1:18" s="29" customFormat="1">
      <c r="A106" s="572"/>
      <c r="B106" s="573"/>
      <c r="C106" s="573"/>
      <c r="D106" s="573"/>
      <c r="E106" s="573"/>
      <c r="F106" s="573"/>
      <c r="G106" s="573"/>
      <c r="H106" s="573"/>
      <c r="I106" s="573"/>
      <c r="J106" s="573"/>
      <c r="K106" s="573"/>
      <c r="L106" s="6"/>
      <c r="M106" s="87"/>
      <c r="N106" s="87"/>
    </row>
    <row r="107" spans="1:18">
      <c r="A107" s="386" t="s">
        <v>149</v>
      </c>
      <c r="B107" s="537" t="s">
        <v>150</v>
      </c>
      <c r="C107" s="538"/>
      <c r="D107" s="538"/>
      <c r="E107" s="538"/>
      <c r="F107" s="538"/>
      <c r="G107" s="538"/>
      <c r="H107" s="538"/>
      <c r="I107" s="538"/>
      <c r="J107" s="538"/>
      <c r="K107" s="539"/>
      <c r="L107" s="157"/>
      <c r="M107" s="100"/>
      <c r="N107" s="101"/>
    </row>
    <row r="108" spans="1:18">
      <c r="A108" s="387"/>
      <c r="B108" s="540" t="s">
        <v>2</v>
      </c>
      <c r="C108" s="541"/>
      <c r="D108" s="541"/>
      <c r="E108" s="541"/>
      <c r="F108" s="541"/>
      <c r="G108" s="541"/>
      <c r="H108" s="541"/>
      <c r="I108" s="541"/>
      <c r="J108" s="541"/>
      <c r="K108" s="542"/>
      <c r="L108" s="157"/>
      <c r="M108" s="100"/>
      <c r="N108" s="101"/>
    </row>
    <row r="109" spans="1:18">
      <c r="A109" s="388"/>
      <c r="B109" s="342" t="s">
        <v>3</v>
      </c>
      <c r="C109" s="343"/>
      <c r="D109" s="343"/>
      <c r="E109" s="343"/>
      <c r="F109" s="343"/>
      <c r="G109" s="343"/>
      <c r="H109" s="343"/>
      <c r="I109" s="343"/>
      <c r="J109" s="343"/>
      <c r="K109" s="543"/>
      <c r="L109" s="157"/>
      <c r="M109" s="100"/>
      <c r="N109" s="101"/>
    </row>
    <row r="110" spans="1:18">
      <c r="A110" s="535" t="s">
        <v>4</v>
      </c>
      <c r="B110" s="535" t="s">
        <v>5</v>
      </c>
      <c r="C110" s="535" t="s">
        <v>6</v>
      </c>
      <c r="D110" s="373" t="s">
        <v>151</v>
      </c>
      <c r="E110" s="373" t="s">
        <v>39</v>
      </c>
      <c r="F110" s="373" t="s">
        <v>152</v>
      </c>
      <c r="G110" s="69" t="s">
        <v>57</v>
      </c>
      <c r="H110" s="522" t="s">
        <v>11</v>
      </c>
      <c r="I110" s="524" t="s">
        <v>13</v>
      </c>
      <c r="J110" s="524"/>
      <c r="K110" s="524"/>
      <c r="L110" s="524"/>
      <c r="M110" s="524"/>
      <c r="N110" s="102"/>
    </row>
    <row r="111" spans="1:18" ht="25.5" customHeight="1">
      <c r="A111" s="536"/>
      <c r="B111" s="536"/>
      <c r="C111" s="536"/>
      <c r="D111" s="446"/>
      <c r="E111" s="446"/>
      <c r="F111" s="446"/>
      <c r="G111" s="47" t="s">
        <v>14</v>
      </c>
      <c r="H111" s="523"/>
      <c r="I111" s="211" t="s">
        <v>153</v>
      </c>
      <c r="J111" s="212" t="s">
        <v>154</v>
      </c>
      <c r="K111" s="213" t="s">
        <v>155</v>
      </c>
      <c r="L111" s="214" t="s">
        <v>156</v>
      </c>
      <c r="M111" s="213"/>
      <c r="N111" s="214"/>
    </row>
    <row r="112" spans="1:18" s="210" customFormat="1" ht="29.25" customHeight="1">
      <c r="A112" s="183" t="s">
        <v>20</v>
      </c>
      <c r="B112" s="218">
        <v>9389681</v>
      </c>
      <c r="C112" s="187" t="s">
        <v>21</v>
      </c>
      <c r="D112" s="186">
        <f>G112-2</f>
        <v>44930</v>
      </c>
      <c r="E112" s="186">
        <f>G112-2</f>
        <v>44930</v>
      </c>
      <c r="F112" s="186">
        <f>G112-3</f>
        <v>44929</v>
      </c>
      <c r="G112" s="245">
        <v>44932</v>
      </c>
      <c r="H112" s="7" t="s">
        <v>157</v>
      </c>
      <c r="I112" s="103">
        <f>G112+38</f>
        <v>44970</v>
      </c>
      <c r="J112" s="104">
        <f>I112+1</f>
        <v>44971</v>
      </c>
      <c r="K112" s="105">
        <f>J112+4</f>
        <v>44975</v>
      </c>
      <c r="L112" s="104">
        <f>K112+1</f>
        <v>44976</v>
      </c>
      <c r="M112" s="105"/>
      <c r="N112" s="104"/>
      <c r="O112" s="3"/>
      <c r="P112" s="3"/>
      <c r="Q112" s="3"/>
      <c r="R112" s="3"/>
    </row>
    <row r="113" spans="1:18" s="268" customFormat="1" ht="29.25" customHeight="1">
      <c r="A113" s="269" t="s">
        <v>158</v>
      </c>
      <c r="B113" s="270" t="s">
        <v>159</v>
      </c>
      <c r="C113" s="271" t="s">
        <v>160</v>
      </c>
      <c r="D113" s="272">
        <v>44572</v>
      </c>
      <c r="E113" s="272">
        <v>44572</v>
      </c>
      <c r="F113" s="272">
        <v>44571</v>
      </c>
      <c r="G113" s="273">
        <v>44573</v>
      </c>
      <c r="H113" s="274" t="s">
        <v>161</v>
      </c>
      <c r="I113" s="275">
        <v>44970</v>
      </c>
      <c r="J113" s="276">
        <v>44971</v>
      </c>
      <c r="K113" s="277">
        <v>44975</v>
      </c>
      <c r="L113" s="278">
        <v>44969</v>
      </c>
      <c r="M113" s="265"/>
      <c r="N113" s="266"/>
      <c r="O113" s="267"/>
      <c r="P113" s="267"/>
      <c r="Q113" s="267"/>
      <c r="R113" s="267"/>
    </row>
    <row r="114" spans="1:18" s="268" customFormat="1" ht="29.25" customHeight="1">
      <c r="A114" s="269" t="s">
        <v>162</v>
      </c>
      <c r="B114" s="270" t="s">
        <v>159</v>
      </c>
      <c r="C114" s="271" t="s">
        <v>163</v>
      </c>
      <c r="D114" s="272">
        <v>44579</v>
      </c>
      <c r="E114" s="272">
        <v>44579</v>
      </c>
      <c r="F114" s="272">
        <v>44578</v>
      </c>
      <c r="G114" s="273">
        <v>44580</v>
      </c>
      <c r="H114" s="189" t="s">
        <v>164</v>
      </c>
      <c r="I114" s="275">
        <v>44970</v>
      </c>
      <c r="J114" s="276">
        <v>44971</v>
      </c>
      <c r="K114" s="277">
        <v>44975</v>
      </c>
      <c r="L114" s="276">
        <v>44976</v>
      </c>
      <c r="M114" s="265"/>
      <c r="N114" s="266"/>
      <c r="O114" s="267"/>
      <c r="P114" s="267"/>
      <c r="Q114" s="267"/>
      <c r="R114" s="267"/>
    </row>
    <row r="115" spans="1:18" ht="34.5" customHeight="1">
      <c r="A115" s="189" t="s">
        <v>165</v>
      </c>
      <c r="B115" s="244">
        <v>9401075</v>
      </c>
      <c r="C115" s="187" t="s">
        <v>166</v>
      </c>
      <c r="D115" s="243">
        <f>G115-1</f>
        <v>44951</v>
      </c>
      <c r="E115" s="243">
        <f>G115-1</f>
        <v>44951</v>
      </c>
      <c r="F115" s="243">
        <f>G115-2</f>
        <v>44950</v>
      </c>
      <c r="G115" s="263">
        <v>44952</v>
      </c>
      <c r="H115" s="189" t="s">
        <v>167</v>
      </c>
      <c r="I115" s="103">
        <f t="shared" ref="I115:I118" si="54">G115+31</f>
        <v>44983</v>
      </c>
      <c r="J115" s="104">
        <f t="shared" ref="J115:J118" si="55">I115+1</f>
        <v>44984</v>
      </c>
      <c r="K115" s="105">
        <f>J115+4</f>
        <v>44988</v>
      </c>
      <c r="L115" s="252">
        <f>K115+1</f>
        <v>44989</v>
      </c>
      <c r="M115" s="105"/>
      <c r="N115" s="215"/>
    </row>
    <row r="116" spans="1:18" s="40" customFormat="1" ht="30">
      <c r="A116" s="246" t="s">
        <v>168</v>
      </c>
      <c r="B116" s="219">
        <v>9332884</v>
      </c>
      <c r="C116" s="187" t="s">
        <v>169</v>
      </c>
      <c r="D116" s="186">
        <f>G116-2</f>
        <v>44957</v>
      </c>
      <c r="E116" s="186">
        <f>G116-2</f>
        <v>44957</v>
      </c>
      <c r="F116" s="186">
        <f>G116-3</f>
        <v>44956</v>
      </c>
      <c r="G116" s="263">
        <v>44959</v>
      </c>
      <c r="H116" s="7" t="s">
        <v>547</v>
      </c>
      <c r="I116" s="103">
        <f t="shared" si="54"/>
        <v>44990</v>
      </c>
      <c r="J116" s="104">
        <f t="shared" si="55"/>
        <v>44991</v>
      </c>
      <c r="K116" s="105">
        <f>J116+4</f>
        <v>44995</v>
      </c>
      <c r="L116" s="104">
        <f t="shared" ref="L116:L117" si="56">K116+1</f>
        <v>44996</v>
      </c>
      <c r="M116" s="105"/>
      <c r="N116" s="105"/>
      <c r="O116" s="248"/>
    </row>
    <row r="117" spans="1:18" s="6" customFormat="1" ht="30">
      <c r="A117" s="185" t="s">
        <v>26</v>
      </c>
      <c r="B117" s="184">
        <v>9322358</v>
      </c>
      <c r="C117" s="189" t="s">
        <v>27</v>
      </c>
      <c r="D117" s="243">
        <f>G117-1</f>
        <v>44960</v>
      </c>
      <c r="E117" s="243">
        <f>G117-1</f>
        <v>44960</v>
      </c>
      <c r="F117" s="243">
        <f>G117-2</f>
        <v>44959</v>
      </c>
      <c r="G117" s="263">
        <v>44961</v>
      </c>
      <c r="H117" s="7" t="s">
        <v>546</v>
      </c>
      <c r="I117" s="103">
        <f t="shared" si="54"/>
        <v>44992</v>
      </c>
      <c r="J117" s="104">
        <f t="shared" si="55"/>
        <v>44993</v>
      </c>
      <c r="K117" s="105">
        <f>J117+4</f>
        <v>44997</v>
      </c>
      <c r="L117" s="104">
        <f t="shared" si="56"/>
        <v>44998</v>
      </c>
      <c r="M117" s="105"/>
      <c r="N117" s="105"/>
      <c r="O117" s="249"/>
      <c r="P117" s="250"/>
      <c r="Q117" s="250"/>
      <c r="R117" s="250"/>
    </row>
    <row r="118" spans="1:18" ht="36" customHeight="1">
      <c r="A118" s="187" t="s">
        <v>170</v>
      </c>
      <c r="B118" s="184">
        <v>9389693</v>
      </c>
      <c r="C118" s="187" t="s">
        <v>171</v>
      </c>
      <c r="D118" s="243">
        <f>G118-1</f>
        <v>44970</v>
      </c>
      <c r="E118" s="243">
        <f>G118-1</f>
        <v>44970</v>
      </c>
      <c r="F118" s="243">
        <f>G118-2</f>
        <v>44969</v>
      </c>
      <c r="G118" s="263">
        <v>44971</v>
      </c>
      <c r="H118" s="7" t="s">
        <v>172</v>
      </c>
      <c r="I118" s="103">
        <f t="shared" si="54"/>
        <v>45002</v>
      </c>
      <c r="J118" s="104">
        <f t="shared" si="55"/>
        <v>45003</v>
      </c>
      <c r="K118" s="105">
        <f>J118+4</f>
        <v>45007</v>
      </c>
      <c r="L118" s="104">
        <f>K118+1</f>
        <v>45008</v>
      </c>
      <c r="M118" s="105"/>
      <c r="N118" s="105"/>
      <c r="O118" s="251"/>
    </row>
    <row r="119" spans="1:18" ht="15.75" customHeight="1">
      <c r="A119" s="525"/>
      <c r="B119" s="526"/>
      <c r="C119" s="526"/>
      <c r="D119" s="526"/>
      <c r="E119" s="526"/>
      <c r="F119" s="526"/>
      <c r="G119" s="526"/>
      <c r="H119" s="526"/>
      <c r="I119" s="526"/>
      <c r="J119" s="526"/>
      <c r="K119" s="526"/>
      <c r="L119" s="88"/>
      <c r="O119" s="251"/>
    </row>
    <row r="120" spans="1:18" ht="15" customHeight="1">
      <c r="A120" s="527" t="s">
        <v>173</v>
      </c>
      <c r="B120" s="528"/>
      <c r="C120" s="528"/>
      <c r="D120" s="528"/>
      <c r="E120" s="528"/>
      <c r="F120" s="528"/>
      <c r="G120" s="528"/>
      <c r="H120" s="528"/>
      <c r="I120" s="528"/>
      <c r="J120" s="528"/>
      <c r="K120" s="528"/>
      <c r="L120" s="89"/>
    </row>
    <row r="121" spans="1:18" s="28" customFormat="1" ht="15" customHeight="1">
      <c r="A121" s="422" t="s">
        <v>174</v>
      </c>
      <c r="B121" s="423"/>
      <c r="C121" s="423"/>
      <c r="D121" s="423"/>
      <c r="E121" s="423"/>
      <c r="F121" s="423"/>
      <c r="G121" s="423"/>
      <c r="H121" s="423"/>
      <c r="I121" s="423"/>
      <c r="J121" s="423"/>
      <c r="K121" s="423"/>
      <c r="L121" s="42"/>
      <c r="M121" s="42"/>
      <c r="N121" s="42"/>
    </row>
    <row r="122" spans="1:18" s="28" customFormat="1">
      <c r="A122" s="15"/>
      <c r="B122" s="15"/>
      <c r="C122" s="15"/>
      <c r="D122" s="15"/>
      <c r="E122" s="15"/>
      <c r="F122" s="15"/>
      <c r="G122" s="15"/>
      <c r="H122" s="15"/>
      <c r="I122" s="15"/>
      <c r="J122" s="15"/>
      <c r="K122" s="15"/>
      <c r="L122" s="90"/>
      <c r="M122" s="90"/>
      <c r="N122" s="90"/>
      <c r="O122" s="15"/>
    </row>
    <row r="123" spans="1:18" s="28" customFormat="1">
      <c r="A123" s="456" t="s">
        <v>175</v>
      </c>
      <c r="B123" s="459" t="s">
        <v>176</v>
      </c>
      <c r="C123" s="460"/>
      <c r="D123" s="460"/>
      <c r="E123" s="460"/>
      <c r="F123" s="460"/>
      <c r="G123" s="460"/>
      <c r="H123" s="460"/>
      <c r="I123" s="460"/>
      <c r="J123" s="460"/>
      <c r="K123" s="460"/>
      <c r="L123" s="460"/>
      <c r="M123" s="460"/>
      <c r="N123" s="461"/>
    </row>
    <row r="124" spans="1:18" s="28" customFormat="1">
      <c r="A124" s="457"/>
      <c r="B124" s="529" t="s">
        <v>177</v>
      </c>
      <c r="C124" s="530"/>
      <c r="D124" s="530"/>
      <c r="E124" s="530"/>
      <c r="F124" s="530"/>
      <c r="G124" s="530"/>
      <c r="H124" s="530"/>
      <c r="I124" s="530"/>
      <c r="J124" s="530"/>
      <c r="K124" s="530"/>
      <c r="L124" s="530"/>
      <c r="M124" s="530"/>
      <c r="N124" s="531"/>
    </row>
    <row r="125" spans="1:18" s="28" customFormat="1">
      <c r="A125" s="458"/>
      <c r="B125" s="532" t="s">
        <v>178</v>
      </c>
      <c r="C125" s="533"/>
      <c r="D125" s="533"/>
      <c r="E125" s="533"/>
      <c r="F125" s="533"/>
      <c r="G125" s="533"/>
      <c r="H125" s="533"/>
      <c r="I125" s="533"/>
      <c r="J125" s="533"/>
      <c r="K125" s="533"/>
      <c r="L125" s="533"/>
      <c r="M125" s="533"/>
      <c r="N125" s="534"/>
    </row>
    <row r="126" spans="1:18" s="28" customFormat="1">
      <c r="A126" s="436" t="s">
        <v>4</v>
      </c>
      <c r="B126" s="436" t="s">
        <v>5</v>
      </c>
      <c r="C126" s="436" t="s">
        <v>6</v>
      </c>
      <c r="D126" s="442" t="s">
        <v>179</v>
      </c>
      <c r="E126" s="442" t="s">
        <v>39</v>
      </c>
      <c r="F126" s="442" t="s">
        <v>180</v>
      </c>
      <c r="G126" s="130" t="s">
        <v>57</v>
      </c>
      <c r="H126" s="512" t="s">
        <v>181</v>
      </c>
      <c r="I126" s="514" t="s">
        <v>182</v>
      </c>
      <c r="J126" s="516" t="s">
        <v>13</v>
      </c>
      <c r="K126" s="516"/>
      <c r="L126" s="516"/>
      <c r="M126" s="516"/>
      <c r="N126" s="121"/>
    </row>
    <row r="127" spans="1:18" s="6" customFormat="1" ht="45" customHeight="1">
      <c r="A127" s="437"/>
      <c r="B127" s="437"/>
      <c r="C127" s="437"/>
      <c r="D127" s="443"/>
      <c r="E127" s="443"/>
      <c r="F127" s="443"/>
      <c r="G127" s="141" t="s">
        <v>14</v>
      </c>
      <c r="H127" s="513"/>
      <c r="I127" s="515"/>
      <c r="J127" s="175" t="s">
        <v>183</v>
      </c>
      <c r="K127" s="199" t="s">
        <v>184</v>
      </c>
      <c r="L127" s="132" t="s">
        <v>185</v>
      </c>
      <c r="M127" s="122" t="s">
        <v>186</v>
      </c>
      <c r="N127" s="132" t="s">
        <v>187</v>
      </c>
    </row>
    <row r="128" spans="1:18" s="6" customFormat="1" ht="37.5" customHeight="1">
      <c r="A128" s="202" t="s">
        <v>188</v>
      </c>
      <c r="B128" s="207"/>
      <c r="C128" s="202" t="s">
        <v>189</v>
      </c>
      <c r="D128" s="143">
        <f t="shared" ref="D128:D133" si="57">G128-2</f>
        <v>44926</v>
      </c>
      <c r="E128" s="143">
        <v>44926</v>
      </c>
      <c r="F128" s="143">
        <f t="shared" ref="F128:F133" si="58">G128-2</f>
        <v>44926</v>
      </c>
      <c r="G128" s="143">
        <v>44928</v>
      </c>
      <c r="H128" s="129" t="s">
        <v>190</v>
      </c>
      <c r="I128" s="120">
        <v>44934</v>
      </c>
      <c r="J128" s="120">
        <f>I128+30</f>
        <v>44964</v>
      </c>
      <c r="K128" s="120">
        <f t="shared" ref="K128:K133" si="59">J128+2</f>
        <v>44966</v>
      </c>
      <c r="L128" s="201">
        <f t="shared" ref="L128:L133" si="60">J128+7</f>
        <v>44971</v>
      </c>
      <c r="M128" s="106">
        <f t="shared" ref="M128:M133" si="61">J128+10</f>
        <v>44974</v>
      </c>
      <c r="N128" s="176">
        <f t="shared" ref="N128:N133" si="62">J128+14</f>
        <v>44978</v>
      </c>
    </row>
    <row r="129" spans="1:15" s="6" customFormat="1" ht="37.5" customHeight="1">
      <c r="A129" s="202" t="s">
        <v>191</v>
      </c>
      <c r="B129" s="207"/>
      <c r="C129" s="202" t="s">
        <v>192</v>
      </c>
      <c r="D129" s="143">
        <f t="shared" si="57"/>
        <v>44930</v>
      </c>
      <c r="E129" s="143">
        <f t="shared" ref="E129:E133" si="63">G129-1</f>
        <v>44931</v>
      </c>
      <c r="F129" s="143">
        <f t="shared" si="58"/>
        <v>44930</v>
      </c>
      <c r="G129" s="143">
        <v>44932</v>
      </c>
      <c r="H129" s="129" t="s">
        <v>193</v>
      </c>
      <c r="I129" s="120">
        <v>44941</v>
      </c>
      <c r="J129" s="120">
        <f>I129+28</f>
        <v>44969</v>
      </c>
      <c r="K129" s="120">
        <f t="shared" si="59"/>
        <v>44971</v>
      </c>
      <c r="L129" s="201">
        <f t="shared" si="60"/>
        <v>44976</v>
      </c>
      <c r="M129" s="106">
        <f t="shared" si="61"/>
        <v>44979</v>
      </c>
      <c r="N129" s="176">
        <f t="shared" si="62"/>
        <v>44983</v>
      </c>
    </row>
    <row r="130" spans="1:15" s="6" customFormat="1" ht="37.5" customHeight="1">
      <c r="A130" s="202" t="s">
        <v>194</v>
      </c>
      <c r="B130" s="207"/>
      <c r="C130" s="202" t="s">
        <v>195</v>
      </c>
      <c r="D130" s="143">
        <f t="shared" si="57"/>
        <v>44937</v>
      </c>
      <c r="E130" s="143">
        <f t="shared" si="63"/>
        <v>44938</v>
      </c>
      <c r="F130" s="143">
        <f t="shared" si="58"/>
        <v>44937</v>
      </c>
      <c r="G130" s="223">
        <v>44939</v>
      </c>
      <c r="H130" s="129" t="s">
        <v>196</v>
      </c>
      <c r="I130" s="120">
        <v>44950</v>
      </c>
      <c r="J130" s="120">
        <f t="shared" ref="J130:J133" si="64">I130+28</f>
        <v>44978</v>
      </c>
      <c r="K130" s="120">
        <f t="shared" si="59"/>
        <v>44980</v>
      </c>
      <c r="L130" s="201">
        <f t="shared" si="60"/>
        <v>44985</v>
      </c>
      <c r="M130" s="106">
        <f t="shared" si="61"/>
        <v>44988</v>
      </c>
      <c r="N130" s="176">
        <f t="shared" si="62"/>
        <v>44992</v>
      </c>
    </row>
    <row r="131" spans="1:15" s="6" customFormat="1" ht="37.5" customHeight="1">
      <c r="A131" s="202" t="s">
        <v>197</v>
      </c>
      <c r="B131" s="207"/>
      <c r="C131" s="202" t="s">
        <v>198</v>
      </c>
      <c r="D131" s="138">
        <f t="shared" si="57"/>
        <v>44944</v>
      </c>
      <c r="E131" s="138">
        <f t="shared" si="63"/>
        <v>44945</v>
      </c>
      <c r="F131" s="138">
        <f t="shared" si="58"/>
        <v>44944</v>
      </c>
      <c r="G131" s="143">
        <v>44946</v>
      </c>
      <c r="H131" s="129" t="s">
        <v>196</v>
      </c>
      <c r="I131" s="120">
        <v>44950</v>
      </c>
      <c r="J131" s="120">
        <f t="shared" si="64"/>
        <v>44978</v>
      </c>
      <c r="K131" s="120">
        <f t="shared" si="59"/>
        <v>44980</v>
      </c>
      <c r="L131" s="201">
        <f t="shared" si="60"/>
        <v>44985</v>
      </c>
      <c r="M131" s="106">
        <f t="shared" si="61"/>
        <v>44988</v>
      </c>
      <c r="N131" s="176">
        <f t="shared" si="62"/>
        <v>44992</v>
      </c>
    </row>
    <row r="132" spans="1:15" s="6" customFormat="1" ht="37.5" customHeight="1">
      <c r="A132" s="202" t="s">
        <v>199</v>
      </c>
      <c r="B132" s="207"/>
      <c r="C132" s="202" t="s">
        <v>200</v>
      </c>
      <c r="D132" s="143">
        <f t="shared" si="57"/>
        <v>44951</v>
      </c>
      <c r="E132" s="143">
        <f t="shared" si="63"/>
        <v>44952</v>
      </c>
      <c r="F132" s="143">
        <f t="shared" si="58"/>
        <v>44951</v>
      </c>
      <c r="G132" s="143">
        <v>44953</v>
      </c>
      <c r="H132" s="129" t="s">
        <v>201</v>
      </c>
      <c r="I132" s="120">
        <v>44957</v>
      </c>
      <c r="J132" s="120">
        <f t="shared" si="64"/>
        <v>44985</v>
      </c>
      <c r="K132" s="120">
        <f t="shared" si="59"/>
        <v>44987</v>
      </c>
      <c r="L132" s="201">
        <f t="shared" si="60"/>
        <v>44992</v>
      </c>
      <c r="M132" s="106">
        <f t="shared" si="61"/>
        <v>44995</v>
      </c>
      <c r="N132" s="176">
        <f t="shared" si="62"/>
        <v>44999</v>
      </c>
    </row>
    <row r="133" spans="1:15" s="49" customFormat="1" ht="37.5" customHeight="1">
      <c r="A133" s="202" t="s">
        <v>202</v>
      </c>
      <c r="B133" s="207"/>
      <c r="C133" s="202" t="s">
        <v>203</v>
      </c>
      <c r="D133" s="143">
        <f t="shared" si="57"/>
        <v>44958</v>
      </c>
      <c r="E133" s="143">
        <f t="shared" si="63"/>
        <v>44959</v>
      </c>
      <c r="F133" s="143">
        <f t="shared" si="58"/>
        <v>44958</v>
      </c>
      <c r="G133" s="143">
        <v>44960</v>
      </c>
      <c r="H133" s="129" t="s">
        <v>204</v>
      </c>
      <c r="I133" s="200">
        <v>44970</v>
      </c>
      <c r="J133" s="120">
        <f t="shared" si="64"/>
        <v>44998</v>
      </c>
      <c r="K133" s="120">
        <f t="shared" si="59"/>
        <v>45000</v>
      </c>
      <c r="L133" s="201">
        <f t="shared" si="60"/>
        <v>45005</v>
      </c>
      <c r="M133" s="106">
        <f t="shared" si="61"/>
        <v>45008</v>
      </c>
      <c r="N133" s="176">
        <f t="shared" si="62"/>
        <v>45012</v>
      </c>
    </row>
    <row r="134" spans="1:15" s="28" customFormat="1">
      <c r="A134" s="517" t="s">
        <v>205</v>
      </c>
      <c r="B134" s="518"/>
      <c r="C134" s="518"/>
      <c r="D134" s="518"/>
      <c r="E134" s="518"/>
      <c r="F134" s="518"/>
      <c r="G134" s="518"/>
      <c r="H134" s="518"/>
      <c r="I134" s="518"/>
      <c r="J134" s="518"/>
      <c r="K134" s="518"/>
      <c r="L134" s="518"/>
      <c r="M134" s="518"/>
      <c r="N134" s="519"/>
    </row>
    <row r="135" spans="1:15">
      <c r="A135" s="422" t="s">
        <v>174</v>
      </c>
      <c r="B135" s="423"/>
      <c r="C135" s="423"/>
      <c r="D135" s="423"/>
      <c r="E135" s="423"/>
      <c r="F135" s="423"/>
      <c r="G135" s="423"/>
      <c r="H135" s="423"/>
      <c r="I135" s="423"/>
      <c r="J135" s="423"/>
      <c r="K135" s="423"/>
      <c r="L135" s="423"/>
      <c r="M135" s="423"/>
      <c r="N135" s="424"/>
    </row>
    <row r="136" spans="1:15" s="28" customFormat="1">
      <c r="A136" s="520"/>
      <c r="B136" s="521"/>
      <c r="C136" s="521"/>
      <c r="D136" s="521"/>
      <c r="E136" s="521"/>
      <c r="F136" s="521"/>
      <c r="G136" s="521"/>
      <c r="H136" s="521"/>
      <c r="I136" s="521"/>
      <c r="J136" s="6"/>
      <c r="K136" s="6"/>
      <c r="L136" s="42"/>
      <c r="M136" s="42"/>
      <c r="N136" s="42"/>
    </row>
    <row r="137" spans="1:15" s="28" customFormat="1">
      <c r="A137" s="386" t="s">
        <v>206</v>
      </c>
      <c r="B137" s="339" t="s">
        <v>207</v>
      </c>
      <c r="C137" s="340"/>
      <c r="D137" s="340"/>
      <c r="E137" s="340"/>
      <c r="F137" s="340"/>
      <c r="G137" s="340"/>
      <c r="H137" s="340"/>
      <c r="I137" s="341"/>
      <c r="J137" s="6"/>
      <c r="K137" s="6"/>
      <c r="L137" s="6"/>
      <c r="M137" s="42"/>
      <c r="N137" s="42"/>
    </row>
    <row r="138" spans="1:15" s="28" customFormat="1">
      <c r="A138" s="387"/>
      <c r="B138" s="342" t="s">
        <v>208</v>
      </c>
      <c r="C138" s="343"/>
      <c r="D138" s="343"/>
      <c r="E138" s="343"/>
      <c r="F138" s="343"/>
      <c r="G138" s="343"/>
      <c r="H138" s="343"/>
      <c r="I138" s="344"/>
      <c r="J138" s="6"/>
      <c r="K138" s="6"/>
      <c r="L138" s="6"/>
      <c r="M138" s="42"/>
      <c r="N138" s="42"/>
    </row>
    <row r="139" spans="1:15" s="28" customFormat="1" ht="15" customHeight="1">
      <c r="A139" s="388"/>
      <c r="B139" s="342" t="s">
        <v>209</v>
      </c>
      <c r="C139" s="343"/>
      <c r="D139" s="343"/>
      <c r="E139" s="343"/>
      <c r="F139" s="343"/>
      <c r="G139" s="343"/>
      <c r="H139" s="343"/>
      <c r="I139" s="344"/>
      <c r="J139" s="6"/>
      <c r="K139" s="6"/>
      <c r="L139" s="6"/>
      <c r="M139" s="6"/>
      <c r="N139" s="6"/>
      <c r="O139" s="3"/>
    </row>
    <row r="140" spans="1:15" s="28" customFormat="1" ht="15" customHeight="1">
      <c r="A140" s="371" t="s">
        <v>4</v>
      </c>
      <c r="B140" s="371" t="s">
        <v>5</v>
      </c>
      <c r="C140" s="371" t="s">
        <v>6</v>
      </c>
      <c r="D140" s="373" t="s">
        <v>179</v>
      </c>
      <c r="E140" s="373" t="s">
        <v>39</v>
      </c>
      <c r="F140" s="375" t="s">
        <v>210</v>
      </c>
      <c r="G140" s="71" t="s">
        <v>57</v>
      </c>
      <c r="H140" s="377" t="s">
        <v>211</v>
      </c>
      <c r="I140" s="379"/>
      <c r="J140" s="42"/>
      <c r="K140" s="6"/>
      <c r="L140" s="6"/>
      <c r="M140" s="6"/>
      <c r="N140" s="6"/>
      <c r="O140" s="3"/>
    </row>
    <row r="141" spans="1:15" s="28" customFormat="1" ht="90" customHeight="1">
      <c r="A141" s="372"/>
      <c r="B141" s="372"/>
      <c r="C141" s="372"/>
      <c r="D141" s="374"/>
      <c r="E141" s="374"/>
      <c r="F141" s="376"/>
      <c r="G141" s="70" t="s">
        <v>14</v>
      </c>
      <c r="H141" s="71" t="s">
        <v>212</v>
      </c>
      <c r="I141" s="71" t="s">
        <v>213</v>
      </c>
      <c r="J141" s="42"/>
      <c r="K141" s="6"/>
      <c r="L141" s="6"/>
      <c r="M141" s="42"/>
      <c r="N141" s="42"/>
    </row>
    <row r="142" spans="1:15" s="28" customFormat="1">
      <c r="A142" s="16" t="s">
        <v>214</v>
      </c>
      <c r="B142" s="17"/>
      <c r="C142" s="16" t="s">
        <v>215</v>
      </c>
      <c r="D142" s="65">
        <f>G142-1</f>
        <v>44929</v>
      </c>
      <c r="E142" s="65">
        <f>G142-1</f>
        <v>44929</v>
      </c>
      <c r="F142" s="65">
        <f>G142-2</f>
        <v>44928</v>
      </c>
      <c r="G142" s="65">
        <v>44930</v>
      </c>
      <c r="H142" s="64">
        <f>G142+3</f>
        <v>44933</v>
      </c>
      <c r="I142" s="64">
        <f>G142+6</f>
        <v>44936</v>
      </c>
      <c r="J142" s="42"/>
      <c r="K142" s="42"/>
      <c r="L142" s="42"/>
      <c r="M142" s="42"/>
      <c r="N142" s="42"/>
    </row>
    <row r="143" spans="1:15" s="28" customFormat="1">
      <c r="A143" s="16" t="s">
        <v>216</v>
      </c>
      <c r="B143" s="17"/>
      <c r="C143" s="16" t="s">
        <v>217</v>
      </c>
      <c r="D143" s="65">
        <f>G143-1</f>
        <v>44936</v>
      </c>
      <c r="E143" s="65">
        <f>G143-1</f>
        <v>44936</v>
      </c>
      <c r="F143" s="65">
        <f>G143-2</f>
        <v>44935</v>
      </c>
      <c r="G143" s="65">
        <v>44937</v>
      </c>
      <c r="H143" s="64">
        <f>G143+3</f>
        <v>44940</v>
      </c>
      <c r="I143" s="64">
        <f>G143+6</f>
        <v>44943</v>
      </c>
      <c r="J143" s="42"/>
      <c r="K143" s="42"/>
      <c r="L143" s="42"/>
      <c r="M143" s="42"/>
      <c r="N143" s="42"/>
    </row>
    <row r="144" spans="1:15" s="28" customFormat="1">
      <c r="A144" s="16" t="s">
        <v>218</v>
      </c>
      <c r="B144" s="17"/>
      <c r="C144" s="16" t="s">
        <v>219</v>
      </c>
      <c r="D144" s="65">
        <f>G144-1</f>
        <v>44943</v>
      </c>
      <c r="E144" s="65">
        <f>G144-1</f>
        <v>44943</v>
      </c>
      <c r="F144" s="65">
        <f>G144-2</f>
        <v>44942</v>
      </c>
      <c r="G144" s="65">
        <v>44944</v>
      </c>
      <c r="H144" s="64">
        <f>G144+3</f>
        <v>44947</v>
      </c>
      <c r="I144" s="64">
        <f>G144+6</f>
        <v>44950</v>
      </c>
      <c r="J144" s="34"/>
      <c r="K144" s="35"/>
      <c r="L144" s="43"/>
      <c r="M144" s="42"/>
      <c r="N144" s="42"/>
    </row>
    <row r="145" spans="1:14" s="28" customFormat="1" ht="30">
      <c r="A145" s="14" t="s">
        <v>220</v>
      </c>
      <c r="B145" s="17"/>
      <c r="C145" s="16" t="s">
        <v>221</v>
      </c>
      <c r="D145" s="65">
        <f>G145-1</f>
        <v>44950</v>
      </c>
      <c r="E145" s="65">
        <f>G145-1</f>
        <v>44950</v>
      </c>
      <c r="F145" s="65">
        <f>G145-2</f>
        <v>44949</v>
      </c>
      <c r="G145" s="65">
        <v>44951</v>
      </c>
      <c r="H145" s="64">
        <f>G145+3</f>
        <v>44954</v>
      </c>
      <c r="I145" s="64">
        <f>G145+6</f>
        <v>44957</v>
      </c>
      <c r="J145" s="34"/>
      <c r="K145" s="35"/>
      <c r="L145" s="43"/>
      <c r="M145" s="42"/>
      <c r="N145" s="42"/>
    </row>
    <row r="146" spans="1:14" s="28" customFormat="1" ht="15" customHeight="1">
      <c r="A146" s="380" t="s">
        <v>222</v>
      </c>
      <c r="B146" s="381"/>
      <c r="C146" s="381"/>
      <c r="D146" s="381"/>
      <c r="E146" s="381"/>
      <c r="F146" s="381"/>
      <c r="G146" s="381"/>
      <c r="H146" s="381"/>
      <c r="I146" s="382"/>
      <c r="J146" s="42"/>
      <c r="K146" s="42"/>
      <c r="L146" s="42"/>
      <c r="M146" s="42"/>
      <c r="N146" s="42"/>
    </row>
    <row r="147" spans="1:14" s="28" customFormat="1" ht="15" customHeight="1">
      <c r="A147" s="380" t="s">
        <v>223</v>
      </c>
      <c r="B147" s="381"/>
      <c r="C147" s="381"/>
      <c r="D147" s="381"/>
      <c r="E147" s="381"/>
      <c r="F147" s="381"/>
      <c r="G147" s="381"/>
      <c r="H147" s="381"/>
      <c r="I147" s="382"/>
      <c r="J147" s="42"/>
      <c r="K147" s="42"/>
      <c r="L147" s="42"/>
      <c r="M147" s="42"/>
      <c r="N147" s="42"/>
    </row>
    <row r="148" spans="1:14" s="28" customFormat="1" ht="15" customHeight="1">
      <c r="A148" s="380" t="s">
        <v>224</v>
      </c>
      <c r="B148" s="381"/>
      <c r="C148" s="381"/>
      <c r="D148" s="381"/>
      <c r="E148" s="381"/>
      <c r="F148" s="381"/>
      <c r="G148" s="381"/>
      <c r="H148" s="381"/>
      <c r="I148" s="382"/>
      <c r="J148" s="42"/>
      <c r="K148" s="42"/>
      <c r="L148" s="42"/>
      <c r="M148" s="42"/>
      <c r="N148" s="42"/>
    </row>
    <row r="149" spans="1:14" s="28" customFormat="1" ht="15" customHeight="1">
      <c r="A149" s="394" t="s">
        <v>174</v>
      </c>
      <c r="B149" s="395"/>
      <c r="C149" s="395"/>
      <c r="D149" s="395"/>
      <c r="E149" s="395"/>
      <c r="F149" s="395"/>
      <c r="G149" s="395"/>
      <c r="H149" s="395"/>
      <c r="I149" s="396"/>
      <c r="J149"/>
      <c r="K149"/>
      <c r="L149" s="42"/>
      <c r="M149" s="42"/>
      <c r="N149" s="42"/>
    </row>
    <row r="150" spans="1:14" s="28" customFormat="1">
      <c r="A150" s="15"/>
      <c r="B150" s="15"/>
      <c r="C150" s="15"/>
      <c r="D150" s="15"/>
      <c r="E150" s="15"/>
      <c r="F150" s="15"/>
      <c r="G150" s="15"/>
      <c r="H150" s="15"/>
      <c r="I150" s="15"/>
      <c r="J150"/>
      <c r="K150"/>
      <c r="L150" s="42"/>
      <c r="M150" s="42"/>
      <c r="N150" s="42"/>
    </row>
    <row r="151" spans="1:14" s="28" customFormat="1" hidden="1">
      <c r="A151" s="386" t="s">
        <v>225</v>
      </c>
      <c r="B151" s="339" t="s">
        <v>226</v>
      </c>
      <c r="C151" s="340"/>
      <c r="D151" s="340"/>
      <c r="E151" s="340"/>
      <c r="F151" s="340"/>
      <c r="G151" s="340"/>
      <c r="H151" s="340"/>
      <c r="I151" s="340"/>
      <c r="J151" s="340"/>
      <c r="K151"/>
      <c r="L151" s="42"/>
      <c r="M151" s="42"/>
      <c r="N151" s="42"/>
    </row>
    <row r="152" spans="1:14" s="28" customFormat="1" hidden="1">
      <c r="A152" s="387"/>
      <c r="B152" s="342" t="s">
        <v>227</v>
      </c>
      <c r="C152" s="343"/>
      <c r="D152" s="343"/>
      <c r="E152" s="343"/>
      <c r="F152" s="343"/>
      <c r="G152" s="343"/>
      <c r="H152" s="343"/>
      <c r="I152" s="343"/>
      <c r="J152" s="343"/>
      <c r="K152"/>
      <c r="L152" s="42"/>
      <c r="M152" s="42"/>
      <c r="N152" s="42"/>
    </row>
    <row r="153" spans="1:14" s="28" customFormat="1" hidden="1">
      <c r="A153" s="388"/>
      <c r="B153" s="342" t="s">
        <v>228</v>
      </c>
      <c r="C153" s="343"/>
      <c r="D153" s="343"/>
      <c r="E153" s="343"/>
      <c r="F153" s="343"/>
      <c r="G153" s="343"/>
      <c r="H153" s="343"/>
      <c r="I153" s="343"/>
      <c r="J153" s="343"/>
      <c r="K153"/>
      <c r="L153" s="42"/>
      <c r="M153" s="42"/>
      <c r="N153" s="42"/>
    </row>
    <row r="154" spans="1:14" s="28" customFormat="1" ht="15" hidden="1" customHeight="1">
      <c r="A154" s="371" t="s">
        <v>4</v>
      </c>
      <c r="B154" s="371" t="s">
        <v>5</v>
      </c>
      <c r="C154" s="371" t="s">
        <v>6</v>
      </c>
      <c r="D154" s="373" t="s">
        <v>179</v>
      </c>
      <c r="E154" s="373" t="s">
        <v>39</v>
      </c>
      <c r="F154" s="375" t="s">
        <v>229</v>
      </c>
      <c r="G154" s="71" t="s">
        <v>57</v>
      </c>
      <c r="H154" s="377" t="s">
        <v>211</v>
      </c>
      <c r="I154" s="378"/>
      <c r="J154" s="378"/>
      <c r="K154"/>
      <c r="L154" s="42"/>
      <c r="M154" s="42"/>
      <c r="N154" s="42"/>
    </row>
    <row r="155" spans="1:14" s="28" customFormat="1" ht="45.75" hidden="1" customHeight="1">
      <c r="A155" s="372"/>
      <c r="B155" s="372"/>
      <c r="C155" s="372"/>
      <c r="D155" s="374"/>
      <c r="E155" s="374"/>
      <c r="F155" s="376"/>
      <c r="G155" s="70" t="s">
        <v>14</v>
      </c>
      <c r="H155" s="71" t="s">
        <v>230</v>
      </c>
      <c r="I155" s="71" t="s">
        <v>231</v>
      </c>
      <c r="J155" s="71" t="s">
        <v>232</v>
      </c>
      <c r="K155"/>
      <c r="L155" s="42"/>
      <c r="M155" s="42"/>
      <c r="N155" s="42"/>
    </row>
    <row r="156" spans="1:14" s="28" customFormat="1" hidden="1">
      <c r="A156" s="16" t="s">
        <v>233</v>
      </c>
      <c r="B156" s="17"/>
      <c r="C156" s="16"/>
      <c r="D156" s="65"/>
      <c r="E156" s="65"/>
      <c r="F156" s="65"/>
      <c r="G156" s="65"/>
      <c r="H156" s="33"/>
      <c r="I156" s="33"/>
      <c r="J156" s="33"/>
      <c r="K156"/>
      <c r="L156" s="42"/>
      <c r="M156" s="42"/>
      <c r="N156" s="42"/>
    </row>
    <row r="157" spans="1:14" s="28" customFormat="1" hidden="1">
      <c r="A157" s="16"/>
      <c r="B157" s="17"/>
      <c r="C157" s="16"/>
      <c r="D157" s="65"/>
      <c r="E157" s="65"/>
      <c r="F157" s="65"/>
      <c r="G157" s="65"/>
      <c r="H157" s="33"/>
      <c r="I157" s="33"/>
      <c r="J157" s="33"/>
      <c r="K157"/>
      <c r="L157" s="42"/>
      <c r="M157" s="42"/>
      <c r="N157" s="42"/>
    </row>
    <row r="158" spans="1:14" s="28" customFormat="1" hidden="1">
      <c r="A158" s="16"/>
      <c r="B158" s="13"/>
      <c r="C158" s="16"/>
      <c r="D158" s="65"/>
      <c r="E158" s="65"/>
      <c r="F158" s="65"/>
      <c r="G158" s="65"/>
      <c r="H158" s="33"/>
      <c r="I158" s="33"/>
      <c r="J158" s="33"/>
      <c r="K158"/>
      <c r="L158" s="42"/>
      <c r="M158" s="42"/>
      <c r="N158" s="42"/>
    </row>
    <row r="159" spans="1:14" s="28" customFormat="1" hidden="1">
      <c r="A159" s="16"/>
      <c r="B159" s="17"/>
      <c r="C159" s="16"/>
      <c r="D159" s="65"/>
      <c r="E159" s="65"/>
      <c r="F159" s="65"/>
      <c r="G159" s="65"/>
      <c r="H159" s="33"/>
      <c r="I159" s="33"/>
      <c r="J159" s="33"/>
      <c r="K159"/>
      <c r="L159" s="42"/>
      <c r="M159" s="42"/>
      <c r="N159" s="42"/>
    </row>
    <row r="160" spans="1:14" s="28" customFormat="1" ht="15" hidden="1" customHeight="1">
      <c r="A160" s="510" t="s">
        <v>234</v>
      </c>
      <c r="B160" s="511"/>
      <c r="C160" s="511"/>
      <c r="D160" s="511"/>
      <c r="E160" s="511"/>
      <c r="F160" s="511"/>
      <c r="G160" s="511"/>
      <c r="H160" s="511"/>
      <c r="I160" s="511"/>
      <c r="J160" s="511"/>
      <c r="K160"/>
      <c r="L160" s="42"/>
      <c r="M160" s="42"/>
      <c r="N160" s="42"/>
    </row>
    <row r="161" spans="1:15" s="28" customFormat="1" ht="15" hidden="1" customHeight="1">
      <c r="A161" s="504" t="s">
        <v>174</v>
      </c>
      <c r="B161" s="505"/>
      <c r="C161" s="505"/>
      <c r="D161" s="505"/>
      <c r="E161" s="505"/>
      <c r="F161" s="505"/>
      <c r="G161" s="505"/>
      <c r="H161" s="505"/>
      <c r="I161" s="505"/>
      <c r="J161" s="505"/>
      <c r="K161"/>
      <c r="L161" s="42"/>
      <c r="M161" s="42"/>
      <c r="N161" s="42"/>
    </row>
    <row r="162" spans="1:15" s="28" customFormat="1">
      <c r="A162" s="15"/>
      <c r="B162" s="15"/>
      <c r="C162" s="15"/>
      <c r="D162" s="15"/>
      <c r="E162" s="15"/>
      <c r="F162" s="15"/>
      <c r="G162" s="15"/>
      <c r="H162" s="15"/>
      <c r="I162" s="15"/>
      <c r="J162"/>
      <c r="K162"/>
      <c r="L162" s="42"/>
      <c r="M162" s="42"/>
      <c r="N162" s="42"/>
    </row>
    <row r="163" spans="1:15" s="28" customFormat="1">
      <c r="A163" s="386" t="s">
        <v>235</v>
      </c>
      <c r="B163" s="339" t="s">
        <v>236</v>
      </c>
      <c r="C163" s="340"/>
      <c r="D163" s="340"/>
      <c r="E163" s="340"/>
      <c r="F163" s="340"/>
      <c r="G163" s="340"/>
      <c r="H163" s="340"/>
      <c r="I163" s="340"/>
      <c r="J163" s="340"/>
      <c r="K163" s="6"/>
      <c r="L163" s="6"/>
      <c r="M163" s="42"/>
      <c r="N163" s="42"/>
    </row>
    <row r="164" spans="1:15" s="28" customFormat="1">
      <c r="A164" s="387"/>
      <c r="B164" s="342" t="s">
        <v>227</v>
      </c>
      <c r="C164" s="343"/>
      <c r="D164" s="343"/>
      <c r="E164" s="343"/>
      <c r="F164" s="343"/>
      <c r="G164" s="343"/>
      <c r="H164" s="343"/>
      <c r="I164" s="343"/>
      <c r="J164" s="343"/>
      <c r="K164"/>
      <c r="L164" s="89"/>
      <c r="M164" s="89"/>
      <c r="N164" s="42"/>
    </row>
    <row r="165" spans="1:15" s="28" customFormat="1" ht="15" customHeight="1">
      <c r="A165" s="388"/>
      <c r="B165" s="342" t="s">
        <v>228</v>
      </c>
      <c r="C165" s="343"/>
      <c r="D165" s="343"/>
      <c r="E165" s="343"/>
      <c r="F165" s="343"/>
      <c r="G165" s="343"/>
      <c r="H165" s="343"/>
      <c r="I165" s="343"/>
      <c r="J165" s="343"/>
      <c r="K165"/>
      <c r="L165" s="89"/>
      <c r="M165" s="89"/>
      <c r="N165" s="6"/>
      <c r="O165" s="3"/>
    </row>
    <row r="166" spans="1:15" s="28" customFormat="1" ht="15" customHeight="1">
      <c r="A166" s="371" t="s">
        <v>4</v>
      </c>
      <c r="B166" s="371" t="s">
        <v>5</v>
      </c>
      <c r="C166" s="506" t="s">
        <v>6</v>
      </c>
      <c r="D166" s="508" t="s">
        <v>179</v>
      </c>
      <c r="E166" s="373" t="s">
        <v>39</v>
      </c>
      <c r="F166" s="375" t="s">
        <v>229</v>
      </c>
      <c r="G166" s="71" t="s">
        <v>57</v>
      </c>
      <c r="H166" s="377" t="s">
        <v>211</v>
      </c>
      <c r="I166" s="378"/>
      <c r="J166" s="378"/>
      <c r="K166"/>
      <c r="L166" s="89"/>
      <c r="M166" s="89"/>
      <c r="N166" s="6"/>
      <c r="O166" s="3"/>
    </row>
    <row r="167" spans="1:15" s="28" customFormat="1" ht="45" customHeight="1">
      <c r="A167" s="372"/>
      <c r="B167" s="372"/>
      <c r="C167" s="507"/>
      <c r="D167" s="509"/>
      <c r="E167" s="374"/>
      <c r="F167" s="376"/>
      <c r="G167" s="70" t="s">
        <v>14</v>
      </c>
      <c r="H167" s="71" t="s">
        <v>237</v>
      </c>
      <c r="I167" s="71" t="s">
        <v>231</v>
      </c>
      <c r="J167" s="71" t="s">
        <v>238</v>
      </c>
      <c r="K167"/>
      <c r="L167" s="89"/>
      <c r="M167" s="89"/>
      <c r="N167" s="42"/>
    </row>
    <row r="168" spans="1:15" s="28" customFormat="1">
      <c r="A168" s="16" t="s">
        <v>239</v>
      </c>
      <c r="B168" s="17"/>
      <c r="C168" s="16" t="s">
        <v>240</v>
      </c>
      <c r="D168" s="65">
        <f>G168-2</f>
        <v>44925</v>
      </c>
      <c r="E168" s="65">
        <f>G168-1</f>
        <v>44926</v>
      </c>
      <c r="F168" s="65">
        <f>D168</f>
        <v>44925</v>
      </c>
      <c r="G168" s="65">
        <v>44927</v>
      </c>
      <c r="H168" s="33">
        <f>G168+5</f>
        <v>44932</v>
      </c>
      <c r="I168" s="33">
        <f>G168+6</f>
        <v>44933</v>
      </c>
      <c r="J168" s="64">
        <f>G168+10</f>
        <v>44937</v>
      </c>
      <c r="K168"/>
      <c r="L168" s="89"/>
      <c r="M168" s="89"/>
      <c r="N168" s="42"/>
    </row>
    <row r="169" spans="1:15" s="28" customFormat="1">
      <c r="A169" s="16" t="s">
        <v>241</v>
      </c>
      <c r="B169" s="17"/>
      <c r="C169" s="16" t="s">
        <v>242</v>
      </c>
      <c r="D169" s="65">
        <f>G169-2</f>
        <v>44932</v>
      </c>
      <c r="E169" s="65">
        <f>G169-1</f>
        <v>44933</v>
      </c>
      <c r="F169" s="65">
        <f>D169</f>
        <v>44932</v>
      </c>
      <c r="G169" s="65">
        <v>44934</v>
      </c>
      <c r="H169" s="33">
        <f>G169+5</f>
        <v>44939</v>
      </c>
      <c r="I169" s="33">
        <f>G169+6</f>
        <v>44940</v>
      </c>
      <c r="J169" s="64">
        <f>G169+10</f>
        <v>44944</v>
      </c>
      <c r="K169"/>
      <c r="L169" s="89"/>
      <c r="M169" s="89"/>
      <c r="N169" s="42"/>
    </row>
    <row r="170" spans="1:15" s="28" customFormat="1">
      <c r="A170" s="16" t="s">
        <v>243</v>
      </c>
      <c r="B170" s="13"/>
      <c r="C170" s="16" t="s">
        <v>244</v>
      </c>
      <c r="D170" s="65">
        <f>G170-2</f>
        <v>44939</v>
      </c>
      <c r="E170" s="65">
        <f>G170-1</f>
        <v>44940</v>
      </c>
      <c r="F170" s="65">
        <f>D170</f>
        <v>44939</v>
      </c>
      <c r="G170" s="65">
        <v>44941</v>
      </c>
      <c r="H170" s="33">
        <f>G170+5</f>
        <v>44946</v>
      </c>
      <c r="I170" s="33">
        <f>G170+6</f>
        <v>44947</v>
      </c>
      <c r="J170" s="64">
        <f>G170+10</f>
        <v>44951</v>
      </c>
      <c r="K170"/>
      <c r="L170" s="89"/>
      <c r="M170" s="89"/>
      <c r="N170" s="42"/>
    </row>
    <row r="171" spans="1:15" s="28" customFormat="1">
      <c r="A171" s="16" t="s">
        <v>245</v>
      </c>
      <c r="B171" s="17"/>
      <c r="C171" s="16" t="s">
        <v>246</v>
      </c>
      <c r="D171" s="65">
        <f>G171-2</f>
        <v>44945</v>
      </c>
      <c r="E171" s="65">
        <f>G171-1</f>
        <v>44946</v>
      </c>
      <c r="F171" s="65">
        <f>D171</f>
        <v>44945</v>
      </c>
      <c r="G171" s="65">
        <v>44947</v>
      </c>
      <c r="H171" s="33">
        <f>G171+5</f>
        <v>44952</v>
      </c>
      <c r="I171" s="33">
        <f>G171+6</f>
        <v>44953</v>
      </c>
      <c r="J171" s="64">
        <f>G171+10</f>
        <v>44957</v>
      </c>
      <c r="K171"/>
      <c r="L171" s="89"/>
      <c r="M171" s="89"/>
      <c r="N171" s="42"/>
    </row>
    <row r="172" spans="1:15" s="28" customFormat="1">
      <c r="A172" s="14" t="s">
        <v>247</v>
      </c>
      <c r="B172" s="253"/>
      <c r="C172" s="16" t="s">
        <v>248</v>
      </c>
      <c r="D172" s="65">
        <f>G172-2</f>
        <v>44953</v>
      </c>
      <c r="E172" s="65">
        <f>G172-1</f>
        <v>44954</v>
      </c>
      <c r="F172" s="65">
        <f>D172</f>
        <v>44953</v>
      </c>
      <c r="G172" s="65">
        <v>44955</v>
      </c>
      <c r="H172" s="33">
        <f>G172+5</f>
        <v>44960</v>
      </c>
      <c r="I172" s="33">
        <f>G172+6</f>
        <v>44961</v>
      </c>
      <c r="J172" s="64">
        <f>G172+10</f>
        <v>44965</v>
      </c>
      <c r="K172"/>
      <c r="L172" s="89"/>
      <c r="M172" s="89"/>
      <c r="N172" s="42"/>
    </row>
    <row r="173" spans="1:15" s="44" customFormat="1" ht="15" customHeight="1">
      <c r="A173" s="502" t="s">
        <v>249</v>
      </c>
      <c r="B173" s="503"/>
      <c r="C173" s="503"/>
      <c r="D173" s="503"/>
      <c r="E173" s="503"/>
      <c r="F173" s="503"/>
      <c r="G173" s="503"/>
      <c r="H173" s="503"/>
      <c r="I173" s="503"/>
      <c r="J173" s="503"/>
      <c r="K173"/>
      <c r="L173" s="89"/>
      <c r="M173" s="89"/>
      <c r="N173" s="93"/>
      <c r="O173" s="10"/>
    </row>
    <row r="174" spans="1:15" s="44" customFormat="1" ht="15" customHeight="1">
      <c r="A174" s="502" t="s">
        <v>223</v>
      </c>
      <c r="B174" s="503"/>
      <c r="C174" s="503"/>
      <c r="D174" s="503"/>
      <c r="E174" s="503"/>
      <c r="F174" s="503"/>
      <c r="G174" s="503"/>
      <c r="H174" s="503"/>
      <c r="I174" s="503"/>
      <c r="J174" s="503"/>
      <c r="K174"/>
      <c r="L174" s="89"/>
      <c r="M174" s="89"/>
      <c r="N174" s="94"/>
    </row>
    <row r="175" spans="1:15" s="28" customFormat="1" ht="15" customHeight="1">
      <c r="A175" s="502" t="s">
        <v>224</v>
      </c>
      <c r="B175" s="503"/>
      <c r="C175" s="503"/>
      <c r="D175" s="503"/>
      <c r="E175" s="503"/>
      <c r="F175" s="503"/>
      <c r="G175" s="503"/>
      <c r="H175" s="503"/>
      <c r="I175" s="503"/>
      <c r="J175" s="503"/>
      <c r="K175"/>
      <c r="L175" s="89"/>
      <c r="M175" s="89"/>
      <c r="N175" s="42"/>
    </row>
    <row r="176" spans="1:15" s="28" customFormat="1" ht="15" customHeight="1">
      <c r="A176" s="504" t="s">
        <v>174</v>
      </c>
      <c r="B176" s="505"/>
      <c r="C176" s="505"/>
      <c r="D176" s="505"/>
      <c r="E176" s="505"/>
      <c r="F176" s="505"/>
      <c r="G176" s="505"/>
      <c r="H176" s="505"/>
      <c r="I176" s="505"/>
      <c r="J176" s="505"/>
      <c r="K176"/>
      <c r="L176" s="89"/>
      <c r="M176" s="89"/>
      <c r="N176" s="42"/>
    </row>
    <row r="177" spans="1:14" s="28" customFormat="1" hidden="1">
      <c r="A177" s="42"/>
      <c r="I177" s="42"/>
      <c r="J177" s="42"/>
      <c r="K177"/>
      <c r="L177" s="89"/>
      <c r="M177" s="89"/>
      <c r="N177" s="42"/>
    </row>
    <row r="178" spans="1:14" s="28" customFormat="1" ht="15" hidden="1" customHeight="1">
      <c r="A178" s="386" t="s">
        <v>250</v>
      </c>
      <c r="B178" s="339" t="s">
        <v>251</v>
      </c>
      <c r="C178" s="340"/>
      <c r="D178" s="340"/>
      <c r="E178" s="340"/>
      <c r="F178" s="340"/>
      <c r="G178" s="340"/>
      <c r="H178" s="340"/>
      <c r="I178" s="340"/>
      <c r="J178" s="340"/>
      <c r="K178"/>
      <c r="L178" s="89"/>
      <c r="M178" s="89"/>
      <c r="N178" s="42"/>
    </row>
    <row r="179" spans="1:14" s="28" customFormat="1" ht="15" hidden="1" customHeight="1">
      <c r="A179" s="387"/>
      <c r="B179" s="342" t="s">
        <v>252</v>
      </c>
      <c r="C179" s="343"/>
      <c r="D179" s="343"/>
      <c r="E179" s="343"/>
      <c r="F179" s="343"/>
      <c r="G179" s="343"/>
      <c r="H179" s="343"/>
      <c r="I179" s="343"/>
      <c r="J179" s="343"/>
      <c r="K179"/>
      <c r="L179" s="89"/>
      <c r="M179" s="89"/>
      <c r="N179" s="42"/>
    </row>
    <row r="180" spans="1:14" s="28" customFormat="1" ht="15" hidden="1" customHeight="1">
      <c r="A180" s="388"/>
      <c r="B180" s="342" t="s">
        <v>178</v>
      </c>
      <c r="C180" s="343"/>
      <c r="D180" s="343"/>
      <c r="E180" s="343"/>
      <c r="F180" s="343"/>
      <c r="G180" s="343"/>
      <c r="H180" s="343"/>
      <c r="I180" s="343"/>
      <c r="J180" s="343"/>
      <c r="K180"/>
      <c r="L180" s="89"/>
      <c r="M180" s="42"/>
      <c r="N180" s="42"/>
    </row>
    <row r="181" spans="1:14" s="28" customFormat="1" ht="15" hidden="1" customHeight="1">
      <c r="A181" s="371" t="s">
        <v>4</v>
      </c>
      <c r="B181" s="371" t="s">
        <v>253</v>
      </c>
      <c r="C181" s="371" t="s">
        <v>6</v>
      </c>
      <c r="D181" s="373" t="s">
        <v>179</v>
      </c>
      <c r="E181" s="373" t="s">
        <v>39</v>
      </c>
      <c r="F181" s="375" t="s">
        <v>254</v>
      </c>
      <c r="G181" s="71" t="s">
        <v>57</v>
      </c>
      <c r="H181" s="403" t="s">
        <v>11</v>
      </c>
      <c r="I181" s="71" t="s">
        <v>10</v>
      </c>
      <c r="J181" s="71" t="s">
        <v>13</v>
      </c>
      <c r="K181"/>
      <c r="L181" s="89"/>
      <c r="M181" s="42"/>
      <c r="N181" s="42"/>
    </row>
    <row r="182" spans="1:14" s="28" customFormat="1" ht="30" hidden="1" customHeight="1">
      <c r="A182" s="372"/>
      <c r="B182" s="372"/>
      <c r="C182" s="372"/>
      <c r="D182" s="374"/>
      <c r="E182" s="374"/>
      <c r="F182" s="376"/>
      <c r="G182" s="77" t="s">
        <v>14</v>
      </c>
      <c r="H182" s="469"/>
      <c r="I182" s="78" t="s">
        <v>255</v>
      </c>
      <c r="J182" s="78" t="s">
        <v>256</v>
      </c>
      <c r="K182"/>
      <c r="L182" s="89"/>
      <c r="M182" s="42"/>
      <c r="N182" s="42"/>
    </row>
    <row r="183" spans="1:14" s="28" customFormat="1" hidden="1">
      <c r="A183" s="95" t="s">
        <v>257</v>
      </c>
      <c r="B183" s="96"/>
      <c r="C183" s="97" t="s">
        <v>258</v>
      </c>
      <c r="D183" s="98">
        <f>G183-1</f>
        <v>44658</v>
      </c>
      <c r="E183" s="98">
        <f>G183-1</f>
        <v>44658</v>
      </c>
      <c r="F183" s="98">
        <f>G183-2</f>
        <v>44657</v>
      </c>
      <c r="G183" s="99">
        <v>44659</v>
      </c>
      <c r="H183" s="156"/>
      <c r="I183" s="106"/>
      <c r="J183" s="106"/>
      <c r="K183"/>
      <c r="L183" s="89"/>
      <c r="M183" s="42"/>
      <c r="N183" s="42"/>
    </row>
    <row r="184" spans="1:14" s="28" customFormat="1" hidden="1">
      <c r="A184" s="95" t="s">
        <v>259</v>
      </c>
      <c r="B184" s="96"/>
      <c r="C184" s="97" t="s">
        <v>260</v>
      </c>
      <c r="D184" s="98">
        <f>G184-1</f>
        <v>44665</v>
      </c>
      <c r="E184" s="98">
        <f>G184-1</f>
        <v>44665</v>
      </c>
      <c r="F184" s="98">
        <f>G184-2</f>
        <v>44664</v>
      </c>
      <c r="G184" s="99">
        <v>44666</v>
      </c>
      <c r="H184" s="156"/>
      <c r="I184" s="80"/>
      <c r="J184" s="106"/>
      <c r="K184"/>
      <c r="L184" s="89"/>
      <c r="M184" s="42"/>
      <c r="N184" s="42"/>
    </row>
    <row r="185" spans="1:14" s="28" customFormat="1" hidden="1">
      <c r="A185" s="95" t="s">
        <v>261</v>
      </c>
      <c r="B185" s="96"/>
      <c r="C185" s="97" t="s">
        <v>262</v>
      </c>
      <c r="D185" s="98">
        <f>G185-1</f>
        <v>44679</v>
      </c>
      <c r="E185" s="98">
        <f>G185-1</f>
        <v>44679</v>
      </c>
      <c r="F185" s="98">
        <f>G185-2</f>
        <v>44678</v>
      </c>
      <c r="G185" s="99">
        <v>44680</v>
      </c>
      <c r="H185" s="156"/>
      <c r="I185" s="107"/>
      <c r="J185" s="106"/>
      <c r="K185"/>
      <c r="L185" s="89"/>
      <c r="M185" s="42"/>
      <c r="N185" s="42"/>
    </row>
    <row r="186" spans="1:14" s="28" customFormat="1" hidden="1">
      <c r="A186" s="95" t="s">
        <v>263</v>
      </c>
      <c r="B186" s="96"/>
      <c r="C186" s="97" t="s">
        <v>264</v>
      </c>
      <c r="D186" s="98">
        <f>G186-1</f>
        <v>44686</v>
      </c>
      <c r="E186" s="98">
        <f>G186-1</f>
        <v>44686</v>
      </c>
      <c r="F186" s="98">
        <f>G186-2</f>
        <v>44685</v>
      </c>
      <c r="G186" s="99">
        <v>44687</v>
      </c>
      <c r="H186" s="108"/>
      <c r="I186" s="109"/>
      <c r="J186" s="110"/>
      <c r="K186"/>
      <c r="L186" s="89"/>
      <c r="M186" s="42"/>
      <c r="N186" s="42"/>
    </row>
    <row r="187" spans="1:14" s="28" customFormat="1" ht="15" hidden="1" customHeight="1">
      <c r="A187" s="470" t="s">
        <v>265</v>
      </c>
      <c r="B187" s="471"/>
      <c r="C187" s="471"/>
      <c r="D187" s="471"/>
      <c r="E187" s="471"/>
      <c r="F187" s="471"/>
      <c r="G187" s="471"/>
      <c r="H187" s="472"/>
      <c r="I187" s="107"/>
      <c r="J187" s="111"/>
      <c r="K187"/>
      <c r="L187" s="89"/>
      <c r="M187" s="89"/>
      <c r="N187" s="42"/>
    </row>
    <row r="188" spans="1:14" s="28" customFormat="1" ht="15" hidden="1" customHeight="1">
      <c r="A188" s="495" t="s">
        <v>266</v>
      </c>
      <c r="B188" s="496"/>
      <c r="C188" s="496"/>
      <c r="D188" s="496"/>
      <c r="E188" s="496"/>
      <c r="F188" s="496"/>
      <c r="G188" s="496"/>
      <c r="H188" s="496"/>
      <c r="I188" s="496"/>
      <c r="J188" s="496"/>
      <c r="K188"/>
      <c r="L188" s="89"/>
      <c r="M188" s="89"/>
      <c r="N188" s="42"/>
    </row>
    <row r="189" spans="1:14" s="28" customFormat="1" ht="19.5" hidden="1" customHeight="1">
      <c r="A189" s="497" t="s">
        <v>267</v>
      </c>
      <c r="B189" s="498"/>
      <c r="C189" s="498"/>
      <c r="D189" s="498"/>
      <c r="E189" s="498"/>
      <c r="F189" s="498"/>
      <c r="G189" s="498"/>
      <c r="H189" s="498"/>
      <c r="I189" s="498"/>
      <c r="J189" s="498"/>
      <c r="K189"/>
      <c r="L189" s="89"/>
      <c r="M189" s="89"/>
      <c r="N189" s="42"/>
    </row>
    <row r="190" spans="1:14" s="28" customFormat="1" ht="19.5" hidden="1" customHeight="1">
      <c r="A190" s="497" t="s">
        <v>174</v>
      </c>
      <c r="B190" s="498"/>
      <c r="C190" s="498"/>
      <c r="D190" s="498"/>
      <c r="E190" s="498"/>
      <c r="F190" s="498"/>
      <c r="G190" s="498"/>
      <c r="H190" s="498"/>
      <c r="I190" s="498"/>
      <c r="J190" s="498"/>
      <c r="K190"/>
      <c r="L190" s="89"/>
      <c r="M190" s="89"/>
      <c r="N190" s="42"/>
    </row>
    <row r="191" spans="1:14" s="28" customFormat="1">
      <c r="A191" s="60"/>
      <c r="B191" s="60"/>
      <c r="C191" s="60"/>
      <c r="D191" s="60"/>
      <c r="E191" s="60"/>
      <c r="F191" s="60"/>
      <c r="G191" s="60"/>
      <c r="H191" s="60"/>
      <c r="I191" s="60"/>
      <c r="J191" s="60"/>
      <c r="K191"/>
      <c r="L191" s="89"/>
      <c r="M191" s="89"/>
      <c r="N191" s="42"/>
    </row>
    <row r="192" spans="1:14" s="28" customFormat="1" ht="15" customHeight="1">
      <c r="A192" s="499" t="s">
        <v>268</v>
      </c>
      <c r="B192" s="459" t="s">
        <v>269</v>
      </c>
      <c r="C192" s="460"/>
      <c r="D192" s="460"/>
      <c r="E192" s="460"/>
      <c r="F192" s="460"/>
      <c r="G192" s="460"/>
      <c r="H192" s="460"/>
      <c r="I192" s="460"/>
      <c r="J192" s="460"/>
      <c r="K192" s="461"/>
      <c r="L192" s="89"/>
      <c r="M192" s="89"/>
      <c r="N192" s="42"/>
    </row>
    <row r="193" spans="1:15">
      <c r="A193" s="500"/>
      <c r="B193" s="465" t="s">
        <v>227</v>
      </c>
      <c r="C193" s="466"/>
      <c r="D193" s="466"/>
      <c r="E193" s="466"/>
      <c r="F193" s="466"/>
      <c r="G193" s="466"/>
      <c r="H193" s="466"/>
      <c r="I193" s="466"/>
      <c r="J193" s="466"/>
      <c r="K193" s="467"/>
      <c r="L193" s="89"/>
      <c r="M193" s="89"/>
      <c r="N193" s="42"/>
      <c r="O193" s="28"/>
    </row>
    <row r="194" spans="1:15">
      <c r="A194" s="501"/>
      <c r="B194" s="465" t="s">
        <v>270</v>
      </c>
      <c r="C194" s="466"/>
      <c r="D194" s="466"/>
      <c r="E194" s="466"/>
      <c r="F194" s="466"/>
      <c r="G194" s="466"/>
      <c r="H194" s="466"/>
      <c r="I194" s="466"/>
      <c r="J194" s="466"/>
      <c r="K194" s="467"/>
      <c r="L194" s="89"/>
      <c r="M194" s="89"/>
    </row>
    <row r="195" spans="1:15" ht="15" customHeight="1">
      <c r="A195" s="436" t="s">
        <v>4</v>
      </c>
      <c r="B195" s="436" t="s">
        <v>5</v>
      </c>
      <c r="C195" s="436" t="s">
        <v>6</v>
      </c>
      <c r="D195" s="442" t="s">
        <v>179</v>
      </c>
      <c r="E195" s="442" t="s">
        <v>39</v>
      </c>
      <c r="F195" s="444" t="s">
        <v>271</v>
      </c>
      <c r="G195" s="130" t="s">
        <v>10</v>
      </c>
      <c r="H195" s="416" t="s">
        <v>211</v>
      </c>
      <c r="I195" s="417"/>
      <c r="J195" s="417"/>
      <c r="K195" s="418"/>
      <c r="L195" s="89"/>
      <c r="M195" s="89"/>
    </row>
    <row r="196" spans="1:15" ht="75" customHeight="1">
      <c r="A196" s="437"/>
      <c r="B196" s="437"/>
      <c r="C196" s="437"/>
      <c r="D196" s="443"/>
      <c r="E196" s="443"/>
      <c r="F196" s="445"/>
      <c r="G196" s="131" t="s">
        <v>14</v>
      </c>
      <c r="H196" s="130" t="s">
        <v>272</v>
      </c>
      <c r="I196" s="130" t="s">
        <v>273</v>
      </c>
      <c r="J196" s="130" t="s">
        <v>274</v>
      </c>
      <c r="K196" s="130" t="s">
        <v>275</v>
      </c>
      <c r="L196" s="89"/>
      <c r="M196" s="89"/>
      <c r="N196" s="39"/>
    </row>
    <row r="197" spans="1:15">
      <c r="A197" s="234" t="s">
        <v>276</v>
      </c>
      <c r="B197" s="235" t="s">
        <v>277</v>
      </c>
      <c r="C197" s="236" t="s">
        <v>278</v>
      </c>
      <c r="D197" s="237">
        <f>G197-1</f>
        <v>44571</v>
      </c>
      <c r="E197" s="237">
        <f>G197-1</f>
        <v>44571</v>
      </c>
      <c r="F197" s="237">
        <f>G197-2</f>
        <v>44570</v>
      </c>
      <c r="G197" s="238">
        <v>44572</v>
      </c>
      <c r="H197" s="106">
        <f>G197+7</f>
        <v>44579</v>
      </c>
      <c r="I197" s="106">
        <f>G197+8</f>
        <v>44580</v>
      </c>
      <c r="J197" s="106">
        <f>G197+10</f>
        <v>44582</v>
      </c>
      <c r="K197" s="106">
        <f>G197+13</f>
        <v>44585</v>
      </c>
      <c r="L197" s="89"/>
      <c r="M197" s="89"/>
      <c r="N197" s="39"/>
    </row>
    <row r="198" spans="1:15">
      <c r="A198" s="239" t="s">
        <v>158</v>
      </c>
      <c r="B198" s="240" t="s">
        <v>277</v>
      </c>
      <c r="C198" s="241" t="s">
        <v>279</v>
      </c>
      <c r="D198" s="237">
        <f t="shared" ref="D198:D200" si="65">G198-1</f>
        <v>44572</v>
      </c>
      <c r="E198" s="237">
        <f t="shared" ref="E198:E200" si="66">G198-1</f>
        <v>44572</v>
      </c>
      <c r="F198" s="237">
        <f t="shared" ref="F198:F200" si="67">G198-2</f>
        <v>44571</v>
      </c>
      <c r="G198" s="242">
        <v>44573</v>
      </c>
      <c r="H198" s="114">
        <f>G198+7</f>
        <v>44580</v>
      </c>
      <c r="I198" s="114">
        <f>G198+8</f>
        <v>44581</v>
      </c>
      <c r="J198" s="113">
        <f>G198+10</f>
        <v>44583</v>
      </c>
      <c r="K198" s="113">
        <f>G198+13</f>
        <v>44586</v>
      </c>
      <c r="L198" s="89"/>
      <c r="M198" s="89"/>
    </row>
    <row r="199" spans="1:15">
      <c r="A199" s="239" t="s">
        <v>162</v>
      </c>
      <c r="B199" s="240" t="s">
        <v>277</v>
      </c>
      <c r="C199" s="241" t="s">
        <v>163</v>
      </c>
      <c r="D199" s="237">
        <f t="shared" si="65"/>
        <v>44579</v>
      </c>
      <c r="E199" s="237">
        <f t="shared" si="66"/>
        <v>44579</v>
      </c>
      <c r="F199" s="237">
        <f t="shared" si="67"/>
        <v>44578</v>
      </c>
      <c r="G199" s="242">
        <v>44580</v>
      </c>
      <c r="H199" s="114">
        <f>G199+7</f>
        <v>44587</v>
      </c>
      <c r="I199" s="114">
        <f>G199+8</f>
        <v>44588</v>
      </c>
      <c r="J199" s="113">
        <f>G199+10</f>
        <v>44590</v>
      </c>
      <c r="K199" s="113">
        <f>G199+13</f>
        <v>44593</v>
      </c>
      <c r="L199" s="89"/>
      <c r="M199" s="89"/>
    </row>
    <row r="200" spans="1:15">
      <c r="A200" s="258" t="s">
        <v>280</v>
      </c>
      <c r="B200" s="240" t="s">
        <v>277</v>
      </c>
      <c r="C200" s="241" t="s">
        <v>281</v>
      </c>
      <c r="D200" s="237">
        <f t="shared" si="65"/>
        <v>44586</v>
      </c>
      <c r="E200" s="237">
        <f t="shared" si="66"/>
        <v>44586</v>
      </c>
      <c r="F200" s="237">
        <f t="shared" si="67"/>
        <v>44585</v>
      </c>
      <c r="G200" s="242">
        <v>44587</v>
      </c>
      <c r="H200" s="114">
        <f>G200+7</f>
        <v>44594</v>
      </c>
      <c r="I200" s="114">
        <f>G200+8</f>
        <v>44595</v>
      </c>
      <c r="J200" s="113">
        <f>G200+10</f>
        <v>44597</v>
      </c>
      <c r="K200" s="113">
        <f>G200+13</f>
        <v>44600</v>
      </c>
      <c r="L200" s="89"/>
      <c r="M200" s="89"/>
    </row>
    <row r="201" spans="1:15" ht="15" customHeight="1">
      <c r="A201" s="419" t="s">
        <v>282</v>
      </c>
      <c r="B201" s="420"/>
      <c r="C201" s="420"/>
      <c r="D201" s="420"/>
      <c r="E201" s="420"/>
      <c r="F201" s="420"/>
      <c r="G201" s="420"/>
      <c r="H201" s="420"/>
      <c r="I201" s="420"/>
      <c r="J201" s="420"/>
      <c r="K201" s="421"/>
      <c r="L201" s="89"/>
      <c r="M201" s="89"/>
    </row>
    <row r="202" spans="1:15" ht="15" customHeight="1">
      <c r="A202" s="489" t="s">
        <v>283</v>
      </c>
      <c r="B202" s="490"/>
      <c r="C202" s="490"/>
      <c r="D202" s="490"/>
      <c r="E202" s="490"/>
      <c r="F202" s="490"/>
      <c r="G202" s="490"/>
      <c r="H202" s="490"/>
      <c r="I202" s="490"/>
      <c r="J202" s="490"/>
      <c r="K202" s="491"/>
      <c r="L202" s="89"/>
      <c r="M202" s="89"/>
    </row>
    <row r="203" spans="1:15" ht="15" customHeight="1">
      <c r="A203" s="419" t="s">
        <v>284</v>
      </c>
      <c r="B203" s="420"/>
      <c r="C203" s="420"/>
      <c r="D203" s="420"/>
      <c r="E203" s="420"/>
      <c r="F203" s="420"/>
      <c r="G203" s="420"/>
      <c r="H203" s="420"/>
      <c r="I203" s="420"/>
      <c r="J203" s="420"/>
      <c r="K203" s="421"/>
      <c r="L203" s="89"/>
      <c r="M203" s="89"/>
    </row>
    <row r="204" spans="1:15" ht="15" customHeight="1">
      <c r="A204" s="492" t="s">
        <v>174</v>
      </c>
      <c r="B204" s="493"/>
      <c r="C204" s="493"/>
      <c r="D204" s="493"/>
      <c r="E204" s="493"/>
      <c r="F204" s="493"/>
      <c r="G204" s="493"/>
      <c r="H204" s="493"/>
      <c r="I204" s="493"/>
      <c r="J204" s="493"/>
      <c r="K204" s="494"/>
      <c r="L204" s="89"/>
      <c r="M204" s="89"/>
    </row>
    <row r="205" spans="1:15" ht="15" customHeight="1">
      <c r="A205" s="60"/>
      <c r="B205" s="60"/>
      <c r="C205" s="60"/>
      <c r="D205" s="60"/>
      <c r="E205" s="60"/>
      <c r="F205" s="60"/>
      <c r="G205" s="60"/>
      <c r="H205" s="60"/>
      <c r="I205" s="60"/>
      <c r="J205" s="60"/>
      <c r="K205" s="60"/>
      <c r="L205" s="89"/>
      <c r="M205" s="89"/>
    </row>
    <row r="206" spans="1:15" ht="15" hidden="1" customHeight="1">
      <c r="A206" s="486" t="s">
        <v>285</v>
      </c>
      <c r="B206" s="459" t="s">
        <v>286</v>
      </c>
      <c r="C206" s="460"/>
      <c r="D206" s="460"/>
      <c r="E206" s="460"/>
      <c r="F206" s="460"/>
      <c r="G206" s="460"/>
      <c r="H206" s="460"/>
      <c r="I206" s="460"/>
      <c r="J206" s="461"/>
      <c r="K206" s="60"/>
      <c r="L206" s="89"/>
      <c r="M206" s="89"/>
    </row>
    <row r="207" spans="1:15" ht="15" hidden="1" customHeight="1">
      <c r="A207" s="487"/>
      <c r="B207" s="465" t="s">
        <v>208</v>
      </c>
      <c r="C207" s="466"/>
      <c r="D207" s="466"/>
      <c r="E207" s="466"/>
      <c r="F207" s="466"/>
      <c r="G207" s="466"/>
      <c r="H207" s="466"/>
      <c r="I207" s="466"/>
      <c r="J207" s="467"/>
      <c r="K207" s="60"/>
      <c r="L207" s="89"/>
      <c r="M207" s="89"/>
    </row>
    <row r="208" spans="1:15" ht="15" hidden="1" customHeight="1">
      <c r="A208" s="488"/>
      <c r="B208" s="465" t="s">
        <v>287</v>
      </c>
      <c r="C208" s="466"/>
      <c r="D208" s="466"/>
      <c r="E208" s="466"/>
      <c r="F208" s="466"/>
      <c r="G208" s="466"/>
      <c r="H208" s="466"/>
      <c r="I208" s="466"/>
      <c r="J208" s="467"/>
      <c r="K208" s="60"/>
      <c r="L208" s="89"/>
      <c r="M208" s="89"/>
    </row>
    <row r="209" spans="1:16" ht="15" hidden="1" customHeight="1">
      <c r="A209" s="436" t="s">
        <v>4</v>
      </c>
      <c r="B209" s="436" t="s">
        <v>5</v>
      </c>
      <c r="C209" s="436" t="s">
        <v>6</v>
      </c>
      <c r="D209" s="442" t="s">
        <v>179</v>
      </c>
      <c r="E209" s="442" t="s">
        <v>39</v>
      </c>
      <c r="F209" s="444" t="s">
        <v>210</v>
      </c>
      <c r="G209" s="130" t="s">
        <v>57</v>
      </c>
      <c r="H209" s="416" t="s">
        <v>211</v>
      </c>
      <c r="I209" s="417"/>
      <c r="J209" s="418"/>
      <c r="K209" s="60"/>
      <c r="L209" s="89"/>
      <c r="M209" s="89"/>
    </row>
    <row r="210" spans="1:16" ht="30" hidden="1" customHeight="1">
      <c r="A210" s="437"/>
      <c r="B210" s="437"/>
      <c r="C210" s="437"/>
      <c r="D210" s="443"/>
      <c r="E210" s="443"/>
      <c r="F210" s="445"/>
      <c r="G210" s="131" t="s">
        <v>14</v>
      </c>
      <c r="H210" s="130" t="s">
        <v>288</v>
      </c>
      <c r="I210" s="130" t="s">
        <v>289</v>
      </c>
      <c r="J210" s="130" t="s">
        <v>290</v>
      </c>
      <c r="K210" s="60"/>
      <c r="L210" s="89"/>
      <c r="M210" s="89"/>
    </row>
    <row r="211" spans="1:16" s="6" customFormat="1" hidden="1">
      <c r="A211" s="144" t="s">
        <v>291</v>
      </c>
      <c r="B211" s="115"/>
      <c r="C211" s="144" t="s">
        <v>292</v>
      </c>
      <c r="D211" s="112">
        <f>G211-1</f>
        <v>44656</v>
      </c>
      <c r="E211" s="112">
        <f>G211-1</f>
        <v>44656</v>
      </c>
      <c r="F211" s="112">
        <f>G211-2</f>
        <v>44655</v>
      </c>
      <c r="G211" s="129">
        <v>44657</v>
      </c>
      <c r="H211" s="114" t="s">
        <v>293</v>
      </c>
      <c r="I211" s="114">
        <f>G211+8</f>
        <v>44665</v>
      </c>
      <c r="J211" s="114">
        <f>G211+11</f>
        <v>44668</v>
      </c>
      <c r="K211" s="60"/>
      <c r="L211" s="89"/>
      <c r="M211" s="89"/>
      <c r="O211" s="3"/>
      <c r="P211" s="3"/>
    </row>
    <row r="212" spans="1:16" s="6" customFormat="1" hidden="1">
      <c r="A212" s="144"/>
      <c r="B212" s="115"/>
      <c r="C212" s="144"/>
      <c r="D212" s="112"/>
      <c r="E212" s="112"/>
      <c r="F212" s="112"/>
      <c r="G212" s="129"/>
      <c r="H212" s="114"/>
      <c r="I212" s="114"/>
      <c r="J212" s="116"/>
      <c r="K212" s="60"/>
      <c r="L212" s="89"/>
      <c r="M212" s="89"/>
      <c r="O212" s="3"/>
      <c r="P212" s="3"/>
    </row>
    <row r="213" spans="1:16" s="6" customFormat="1" ht="15" hidden="1" customHeight="1">
      <c r="A213" s="480" t="s">
        <v>294</v>
      </c>
      <c r="B213" s="481"/>
      <c r="C213" s="481"/>
      <c r="D213" s="481"/>
      <c r="E213" s="481"/>
      <c r="F213" s="481"/>
      <c r="G213" s="481"/>
      <c r="H213" s="481"/>
      <c r="I213" s="481"/>
      <c r="J213" s="482"/>
      <c r="K213" s="60"/>
      <c r="L213" s="89"/>
      <c r="M213" s="89"/>
      <c r="O213" s="3"/>
      <c r="P213" s="3"/>
    </row>
    <row r="214" spans="1:16" s="6" customFormat="1" ht="15" hidden="1" customHeight="1">
      <c r="A214" s="483" t="s">
        <v>174</v>
      </c>
      <c r="B214" s="484"/>
      <c r="C214" s="484"/>
      <c r="D214" s="484"/>
      <c r="E214" s="484"/>
      <c r="F214" s="484"/>
      <c r="G214" s="484"/>
      <c r="H214" s="484"/>
      <c r="I214" s="484"/>
      <c r="J214" s="485"/>
      <c r="K214" s="60"/>
      <c r="L214" s="89"/>
      <c r="M214" s="89"/>
      <c r="O214" s="3"/>
      <c r="P214" s="3"/>
    </row>
    <row r="215" spans="1:16" s="6" customFormat="1" hidden="1">
      <c r="A215" s="60"/>
      <c r="B215" s="60"/>
      <c r="C215" s="60"/>
      <c r="D215" s="60"/>
      <c r="E215" s="60"/>
      <c r="F215" s="60"/>
      <c r="G215" s="60"/>
      <c r="H215" s="60"/>
      <c r="I215" s="60"/>
      <c r="J215" s="60"/>
      <c r="K215" s="60"/>
      <c r="L215" s="89"/>
      <c r="M215" s="89"/>
      <c r="O215" s="3"/>
      <c r="P215" s="3"/>
    </row>
    <row r="216" spans="1:16" s="6" customFormat="1" ht="15" hidden="1" customHeight="1">
      <c r="A216" s="386" t="s">
        <v>295</v>
      </c>
      <c r="B216" s="339" t="s">
        <v>296</v>
      </c>
      <c r="C216" s="340"/>
      <c r="D216" s="340"/>
      <c r="E216" s="340"/>
      <c r="F216" s="340"/>
      <c r="G216" s="340"/>
      <c r="H216" s="340"/>
      <c r="I216" s="340"/>
      <c r="J216" s="341"/>
      <c r="K216" s="60"/>
      <c r="L216" s="89"/>
      <c r="M216" s="89"/>
      <c r="O216" s="3"/>
      <c r="P216" s="3"/>
    </row>
    <row r="217" spans="1:16" s="6" customFormat="1" ht="15" hidden="1" customHeight="1">
      <c r="A217" s="387"/>
      <c r="B217" s="342" t="s">
        <v>297</v>
      </c>
      <c r="C217" s="343"/>
      <c r="D217" s="343"/>
      <c r="E217" s="343"/>
      <c r="F217" s="343"/>
      <c r="G217" s="343"/>
      <c r="H217" s="343"/>
      <c r="I217" s="343"/>
      <c r="J217" s="344"/>
      <c r="K217" s="60"/>
      <c r="L217" s="89"/>
      <c r="M217" s="89"/>
      <c r="O217" s="3"/>
      <c r="P217" s="3"/>
    </row>
    <row r="218" spans="1:16" s="6" customFormat="1" ht="15" hidden="1" customHeight="1">
      <c r="A218" s="388"/>
      <c r="B218" s="342" t="s">
        <v>298</v>
      </c>
      <c r="C218" s="343"/>
      <c r="D218" s="343"/>
      <c r="E218" s="343"/>
      <c r="F218" s="343"/>
      <c r="G218" s="343"/>
      <c r="H218" s="343"/>
      <c r="I218" s="343"/>
      <c r="J218" s="344"/>
      <c r="K218" s="60"/>
      <c r="L218" s="89"/>
      <c r="M218" s="89"/>
      <c r="O218" s="3"/>
      <c r="P218" s="3"/>
    </row>
    <row r="219" spans="1:16" s="6" customFormat="1" ht="15" hidden="1" customHeight="1">
      <c r="A219" s="371" t="s">
        <v>4</v>
      </c>
      <c r="B219" s="371" t="s">
        <v>253</v>
      </c>
      <c r="C219" s="371" t="s">
        <v>6</v>
      </c>
      <c r="D219" s="373" t="s">
        <v>179</v>
      </c>
      <c r="E219" s="373" t="s">
        <v>39</v>
      </c>
      <c r="F219" s="375" t="s">
        <v>254</v>
      </c>
      <c r="G219" s="71" t="s">
        <v>57</v>
      </c>
      <c r="H219" s="403" t="s">
        <v>11</v>
      </c>
      <c r="I219" s="71" t="s">
        <v>10</v>
      </c>
      <c r="J219" s="71" t="s">
        <v>13</v>
      </c>
      <c r="K219" s="60"/>
      <c r="L219" s="89"/>
      <c r="M219" s="89"/>
      <c r="O219" s="3"/>
      <c r="P219" s="3"/>
    </row>
    <row r="220" spans="1:16" s="6" customFormat="1" ht="45" hidden="1" customHeight="1">
      <c r="A220" s="372"/>
      <c r="B220" s="372"/>
      <c r="C220" s="372"/>
      <c r="D220" s="446"/>
      <c r="E220" s="446"/>
      <c r="F220" s="479"/>
      <c r="G220" s="77" t="s">
        <v>14</v>
      </c>
      <c r="H220" s="469"/>
      <c r="I220" s="78" t="s">
        <v>299</v>
      </c>
      <c r="J220" s="78" t="s">
        <v>300</v>
      </c>
      <c r="K220" s="60"/>
      <c r="L220" s="89"/>
      <c r="M220" s="89"/>
      <c r="O220" s="3"/>
      <c r="P220" s="3"/>
    </row>
    <row r="221" spans="1:16" s="6" customFormat="1" hidden="1">
      <c r="A221" s="61" t="s">
        <v>301</v>
      </c>
      <c r="B221" s="62"/>
      <c r="C221" s="63" t="s">
        <v>302</v>
      </c>
      <c r="D221" s="112">
        <f>G221-1</f>
        <v>44613</v>
      </c>
      <c r="E221" s="112">
        <f>G221-1</f>
        <v>44613</v>
      </c>
      <c r="F221" s="112">
        <f>G221-3</f>
        <v>44611</v>
      </c>
      <c r="G221" s="64">
        <v>44614</v>
      </c>
      <c r="H221" s="156" t="s">
        <v>303</v>
      </c>
      <c r="I221" s="106">
        <v>44619</v>
      </c>
      <c r="J221" s="106">
        <f>I221+9</f>
        <v>44628</v>
      </c>
      <c r="K221" s="60"/>
      <c r="L221" s="89"/>
      <c r="M221" s="89"/>
      <c r="O221" s="3"/>
      <c r="P221" s="3"/>
    </row>
    <row r="222" spans="1:16" s="6" customFormat="1" hidden="1">
      <c r="A222" s="61"/>
      <c r="B222" s="62"/>
      <c r="C222" s="63"/>
      <c r="D222" s="112">
        <f>G222-1</f>
        <v>44620</v>
      </c>
      <c r="E222" s="112">
        <f>G222-1</f>
        <v>44620</v>
      </c>
      <c r="F222" s="112">
        <f>G222-3</f>
        <v>44618</v>
      </c>
      <c r="G222" s="64">
        <f>G221+7</f>
        <v>44621</v>
      </c>
      <c r="H222" s="156" t="s">
        <v>304</v>
      </c>
      <c r="I222" s="106">
        <f>I221+7</f>
        <v>44626</v>
      </c>
      <c r="J222" s="106">
        <f>I222+9</f>
        <v>44635</v>
      </c>
      <c r="K222" s="60"/>
      <c r="L222" s="89"/>
      <c r="M222" s="89"/>
      <c r="O222" s="3"/>
      <c r="P222" s="3"/>
    </row>
    <row r="223" spans="1:16" s="6" customFormat="1" hidden="1">
      <c r="A223" s="61"/>
      <c r="B223" s="62"/>
      <c r="C223" s="63"/>
      <c r="D223" s="112">
        <f>G223-1</f>
        <v>44627</v>
      </c>
      <c r="E223" s="112">
        <f>G223-1</f>
        <v>44627</v>
      </c>
      <c r="F223" s="112">
        <f>G223-3</f>
        <v>44625</v>
      </c>
      <c r="G223" s="64">
        <f>G222+7</f>
        <v>44628</v>
      </c>
      <c r="H223" s="156" t="s">
        <v>305</v>
      </c>
      <c r="I223" s="106">
        <f>I222+7</f>
        <v>44633</v>
      </c>
      <c r="J223" s="106">
        <f>I223+9</f>
        <v>44642</v>
      </c>
      <c r="K223" s="60"/>
      <c r="L223" s="89"/>
      <c r="M223" s="89"/>
      <c r="O223" s="3"/>
      <c r="P223" s="3"/>
    </row>
    <row r="224" spans="1:16" s="6" customFormat="1" hidden="1">
      <c r="A224" s="61"/>
      <c r="B224" s="62"/>
      <c r="C224" s="63"/>
      <c r="D224" s="112">
        <f>G224-1</f>
        <v>44634</v>
      </c>
      <c r="E224" s="112">
        <f>G224-1</f>
        <v>44634</v>
      </c>
      <c r="F224" s="112">
        <f>G224-3</f>
        <v>44632</v>
      </c>
      <c r="G224" s="64">
        <f>G223+7</f>
        <v>44635</v>
      </c>
      <c r="H224" s="156" t="s">
        <v>306</v>
      </c>
      <c r="I224" s="106">
        <f>I223+7</f>
        <v>44640</v>
      </c>
      <c r="J224" s="106">
        <f>I224+9</f>
        <v>44649</v>
      </c>
      <c r="K224" s="60"/>
      <c r="L224" s="89"/>
      <c r="M224" s="89"/>
      <c r="O224" s="3"/>
      <c r="P224" s="3"/>
    </row>
    <row r="225" spans="1:16" s="6" customFormat="1" ht="15" hidden="1" customHeight="1">
      <c r="A225" s="470" t="s">
        <v>265</v>
      </c>
      <c r="B225" s="471"/>
      <c r="C225" s="471"/>
      <c r="D225" s="471"/>
      <c r="E225" s="471"/>
      <c r="F225" s="471"/>
      <c r="G225" s="471"/>
      <c r="H225" s="471"/>
      <c r="I225" s="471"/>
      <c r="J225" s="472"/>
      <c r="K225" s="60"/>
      <c r="L225" s="89"/>
      <c r="M225" s="89"/>
      <c r="O225" s="3"/>
      <c r="P225" s="3"/>
    </row>
    <row r="226" spans="1:16" s="6" customFormat="1" ht="15" hidden="1" customHeight="1">
      <c r="A226" s="473" t="s">
        <v>307</v>
      </c>
      <c r="B226" s="474"/>
      <c r="C226" s="474"/>
      <c r="D226" s="474"/>
      <c r="E226" s="474"/>
      <c r="F226" s="474"/>
      <c r="G226" s="474"/>
      <c r="H226" s="474"/>
      <c r="I226" s="474"/>
      <c r="J226" s="475"/>
      <c r="K226" s="60"/>
      <c r="L226" s="89"/>
      <c r="M226" s="89"/>
      <c r="O226" s="3"/>
      <c r="P226" s="3"/>
    </row>
    <row r="227" spans="1:16" ht="15" hidden="1" customHeight="1">
      <c r="A227" s="473" t="s">
        <v>174</v>
      </c>
      <c r="B227" s="474"/>
      <c r="C227" s="474"/>
      <c r="D227" s="474"/>
      <c r="E227" s="474"/>
      <c r="F227" s="474"/>
      <c r="G227" s="474"/>
      <c r="H227" s="474"/>
      <c r="I227" s="474"/>
      <c r="J227" s="475"/>
      <c r="K227" s="60"/>
      <c r="L227" s="89"/>
      <c r="M227" s="89"/>
    </row>
    <row r="228" spans="1:16" hidden="1">
      <c r="A228" s="42"/>
      <c r="B228" s="28"/>
      <c r="C228" s="28"/>
      <c r="D228" s="28"/>
      <c r="E228" s="28"/>
      <c r="F228" s="28"/>
      <c r="G228" s="28"/>
      <c r="H228" s="28"/>
      <c r="I228" s="42"/>
      <c r="J228" s="42"/>
      <c r="K228"/>
      <c r="L228" s="89"/>
      <c r="M228" s="89"/>
      <c r="N228" s="42"/>
      <c r="O228" s="28"/>
    </row>
    <row r="229" spans="1:16">
      <c r="A229" s="386" t="s">
        <v>308</v>
      </c>
      <c r="B229" s="339" t="s">
        <v>309</v>
      </c>
      <c r="C229" s="340"/>
      <c r="D229" s="340"/>
      <c r="E229" s="340"/>
      <c r="F229" s="340"/>
      <c r="G229" s="340"/>
      <c r="H229" s="340"/>
      <c r="I229" s="340"/>
      <c r="J229" s="341"/>
      <c r="K229"/>
      <c r="L229" s="89"/>
      <c r="M229" s="89"/>
    </row>
    <row r="230" spans="1:16" ht="15" customHeight="1">
      <c r="A230" s="387"/>
      <c r="B230" s="476" t="s">
        <v>310</v>
      </c>
      <c r="C230" s="477"/>
      <c r="D230" s="477"/>
      <c r="E230" s="477"/>
      <c r="F230" s="477"/>
      <c r="G230" s="477"/>
      <c r="H230" s="477"/>
      <c r="I230" s="477"/>
      <c r="J230" s="478"/>
      <c r="K230"/>
      <c r="L230" s="89"/>
      <c r="M230" s="89"/>
    </row>
    <row r="231" spans="1:16" ht="18" customHeight="1">
      <c r="A231" s="388"/>
      <c r="B231" s="342" t="s">
        <v>311</v>
      </c>
      <c r="C231" s="343"/>
      <c r="D231" s="343"/>
      <c r="E231" s="343"/>
      <c r="F231" s="343"/>
      <c r="G231" s="343"/>
      <c r="H231" s="343"/>
      <c r="I231" s="343"/>
      <c r="J231" s="344"/>
      <c r="K231"/>
      <c r="L231" s="89"/>
      <c r="M231" s="89"/>
      <c r="N231" s="39"/>
    </row>
    <row r="232" spans="1:16" ht="15" customHeight="1">
      <c r="A232" s="371" t="s">
        <v>4</v>
      </c>
      <c r="B232" s="371" t="s">
        <v>5</v>
      </c>
      <c r="C232" s="371" t="s">
        <v>6</v>
      </c>
      <c r="D232" s="373" t="s">
        <v>179</v>
      </c>
      <c r="E232" s="373" t="s">
        <v>39</v>
      </c>
      <c r="F232" s="373" t="s">
        <v>140</v>
      </c>
      <c r="G232" s="71" t="s">
        <v>10</v>
      </c>
      <c r="H232" s="373" t="s">
        <v>11</v>
      </c>
      <c r="I232" s="71" t="s">
        <v>13</v>
      </c>
      <c r="J232" s="71"/>
      <c r="K232"/>
      <c r="L232" s="89"/>
      <c r="M232" s="89"/>
    </row>
    <row r="233" spans="1:16">
      <c r="A233" s="468"/>
      <c r="B233" s="468"/>
      <c r="C233" s="468"/>
      <c r="D233" s="446"/>
      <c r="E233" s="446"/>
      <c r="F233" s="446"/>
      <c r="G233" s="70" t="s">
        <v>14</v>
      </c>
      <c r="H233" s="446"/>
      <c r="I233" s="71" t="s">
        <v>312</v>
      </c>
      <c r="J233" s="71"/>
      <c r="K233"/>
      <c r="L233" s="89"/>
      <c r="M233" s="89"/>
    </row>
    <row r="234" spans="1:16">
      <c r="A234" s="202" t="s">
        <v>188</v>
      </c>
      <c r="B234" s="207"/>
      <c r="C234" s="202" t="s">
        <v>189</v>
      </c>
      <c r="D234" s="143">
        <f t="shared" ref="D234:D239" si="68">G234-2</f>
        <v>44923</v>
      </c>
      <c r="E234" s="143">
        <f t="shared" ref="E234:E239" si="69">G234-1</f>
        <v>44924</v>
      </c>
      <c r="F234" s="143">
        <f t="shared" ref="F234:F239" si="70">G234-2</f>
        <v>44923</v>
      </c>
      <c r="G234" s="143">
        <v>44925</v>
      </c>
      <c r="H234" s="138">
        <f t="shared" ref="H234:H239" si="71">G234+12</f>
        <v>44937</v>
      </c>
      <c r="I234" s="138">
        <f t="shared" ref="I234:I239" si="72">G234+16</f>
        <v>44941</v>
      </c>
      <c r="J234" s="158">
        <f t="shared" ref="J234:J239" si="73">G234+18</f>
        <v>44943</v>
      </c>
      <c r="K234" s="59"/>
      <c r="L234" s="91"/>
      <c r="M234" s="91"/>
    </row>
    <row r="235" spans="1:16">
      <c r="A235" s="202" t="s">
        <v>191</v>
      </c>
      <c r="B235" s="207"/>
      <c r="C235" s="202" t="s">
        <v>192</v>
      </c>
      <c r="D235" s="143">
        <f t="shared" si="68"/>
        <v>44930</v>
      </c>
      <c r="E235" s="143">
        <f t="shared" si="69"/>
        <v>44931</v>
      </c>
      <c r="F235" s="143">
        <f t="shared" si="70"/>
        <v>44930</v>
      </c>
      <c r="G235" s="143">
        <v>44932</v>
      </c>
      <c r="H235" s="159">
        <f t="shared" si="71"/>
        <v>44944</v>
      </c>
      <c r="I235" s="159">
        <f t="shared" si="72"/>
        <v>44948</v>
      </c>
      <c r="J235" s="160">
        <f t="shared" si="73"/>
        <v>44950</v>
      </c>
      <c r="K235"/>
      <c r="L235" s="89"/>
      <c r="M235" s="89"/>
    </row>
    <row r="236" spans="1:16">
      <c r="A236" s="202" t="s">
        <v>194</v>
      </c>
      <c r="B236" s="207"/>
      <c r="C236" s="202" t="s">
        <v>195</v>
      </c>
      <c r="D236" s="143">
        <f t="shared" si="68"/>
        <v>44937</v>
      </c>
      <c r="E236" s="143">
        <f t="shared" si="69"/>
        <v>44938</v>
      </c>
      <c r="F236" s="143">
        <f t="shared" si="70"/>
        <v>44937</v>
      </c>
      <c r="G236" s="223">
        <v>44939</v>
      </c>
      <c r="H236" s="159">
        <f t="shared" si="71"/>
        <v>44951</v>
      </c>
      <c r="I236" s="159">
        <f t="shared" si="72"/>
        <v>44955</v>
      </c>
      <c r="J236" s="160">
        <f t="shared" si="73"/>
        <v>44957</v>
      </c>
      <c r="K236"/>
      <c r="L236" s="89"/>
      <c r="M236" s="89"/>
    </row>
    <row r="237" spans="1:16">
      <c r="A237" s="202" t="s">
        <v>197</v>
      </c>
      <c r="B237" s="207"/>
      <c r="C237" s="202" t="s">
        <v>198</v>
      </c>
      <c r="D237" s="138">
        <f t="shared" si="68"/>
        <v>44944</v>
      </c>
      <c r="E237" s="138">
        <f t="shared" si="69"/>
        <v>44945</v>
      </c>
      <c r="F237" s="138">
        <f t="shared" si="70"/>
        <v>44944</v>
      </c>
      <c r="G237" s="143">
        <v>44946</v>
      </c>
      <c r="H237" s="159">
        <f t="shared" si="71"/>
        <v>44958</v>
      </c>
      <c r="I237" s="159">
        <f t="shared" si="72"/>
        <v>44962</v>
      </c>
      <c r="J237" s="160">
        <f t="shared" si="73"/>
        <v>44964</v>
      </c>
      <c r="K237"/>
      <c r="L237" s="89"/>
      <c r="M237" s="89"/>
    </row>
    <row r="238" spans="1:16" ht="15" customHeight="1">
      <c r="A238" s="202" t="s">
        <v>199</v>
      </c>
      <c r="B238" s="207"/>
      <c r="C238" s="202" t="s">
        <v>200</v>
      </c>
      <c r="D238" s="143">
        <f t="shared" si="68"/>
        <v>44951</v>
      </c>
      <c r="E238" s="143">
        <f t="shared" si="69"/>
        <v>44952</v>
      </c>
      <c r="F238" s="143">
        <f t="shared" si="70"/>
        <v>44951</v>
      </c>
      <c r="G238" s="143">
        <v>44953</v>
      </c>
      <c r="H238" s="159">
        <f t="shared" si="71"/>
        <v>44965</v>
      </c>
      <c r="I238" s="159">
        <f t="shared" si="72"/>
        <v>44969</v>
      </c>
      <c r="J238" s="160">
        <f t="shared" si="73"/>
        <v>44971</v>
      </c>
      <c r="K238"/>
      <c r="L238" s="89"/>
      <c r="M238" s="89"/>
    </row>
    <row r="239" spans="1:16" ht="15" customHeight="1">
      <c r="A239" s="202" t="s">
        <v>202</v>
      </c>
      <c r="B239" s="207"/>
      <c r="C239" s="202" t="s">
        <v>203</v>
      </c>
      <c r="D239" s="143">
        <f t="shared" si="68"/>
        <v>44958</v>
      </c>
      <c r="E239" s="143">
        <f t="shared" si="69"/>
        <v>44959</v>
      </c>
      <c r="F239" s="143">
        <f t="shared" si="70"/>
        <v>44958</v>
      </c>
      <c r="G239" s="143">
        <v>44960</v>
      </c>
      <c r="H239" s="159">
        <f t="shared" si="71"/>
        <v>44972</v>
      </c>
      <c r="I239" s="159">
        <f t="shared" si="72"/>
        <v>44976</v>
      </c>
      <c r="J239" s="160">
        <f t="shared" si="73"/>
        <v>44978</v>
      </c>
      <c r="K239"/>
      <c r="L239" s="89"/>
      <c r="M239" s="89"/>
    </row>
    <row r="240" spans="1:16" s="28" customFormat="1" ht="15" customHeight="1">
      <c r="A240" s="447" t="s">
        <v>313</v>
      </c>
      <c r="B240" s="448"/>
      <c r="C240" s="448"/>
      <c r="D240" s="448"/>
      <c r="E240" s="448"/>
      <c r="F240" s="448"/>
      <c r="G240" s="448"/>
      <c r="H240" s="448"/>
      <c r="I240" s="448"/>
      <c r="J240" s="449"/>
      <c r="K240"/>
      <c r="L240" s="89"/>
      <c r="M240" s="89"/>
      <c r="N240" s="42"/>
    </row>
    <row r="241" spans="1:14" ht="15" customHeight="1">
      <c r="A241" s="450" t="s">
        <v>174</v>
      </c>
      <c r="B241" s="451"/>
      <c r="C241" s="451"/>
      <c r="D241" s="451"/>
      <c r="E241" s="451"/>
      <c r="F241" s="451"/>
      <c r="G241" s="451"/>
      <c r="H241" s="451"/>
      <c r="I241" s="451"/>
      <c r="J241" s="452"/>
      <c r="K241"/>
      <c r="L241" s="89"/>
      <c r="M241" s="89"/>
    </row>
    <row r="242" spans="1:14">
      <c r="A242" s="453"/>
      <c r="B242" s="454"/>
      <c r="C242" s="454"/>
      <c r="D242" s="454"/>
      <c r="E242" s="454"/>
      <c r="F242" s="454"/>
      <c r="G242" s="454"/>
      <c r="H242" s="454"/>
      <c r="I242" s="454"/>
      <c r="J242" s="455"/>
      <c r="K242"/>
      <c r="L242" s="89"/>
      <c r="M242" s="89"/>
    </row>
    <row r="243" spans="1:14">
      <c r="A243" s="15"/>
      <c r="B243" s="15"/>
      <c r="C243" s="15"/>
      <c r="D243" s="15"/>
      <c r="E243" s="15"/>
      <c r="F243" s="15"/>
      <c r="G243" s="15"/>
      <c r="H243" s="15"/>
      <c r="I243" s="15"/>
      <c r="J243" s="15"/>
      <c r="K243"/>
      <c r="L243" s="89"/>
      <c r="M243" s="89"/>
    </row>
    <row r="244" spans="1:14">
      <c r="A244" s="456" t="s">
        <v>314</v>
      </c>
      <c r="B244" s="459" t="s">
        <v>315</v>
      </c>
      <c r="C244" s="460"/>
      <c r="D244" s="460"/>
      <c r="E244" s="460"/>
      <c r="F244" s="460"/>
      <c r="G244" s="460"/>
      <c r="H244" s="460"/>
      <c r="I244" s="460"/>
      <c r="J244" s="461"/>
      <c r="K244"/>
      <c r="L244" s="89"/>
      <c r="M244" s="89"/>
    </row>
    <row r="245" spans="1:14" ht="15" customHeight="1">
      <c r="A245" s="457"/>
      <c r="B245" s="462" t="s">
        <v>316</v>
      </c>
      <c r="C245" s="463"/>
      <c r="D245" s="463"/>
      <c r="E245" s="463"/>
      <c r="F245" s="463"/>
      <c r="G245" s="463"/>
      <c r="H245" s="463"/>
      <c r="I245" s="463"/>
      <c r="J245" s="464"/>
      <c r="K245"/>
      <c r="L245" s="89"/>
      <c r="M245" s="89"/>
    </row>
    <row r="246" spans="1:14">
      <c r="A246" s="458"/>
      <c r="B246" s="465" t="s">
        <v>317</v>
      </c>
      <c r="C246" s="466"/>
      <c r="D246" s="466"/>
      <c r="E246" s="466"/>
      <c r="F246" s="466"/>
      <c r="G246" s="466"/>
      <c r="H246" s="466"/>
      <c r="I246" s="466"/>
      <c r="J246" s="467"/>
      <c r="K246"/>
      <c r="L246" s="89"/>
      <c r="M246" s="89"/>
    </row>
    <row r="247" spans="1:14" ht="15" customHeight="1">
      <c r="A247" s="436" t="s">
        <v>4</v>
      </c>
      <c r="B247" s="438" t="s">
        <v>5</v>
      </c>
      <c r="C247" s="440" t="s">
        <v>6</v>
      </c>
      <c r="D247" s="442" t="s">
        <v>179</v>
      </c>
      <c r="E247" s="442" t="s">
        <v>39</v>
      </c>
      <c r="F247" s="444" t="s">
        <v>318</v>
      </c>
      <c r="G247" s="130" t="s">
        <v>57</v>
      </c>
      <c r="H247" s="416" t="s">
        <v>13</v>
      </c>
      <c r="I247" s="417"/>
      <c r="J247" s="418"/>
      <c r="K247"/>
      <c r="L247" s="89"/>
      <c r="M247" s="89"/>
    </row>
    <row r="248" spans="1:14" s="8" customFormat="1" ht="45" customHeight="1">
      <c r="A248" s="437"/>
      <c r="B248" s="439"/>
      <c r="C248" s="441"/>
      <c r="D248" s="443"/>
      <c r="E248" s="443"/>
      <c r="F248" s="445"/>
      <c r="G248" s="131" t="s">
        <v>14</v>
      </c>
      <c r="H248" s="130" t="s">
        <v>319</v>
      </c>
      <c r="I248" s="130" t="s">
        <v>320</v>
      </c>
      <c r="J248" s="205" t="s">
        <v>321</v>
      </c>
      <c r="K248"/>
      <c r="L248" s="89"/>
      <c r="M248" s="89"/>
      <c r="N248" s="39"/>
    </row>
    <row r="249" spans="1:14" s="8" customFormat="1">
      <c r="A249" s="202" t="s">
        <v>188</v>
      </c>
      <c r="B249" s="207"/>
      <c r="C249" s="202" t="s">
        <v>189</v>
      </c>
      <c r="D249" s="143">
        <f t="shared" ref="D249:D254" si="74">G249-2</f>
        <v>44928</v>
      </c>
      <c r="E249" s="143">
        <f t="shared" ref="E249:E254" si="75">G249-1</f>
        <v>44929</v>
      </c>
      <c r="F249" s="143">
        <f t="shared" ref="F249:F254" si="76">G249-2</f>
        <v>44928</v>
      </c>
      <c r="G249" s="299">
        <v>44930</v>
      </c>
      <c r="H249" s="138">
        <f t="shared" ref="H249:H254" si="77">G249+12</f>
        <v>44942</v>
      </c>
      <c r="I249" s="117">
        <f t="shared" ref="I249:I254" si="78">G249+16</f>
        <v>44946</v>
      </c>
      <c r="J249" s="138">
        <f t="shared" ref="J249:J254" si="79">G249+18</f>
        <v>44948</v>
      </c>
      <c r="K249" s="209" t="s">
        <v>322</v>
      </c>
      <c r="L249" s="91"/>
      <c r="M249" s="91"/>
      <c r="N249" s="39"/>
    </row>
    <row r="250" spans="1:14" s="8" customFormat="1">
      <c r="A250" s="202" t="s">
        <v>191</v>
      </c>
      <c r="B250" s="207"/>
      <c r="C250" s="202" t="s">
        <v>192</v>
      </c>
      <c r="D250" s="143">
        <f t="shared" si="74"/>
        <v>44931</v>
      </c>
      <c r="E250" s="143">
        <f t="shared" si="75"/>
        <v>44932</v>
      </c>
      <c r="F250" s="143">
        <f t="shared" si="76"/>
        <v>44931</v>
      </c>
      <c r="G250" s="143">
        <v>44933</v>
      </c>
      <c r="H250" s="159">
        <f t="shared" si="77"/>
        <v>44945</v>
      </c>
      <c r="I250" s="208">
        <f t="shared" si="78"/>
        <v>44949</v>
      </c>
      <c r="J250" s="159">
        <f t="shared" si="79"/>
        <v>44951</v>
      </c>
      <c r="K250" s="209" t="s">
        <v>322</v>
      </c>
      <c r="L250" s="89"/>
      <c r="M250" s="89"/>
      <c r="N250" s="39"/>
    </row>
    <row r="251" spans="1:14" s="8" customFormat="1">
      <c r="A251" s="202" t="s">
        <v>194</v>
      </c>
      <c r="B251" s="207"/>
      <c r="C251" s="202" t="s">
        <v>195</v>
      </c>
      <c r="D251" s="143">
        <f t="shared" si="74"/>
        <v>44937</v>
      </c>
      <c r="E251" s="143">
        <f t="shared" si="75"/>
        <v>44938</v>
      </c>
      <c r="F251" s="143">
        <f t="shared" si="76"/>
        <v>44937</v>
      </c>
      <c r="G251" s="223">
        <v>44939</v>
      </c>
      <c r="H251" s="159">
        <f t="shared" si="77"/>
        <v>44951</v>
      </c>
      <c r="I251" s="208">
        <f t="shared" si="78"/>
        <v>44955</v>
      </c>
      <c r="J251" s="159">
        <f t="shared" si="79"/>
        <v>44957</v>
      </c>
      <c r="K251" s="209" t="s">
        <v>323</v>
      </c>
      <c r="L251" s="89"/>
      <c r="M251" s="89"/>
      <c r="N251" s="39"/>
    </row>
    <row r="252" spans="1:14" s="8" customFormat="1">
      <c r="A252" s="202" t="s">
        <v>197</v>
      </c>
      <c r="B252" s="207"/>
      <c r="C252" s="202" t="s">
        <v>198</v>
      </c>
      <c r="D252" s="138">
        <f t="shared" si="74"/>
        <v>44944</v>
      </c>
      <c r="E252" s="138">
        <f t="shared" si="75"/>
        <v>44945</v>
      </c>
      <c r="F252" s="138">
        <f t="shared" si="76"/>
        <v>44944</v>
      </c>
      <c r="G252" s="143">
        <v>44946</v>
      </c>
      <c r="H252" s="159">
        <f t="shared" si="77"/>
        <v>44958</v>
      </c>
      <c r="I252" s="208">
        <f t="shared" si="78"/>
        <v>44962</v>
      </c>
      <c r="J252" s="159">
        <f t="shared" si="79"/>
        <v>44964</v>
      </c>
      <c r="K252" s="209" t="s">
        <v>324</v>
      </c>
      <c r="L252" s="89"/>
      <c r="M252" s="89"/>
      <c r="N252" s="39"/>
    </row>
    <row r="253" spans="1:14" s="8" customFormat="1">
      <c r="A253" s="202" t="s">
        <v>199</v>
      </c>
      <c r="B253" s="207"/>
      <c r="C253" s="202" t="s">
        <v>200</v>
      </c>
      <c r="D253" s="143">
        <f t="shared" si="74"/>
        <v>44951</v>
      </c>
      <c r="E253" s="143">
        <f t="shared" si="75"/>
        <v>44952</v>
      </c>
      <c r="F253" s="143">
        <f t="shared" si="76"/>
        <v>44951</v>
      </c>
      <c r="G253" s="143">
        <v>44953</v>
      </c>
      <c r="H253" s="159">
        <f t="shared" si="77"/>
        <v>44965</v>
      </c>
      <c r="I253" s="208">
        <f t="shared" si="78"/>
        <v>44969</v>
      </c>
      <c r="J253" s="159">
        <f t="shared" si="79"/>
        <v>44971</v>
      </c>
      <c r="K253" s="209" t="s">
        <v>325</v>
      </c>
      <c r="L253" s="89"/>
      <c r="M253" s="89"/>
      <c r="N253" s="39"/>
    </row>
    <row r="254" spans="1:14" s="8" customFormat="1">
      <c r="A254" s="202" t="s">
        <v>202</v>
      </c>
      <c r="B254" s="207"/>
      <c r="C254" s="202" t="s">
        <v>203</v>
      </c>
      <c r="D254" s="143">
        <f t="shared" si="74"/>
        <v>44958</v>
      </c>
      <c r="E254" s="143">
        <f t="shared" si="75"/>
        <v>44959</v>
      </c>
      <c r="F254" s="143">
        <f t="shared" si="76"/>
        <v>44958</v>
      </c>
      <c r="G254" s="143">
        <v>44960</v>
      </c>
      <c r="H254" s="159">
        <f t="shared" si="77"/>
        <v>44972</v>
      </c>
      <c r="I254" s="208">
        <f t="shared" si="78"/>
        <v>44976</v>
      </c>
      <c r="J254" s="159">
        <f t="shared" si="79"/>
        <v>44978</v>
      </c>
      <c r="K254" s="209"/>
      <c r="L254" s="89"/>
      <c r="M254" s="89"/>
      <c r="N254" s="39"/>
    </row>
    <row r="255" spans="1:14" s="28" customFormat="1" ht="24.75" customHeight="1">
      <c r="A255" s="419" t="s">
        <v>284</v>
      </c>
      <c r="B255" s="420"/>
      <c r="C255" s="420"/>
      <c r="D255" s="420"/>
      <c r="E255" s="420"/>
      <c r="F255" s="420"/>
      <c r="G255" s="420"/>
      <c r="H255" s="420"/>
      <c r="I255" s="420"/>
      <c r="J255" s="421"/>
      <c r="K255"/>
      <c r="L255" s="89"/>
      <c r="M255" s="89"/>
      <c r="N255" s="42"/>
    </row>
    <row r="256" spans="1:14" ht="24.75" customHeight="1">
      <c r="A256" s="422" t="s">
        <v>174</v>
      </c>
      <c r="B256" s="423"/>
      <c r="C256" s="423"/>
      <c r="D256" s="423"/>
      <c r="E256" s="423"/>
      <c r="F256" s="423"/>
      <c r="G256" s="423"/>
      <c r="H256" s="423"/>
      <c r="I256" s="423"/>
      <c r="J256" s="424"/>
      <c r="K256"/>
      <c r="L256" s="89"/>
    </row>
    <row r="257" spans="1:14" ht="24.75" customHeight="1">
      <c r="A257" s="425" t="s">
        <v>326</v>
      </c>
      <c r="B257" s="425" t="s">
        <v>327</v>
      </c>
      <c r="E257" s="428" t="s">
        <v>328</v>
      </c>
      <c r="F257" s="430" t="s">
        <v>327</v>
      </c>
      <c r="G257" s="432" t="s">
        <v>329</v>
      </c>
      <c r="H257" s="434" t="s">
        <v>330</v>
      </c>
      <c r="K257"/>
      <c r="L257" s="89"/>
    </row>
    <row r="258" spans="1:14" ht="24.75" customHeight="1">
      <c r="A258" s="426"/>
      <c r="B258" s="427"/>
      <c r="E258" s="429"/>
      <c r="F258" s="431"/>
      <c r="G258" s="433"/>
      <c r="H258" s="435"/>
      <c r="K258"/>
      <c r="L258" s="89"/>
    </row>
    <row r="259" spans="1:14" ht="24.75" customHeight="1">
      <c r="A259" s="5" t="s">
        <v>331</v>
      </c>
      <c r="B259" s="161" t="s">
        <v>332</v>
      </c>
      <c r="E259" s="162" t="s">
        <v>333</v>
      </c>
      <c r="F259" s="163" t="s">
        <v>332</v>
      </c>
      <c r="G259" s="153" t="s">
        <v>334</v>
      </c>
      <c r="H259" s="153" t="s">
        <v>335</v>
      </c>
      <c r="K259"/>
      <c r="L259" s="89"/>
    </row>
    <row r="260" spans="1:14" ht="24.75" customHeight="1">
      <c r="A260" s="195" t="s">
        <v>336</v>
      </c>
      <c r="B260" s="161" t="s">
        <v>337</v>
      </c>
      <c r="E260" s="162" t="s">
        <v>338</v>
      </c>
      <c r="F260" s="163" t="s">
        <v>332</v>
      </c>
      <c r="G260" s="153"/>
      <c r="H260" s="153" t="s">
        <v>339</v>
      </c>
      <c r="K260"/>
      <c r="L260" s="89"/>
    </row>
    <row r="261" spans="1:14" ht="24.75" customHeight="1">
      <c r="A261" s="195" t="s">
        <v>340</v>
      </c>
      <c r="B261" s="161" t="s">
        <v>341</v>
      </c>
      <c r="E261" s="164" t="s">
        <v>342</v>
      </c>
      <c r="F261" s="165" t="s">
        <v>343</v>
      </c>
      <c r="G261" s="3" t="s">
        <v>344</v>
      </c>
      <c r="H261" s="153" t="s">
        <v>345</v>
      </c>
      <c r="K261"/>
      <c r="L261" s="89"/>
    </row>
    <row r="262" spans="1:14" ht="24.75" customHeight="1">
      <c r="A262" s="195" t="s">
        <v>346</v>
      </c>
      <c r="B262" s="161" t="s">
        <v>347</v>
      </c>
      <c r="E262" s="164" t="s">
        <v>348</v>
      </c>
      <c r="F262" s="165" t="s">
        <v>349</v>
      </c>
      <c r="H262" s="153" t="s">
        <v>350</v>
      </c>
    </row>
    <row r="263" spans="1:14" ht="24.75" customHeight="1">
      <c r="A263" s="195" t="s">
        <v>351</v>
      </c>
      <c r="B263" s="161" t="s">
        <v>352</v>
      </c>
      <c r="E263" s="164" t="s">
        <v>353</v>
      </c>
      <c r="F263" s="165" t="s">
        <v>349</v>
      </c>
      <c r="G263" s="166" t="s">
        <v>354</v>
      </c>
      <c r="H263" s="153" t="s">
        <v>355</v>
      </c>
    </row>
    <row r="264" spans="1:14" ht="24.75" customHeight="1">
      <c r="A264" s="195" t="s">
        <v>356</v>
      </c>
      <c r="B264" s="161" t="s">
        <v>357</v>
      </c>
      <c r="E264" s="164" t="s">
        <v>358</v>
      </c>
      <c r="F264" s="165" t="s">
        <v>359</v>
      </c>
      <c r="G264" s="153" t="s">
        <v>360</v>
      </c>
      <c r="H264" s="167" t="s">
        <v>361</v>
      </c>
    </row>
    <row r="265" spans="1:14" ht="24.75" customHeight="1">
      <c r="A265" s="195" t="s">
        <v>362</v>
      </c>
      <c r="B265" s="161" t="s">
        <v>363</v>
      </c>
      <c r="E265" s="164" t="s">
        <v>364</v>
      </c>
      <c r="F265" s="165" t="s">
        <v>359</v>
      </c>
      <c r="H265" s="167" t="s">
        <v>365</v>
      </c>
    </row>
    <row r="266" spans="1:14" ht="24.75" customHeight="1">
      <c r="A266" s="195" t="s">
        <v>366</v>
      </c>
      <c r="B266" s="161" t="s">
        <v>363</v>
      </c>
      <c r="E266" s="164" t="s">
        <v>367</v>
      </c>
      <c r="F266" s="165" t="s">
        <v>359</v>
      </c>
      <c r="H266" s="167" t="s">
        <v>368</v>
      </c>
    </row>
    <row r="267" spans="1:14" ht="24.75" customHeight="1">
      <c r="A267" s="195" t="s">
        <v>369</v>
      </c>
      <c r="B267" s="161" t="s">
        <v>370</v>
      </c>
      <c r="E267" s="168" t="s">
        <v>371</v>
      </c>
      <c r="F267" s="169" t="s">
        <v>372</v>
      </c>
      <c r="H267" s="167" t="s">
        <v>373</v>
      </c>
    </row>
    <row r="268" spans="1:14" ht="24.75" customHeight="1">
      <c r="A268" s="195" t="s">
        <v>374</v>
      </c>
      <c r="B268" s="161" t="s">
        <v>375</v>
      </c>
      <c r="E268" s="168" t="s">
        <v>376</v>
      </c>
      <c r="F268" s="169" t="s">
        <v>377</v>
      </c>
      <c r="H268" s="167" t="s">
        <v>378</v>
      </c>
    </row>
    <row r="269" spans="1:14" ht="24.75" customHeight="1">
      <c r="A269" s="195" t="s">
        <v>342</v>
      </c>
      <c r="B269" s="161" t="s">
        <v>343</v>
      </c>
      <c r="E269" s="170" t="s">
        <v>379</v>
      </c>
      <c r="F269" s="165" t="s">
        <v>380</v>
      </c>
      <c r="H269" s="167" t="s">
        <v>381</v>
      </c>
    </row>
    <row r="270" spans="1:14" ht="24.75" customHeight="1">
      <c r="A270" s="195" t="s">
        <v>348</v>
      </c>
      <c r="B270" s="161" t="s">
        <v>349</v>
      </c>
      <c r="E270" s="170" t="s">
        <v>382</v>
      </c>
      <c r="F270" s="165" t="s">
        <v>380</v>
      </c>
      <c r="H270" s="167" t="s">
        <v>383</v>
      </c>
    </row>
    <row r="271" spans="1:14" ht="24.75" customHeight="1">
      <c r="A271" s="195" t="s">
        <v>384</v>
      </c>
      <c r="B271" s="161" t="s">
        <v>385</v>
      </c>
      <c r="E271" s="170" t="s">
        <v>386</v>
      </c>
      <c r="F271" s="165" t="s">
        <v>387</v>
      </c>
      <c r="H271" s="167" t="s">
        <v>388</v>
      </c>
    </row>
    <row r="272" spans="1:14" s="4" customFormat="1" ht="24.75" customHeight="1">
      <c r="A272" s="195" t="s">
        <v>389</v>
      </c>
      <c r="B272" s="161" t="s">
        <v>359</v>
      </c>
      <c r="C272" s="3"/>
      <c r="D272" s="3"/>
      <c r="E272" s="170" t="s">
        <v>390</v>
      </c>
      <c r="F272" s="165" t="s">
        <v>391</v>
      </c>
      <c r="G272" s="3"/>
      <c r="H272" s="167" t="s">
        <v>392</v>
      </c>
      <c r="I272" s="6"/>
      <c r="J272" s="6"/>
      <c r="K272" s="6"/>
      <c r="L272" s="6"/>
      <c r="M272" s="9"/>
      <c r="N272" s="9"/>
    </row>
    <row r="273" spans="1:14" s="2" customFormat="1" ht="19.5">
      <c r="A273" s="196" t="s">
        <v>371</v>
      </c>
      <c r="B273" s="171" t="s">
        <v>372</v>
      </c>
      <c r="C273" s="3"/>
      <c r="D273" s="3"/>
      <c r="E273" s="170" t="s">
        <v>393</v>
      </c>
      <c r="F273" s="165" t="s">
        <v>394</v>
      </c>
      <c r="G273" s="4"/>
      <c r="H273" s="172" t="s">
        <v>395</v>
      </c>
      <c r="I273" s="6"/>
      <c r="J273" s="6"/>
      <c r="K273" s="6"/>
      <c r="L273" s="6"/>
      <c r="M273" s="92"/>
      <c r="N273" s="92"/>
    </row>
    <row r="274" spans="1:14" s="2" customFormat="1" ht="19.5">
      <c r="A274" s="196" t="s">
        <v>379</v>
      </c>
      <c r="B274" s="171" t="s">
        <v>380</v>
      </c>
      <c r="C274" s="3"/>
      <c r="D274" s="3"/>
      <c r="E274" s="170" t="s">
        <v>396</v>
      </c>
      <c r="F274" s="165" t="s">
        <v>397</v>
      </c>
      <c r="H274" s="3"/>
      <c r="I274" s="6"/>
      <c r="J274" s="6"/>
      <c r="K274" s="6"/>
      <c r="L274" s="6"/>
      <c r="M274" s="92"/>
      <c r="N274" s="92"/>
    </row>
    <row r="275" spans="1:14" s="2" customFormat="1" ht="19.5">
      <c r="A275" s="196" t="s">
        <v>382</v>
      </c>
      <c r="B275" s="171" t="s">
        <v>380</v>
      </c>
      <c r="C275" s="3"/>
      <c r="D275" s="3"/>
      <c r="E275" s="170" t="s">
        <v>398</v>
      </c>
      <c r="F275" s="165" t="s">
        <v>399</v>
      </c>
      <c r="H275" s="3"/>
      <c r="I275" s="6"/>
      <c r="J275" s="6"/>
      <c r="K275" s="6"/>
      <c r="L275" s="6"/>
      <c r="M275" s="92"/>
      <c r="N275" s="92"/>
    </row>
    <row r="276" spans="1:14" s="2" customFormat="1" ht="19.5">
      <c r="A276" s="196" t="s">
        <v>386</v>
      </c>
      <c r="B276" s="171" t="s">
        <v>387</v>
      </c>
      <c r="C276" s="3"/>
      <c r="D276" s="3"/>
      <c r="E276" s="3"/>
      <c r="F276" s="3"/>
      <c r="G276" s="3"/>
      <c r="H276" s="3"/>
      <c r="I276" s="6"/>
      <c r="J276" s="6"/>
      <c r="K276" s="6"/>
      <c r="L276" s="6"/>
      <c r="M276" s="92"/>
      <c r="N276" s="92"/>
    </row>
    <row r="277" spans="1:14" ht="19.5">
      <c r="A277" s="196" t="s">
        <v>400</v>
      </c>
      <c r="B277" s="171" t="s">
        <v>391</v>
      </c>
    </row>
    <row r="278" spans="1:14" ht="19.5">
      <c r="A278" s="196" t="s">
        <v>401</v>
      </c>
      <c r="B278" s="171" t="s">
        <v>402</v>
      </c>
    </row>
    <row r="279" spans="1:14" ht="19.5">
      <c r="A279" s="118" t="s">
        <v>393</v>
      </c>
      <c r="B279" s="119" t="s">
        <v>394</v>
      </c>
    </row>
    <row r="280" spans="1:14" ht="19.5">
      <c r="A280" s="20" t="s">
        <v>398</v>
      </c>
      <c r="B280" s="20" t="s">
        <v>399</v>
      </c>
    </row>
    <row r="281" spans="1:14" ht="19.5">
      <c r="A281" s="18"/>
      <c r="B281" s="19"/>
    </row>
    <row r="282" spans="1:14">
      <c r="A282" s="386" t="s">
        <v>403</v>
      </c>
      <c r="B282" s="339" t="s">
        <v>404</v>
      </c>
      <c r="C282" s="340"/>
      <c r="D282" s="340"/>
      <c r="E282" s="340"/>
      <c r="F282" s="340"/>
      <c r="G282" s="340"/>
      <c r="H282" s="340"/>
      <c r="I282" s="340"/>
      <c r="J282" s="340"/>
      <c r="K282" s="341"/>
    </row>
    <row r="283" spans="1:14">
      <c r="A283" s="387"/>
      <c r="B283" s="342" t="s">
        <v>405</v>
      </c>
      <c r="C283" s="343"/>
      <c r="D283" s="343"/>
      <c r="E283" s="343"/>
      <c r="F283" s="343"/>
      <c r="G283" s="343"/>
      <c r="H283" s="343"/>
      <c r="I283" s="343"/>
      <c r="J283" s="343"/>
      <c r="K283" s="344"/>
    </row>
    <row r="284" spans="1:14">
      <c r="A284" s="388"/>
      <c r="B284" s="342" t="s">
        <v>406</v>
      </c>
      <c r="C284" s="343"/>
      <c r="D284" s="343"/>
      <c r="E284" s="343"/>
      <c r="F284" s="343"/>
      <c r="G284" s="343"/>
      <c r="H284" s="343"/>
      <c r="I284" s="343"/>
      <c r="J284" s="343"/>
      <c r="K284" s="344"/>
    </row>
    <row r="285" spans="1:14" ht="15" customHeight="1">
      <c r="A285" s="371" t="s">
        <v>4</v>
      </c>
      <c r="B285" s="371" t="s">
        <v>5</v>
      </c>
      <c r="C285" s="371" t="s">
        <v>6</v>
      </c>
      <c r="D285" s="373" t="s">
        <v>179</v>
      </c>
      <c r="E285" s="373" t="s">
        <v>39</v>
      </c>
      <c r="F285" s="375" t="s">
        <v>407</v>
      </c>
      <c r="G285" s="71" t="s">
        <v>57</v>
      </c>
      <c r="H285" s="377" t="s">
        <v>13</v>
      </c>
      <c r="I285" s="378"/>
      <c r="J285" s="378"/>
      <c r="K285" s="379"/>
    </row>
    <row r="286" spans="1:14" s="2" customFormat="1" ht="30" customHeight="1">
      <c r="A286" s="372"/>
      <c r="B286" s="372"/>
      <c r="C286" s="372"/>
      <c r="D286" s="374"/>
      <c r="E286" s="374"/>
      <c r="F286" s="376"/>
      <c r="G286" s="70" t="s">
        <v>14</v>
      </c>
      <c r="H286" s="71" t="s">
        <v>408</v>
      </c>
      <c r="I286" s="71" t="s">
        <v>409</v>
      </c>
      <c r="J286" s="38" t="s">
        <v>410</v>
      </c>
      <c r="K286" s="38" t="s">
        <v>411</v>
      </c>
      <c r="L286" s="6"/>
      <c r="M286" s="92"/>
      <c r="N286" s="92"/>
    </row>
    <row r="287" spans="1:14">
      <c r="A287" s="85" t="s">
        <v>412</v>
      </c>
      <c r="B287" s="84"/>
      <c r="C287" s="81" t="s">
        <v>413</v>
      </c>
      <c r="D287" s="54">
        <f>G287-1</f>
        <v>44919</v>
      </c>
      <c r="E287" s="54">
        <f>D287</f>
        <v>44919</v>
      </c>
      <c r="F287" s="54">
        <f>G287-2</f>
        <v>44918</v>
      </c>
      <c r="G287" s="55">
        <v>44920</v>
      </c>
      <c r="H287" s="7">
        <f>G287+32</f>
        <v>44952</v>
      </c>
      <c r="I287" s="7">
        <f>G287+34</f>
        <v>44954</v>
      </c>
      <c r="J287" s="7">
        <f>G287+36</f>
        <v>44956</v>
      </c>
      <c r="K287" s="7">
        <f>G287+39</f>
        <v>44959</v>
      </c>
      <c r="L287" s="92"/>
    </row>
    <row r="288" spans="1:14" s="2" customFormat="1">
      <c r="A288" s="279" t="s">
        <v>414</v>
      </c>
      <c r="B288" s="84"/>
      <c r="C288" s="81" t="s">
        <v>415</v>
      </c>
      <c r="D288" s="54">
        <f>G288-1</f>
        <v>44933</v>
      </c>
      <c r="E288" s="54">
        <f>D288</f>
        <v>44933</v>
      </c>
      <c r="F288" s="54">
        <f>G288-2</f>
        <v>44932</v>
      </c>
      <c r="G288" s="55">
        <v>44934</v>
      </c>
      <c r="H288" s="7">
        <f>G288+32</f>
        <v>44966</v>
      </c>
      <c r="I288" s="7">
        <f>G288+34</f>
        <v>44968</v>
      </c>
      <c r="J288" s="7">
        <f>G288+36</f>
        <v>44970</v>
      </c>
      <c r="K288" s="7">
        <f>G288+39</f>
        <v>44973</v>
      </c>
      <c r="L288" s="6"/>
      <c r="M288" s="92"/>
      <c r="N288" s="92"/>
    </row>
    <row r="289" spans="1:15">
      <c r="A289" s="85" t="s">
        <v>416</v>
      </c>
      <c r="B289" s="84"/>
      <c r="C289" s="81" t="s">
        <v>417</v>
      </c>
      <c r="D289" s="54">
        <f t="shared" ref="D289:D291" si="80">G289-1</f>
        <v>44940</v>
      </c>
      <c r="E289" s="54">
        <f t="shared" ref="E289:E291" si="81">D289</f>
        <v>44940</v>
      </c>
      <c r="F289" s="54">
        <f t="shared" ref="F289:F291" si="82">G289-2</f>
        <v>44939</v>
      </c>
      <c r="G289" s="55">
        <v>44941</v>
      </c>
      <c r="H289" s="7">
        <f t="shared" ref="H289:H291" si="83">G289+32</f>
        <v>44973</v>
      </c>
      <c r="I289" s="7">
        <f t="shared" ref="I289:I291" si="84">G289+34</f>
        <v>44975</v>
      </c>
      <c r="J289" s="7">
        <f t="shared" ref="J289:J291" si="85">G289+36</f>
        <v>44977</v>
      </c>
      <c r="K289" s="7">
        <f>G289+39</f>
        <v>44980</v>
      </c>
      <c r="L289" s="92"/>
    </row>
    <row r="290" spans="1:15">
      <c r="A290" s="85" t="s">
        <v>418</v>
      </c>
      <c r="B290" s="84"/>
      <c r="C290" s="81" t="s">
        <v>419</v>
      </c>
      <c r="D290" s="54">
        <f t="shared" si="80"/>
        <v>44947</v>
      </c>
      <c r="E290" s="54">
        <f t="shared" si="81"/>
        <v>44947</v>
      </c>
      <c r="F290" s="54">
        <f t="shared" si="82"/>
        <v>44946</v>
      </c>
      <c r="G290" s="55">
        <v>44948</v>
      </c>
      <c r="H290" s="7">
        <f t="shared" si="83"/>
        <v>44980</v>
      </c>
      <c r="I290" s="7">
        <f t="shared" si="84"/>
        <v>44982</v>
      </c>
      <c r="J290" s="7">
        <f t="shared" si="85"/>
        <v>44984</v>
      </c>
      <c r="K290" s="7">
        <f>G290+39</f>
        <v>44987</v>
      </c>
    </row>
    <row r="291" spans="1:15">
      <c r="A291" s="85" t="s">
        <v>420</v>
      </c>
      <c r="B291" s="84"/>
      <c r="C291" s="81" t="s">
        <v>421</v>
      </c>
      <c r="D291" s="54">
        <f t="shared" si="80"/>
        <v>44961</v>
      </c>
      <c r="E291" s="54">
        <f t="shared" si="81"/>
        <v>44961</v>
      </c>
      <c r="F291" s="54">
        <f t="shared" si="82"/>
        <v>44960</v>
      </c>
      <c r="G291" s="55">
        <v>44962</v>
      </c>
      <c r="H291" s="7">
        <f t="shared" si="83"/>
        <v>44994</v>
      </c>
      <c r="I291" s="7">
        <f t="shared" si="84"/>
        <v>44996</v>
      </c>
      <c r="J291" s="7">
        <f t="shared" si="85"/>
        <v>44998</v>
      </c>
      <c r="K291" s="7">
        <f>G291+39</f>
        <v>45001</v>
      </c>
    </row>
    <row r="292" spans="1:15" s="28" customFormat="1" ht="15" customHeight="1">
      <c r="A292" s="380" t="s">
        <v>284</v>
      </c>
      <c r="B292" s="381"/>
      <c r="C292" s="381"/>
      <c r="D292" s="381"/>
      <c r="E292" s="381"/>
      <c r="F292" s="381"/>
      <c r="G292" s="381"/>
      <c r="H292" s="381"/>
      <c r="I292" s="381"/>
      <c r="J292" s="381"/>
      <c r="K292" s="381"/>
      <c r="L292" s="42"/>
      <c r="M292" s="42"/>
      <c r="N292" s="42"/>
    </row>
    <row r="293" spans="1:15" ht="15" customHeight="1">
      <c r="A293" s="413" t="s">
        <v>174</v>
      </c>
      <c r="B293" s="414"/>
      <c r="C293" s="414"/>
      <c r="D293" s="414"/>
      <c r="E293" s="414"/>
      <c r="F293" s="414"/>
      <c r="G293" s="414"/>
      <c r="H293" s="414"/>
      <c r="I293" s="414"/>
      <c r="J293" s="414"/>
      <c r="K293" s="415"/>
      <c r="L293" s="42"/>
    </row>
    <row r="294" spans="1:15">
      <c r="A294" s="24"/>
      <c r="B294" s="1"/>
      <c r="C294" s="1"/>
      <c r="D294" s="1"/>
      <c r="E294" s="1"/>
      <c r="F294" s="1"/>
      <c r="G294" s="1"/>
      <c r="H294" s="1"/>
    </row>
    <row r="295" spans="1:15" ht="15" customHeight="1">
      <c r="A295" s="386" t="s">
        <v>422</v>
      </c>
      <c r="B295" s="339" t="s">
        <v>423</v>
      </c>
      <c r="C295" s="340"/>
      <c r="D295" s="340"/>
      <c r="E295" s="340"/>
      <c r="F295" s="340"/>
      <c r="G295" s="340"/>
      <c r="H295" s="340"/>
      <c r="I295" s="340"/>
      <c r="J295" s="340"/>
      <c r="K295" s="341"/>
    </row>
    <row r="296" spans="1:15" ht="15" customHeight="1">
      <c r="A296" s="387"/>
      <c r="B296" s="342" t="s">
        <v>424</v>
      </c>
      <c r="C296" s="343"/>
      <c r="D296" s="343"/>
      <c r="E296" s="343"/>
      <c r="F296" s="343"/>
      <c r="G296" s="343"/>
      <c r="H296" s="343"/>
      <c r="I296" s="343"/>
      <c r="J296" s="343"/>
      <c r="K296" s="344"/>
    </row>
    <row r="297" spans="1:15">
      <c r="A297" s="388"/>
      <c r="B297" s="342" t="s">
        <v>425</v>
      </c>
      <c r="C297" s="343"/>
      <c r="D297" s="343"/>
      <c r="E297" s="343"/>
      <c r="F297" s="343"/>
      <c r="G297" s="343"/>
      <c r="H297" s="343"/>
      <c r="I297" s="343"/>
      <c r="J297" s="343"/>
      <c r="K297" s="344"/>
    </row>
    <row r="298" spans="1:15" ht="15" customHeight="1">
      <c r="A298" s="371" t="s">
        <v>4</v>
      </c>
      <c r="B298" s="371" t="s">
        <v>5</v>
      </c>
      <c r="C298" s="371" t="s">
        <v>6</v>
      </c>
      <c r="D298" s="373" t="s">
        <v>179</v>
      </c>
      <c r="E298" s="373" t="s">
        <v>39</v>
      </c>
      <c r="F298" s="375" t="s">
        <v>426</v>
      </c>
      <c r="G298" s="71" t="s">
        <v>10</v>
      </c>
      <c r="H298" s="403" t="s">
        <v>427</v>
      </c>
      <c r="I298" s="405" t="s">
        <v>13</v>
      </c>
      <c r="J298" s="406"/>
      <c r="K298" s="407"/>
    </row>
    <row r="299" spans="1:15" ht="30" customHeight="1">
      <c r="A299" s="372"/>
      <c r="B299" s="372"/>
      <c r="C299" s="372"/>
      <c r="D299" s="374"/>
      <c r="E299" s="374"/>
      <c r="F299" s="376"/>
      <c r="G299" s="70" t="s">
        <v>14</v>
      </c>
      <c r="H299" s="404"/>
      <c r="I299" s="38" t="s">
        <v>428</v>
      </c>
      <c r="J299" s="38" t="s">
        <v>429</v>
      </c>
      <c r="K299" s="74" t="s">
        <v>430</v>
      </c>
    </row>
    <row r="300" spans="1:15">
      <c r="A300" s="85" t="s">
        <v>412</v>
      </c>
      <c r="B300" s="84"/>
      <c r="C300" s="81" t="s">
        <v>413</v>
      </c>
      <c r="D300" s="54">
        <f>G300-1</f>
        <v>44919</v>
      </c>
      <c r="E300" s="54">
        <f>D300</f>
        <v>44919</v>
      </c>
      <c r="F300" s="54">
        <f>G300-2</f>
        <v>44918</v>
      </c>
      <c r="G300" s="55">
        <v>44920</v>
      </c>
      <c r="H300" s="11"/>
      <c r="I300" s="41">
        <f>G300+31</f>
        <v>44951</v>
      </c>
      <c r="J300" s="41">
        <f>G300+37</f>
        <v>44957</v>
      </c>
      <c r="K300" s="50">
        <f>G300+41</f>
        <v>44961</v>
      </c>
    </row>
    <row r="301" spans="1:15" s="28" customFormat="1">
      <c r="A301" s="85" t="s">
        <v>431</v>
      </c>
      <c r="B301" s="84"/>
      <c r="C301" s="81" t="s">
        <v>415</v>
      </c>
      <c r="D301" s="54">
        <f>G301-1</f>
        <v>44933</v>
      </c>
      <c r="E301" s="54">
        <f>D301</f>
        <v>44933</v>
      </c>
      <c r="F301" s="54">
        <f>G301-2</f>
        <v>44932</v>
      </c>
      <c r="G301" s="55">
        <v>44934</v>
      </c>
      <c r="H301" s="11"/>
      <c r="I301" s="41">
        <f>G301+31</f>
        <v>44965</v>
      </c>
      <c r="J301" s="41">
        <f>G301+37</f>
        <v>44971</v>
      </c>
      <c r="K301" s="50">
        <f>G301+41</f>
        <v>44975</v>
      </c>
      <c r="L301" s="6"/>
      <c r="M301" s="6"/>
      <c r="N301" s="6"/>
      <c r="O301" s="3"/>
    </row>
    <row r="302" spans="1:15" s="28" customFormat="1">
      <c r="A302" s="85" t="s">
        <v>416</v>
      </c>
      <c r="B302" s="84"/>
      <c r="C302" s="81" t="s">
        <v>417</v>
      </c>
      <c r="D302" s="54">
        <f t="shared" ref="D302:D304" si="86">G302-1</f>
        <v>44940</v>
      </c>
      <c r="E302" s="54">
        <f t="shared" ref="E302:E304" si="87">D302</f>
        <v>44940</v>
      </c>
      <c r="F302" s="54">
        <f t="shared" ref="F302:F304" si="88">G302-2</f>
        <v>44939</v>
      </c>
      <c r="G302" s="55">
        <v>44941</v>
      </c>
      <c r="H302" s="11"/>
      <c r="I302" s="41">
        <f>G302+31</f>
        <v>44972</v>
      </c>
      <c r="J302" s="41">
        <f>G302+37</f>
        <v>44978</v>
      </c>
      <c r="K302" s="50">
        <f>G302+41</f>
        <v>44982</v>
      </c>
      <c r="L302" s="6"/>
      <c r="M302" s="6"/>
      <c r="N302" s="6"/>
      <c r="O302" s="3"/>
    </row>
    <row r="303" spans="1:15" s="28" customFormat="1">
      <c r="A303" s="85" t="s">
        <v>418</v>
      </c>
      <c r="B303" s="84"/>
      <c r="C303" s="81" t="s">
        <v>419</v>
      </c>
      <c r="D303" s="54">
        <f t="shared" si="86"/>
        <v>44947</v>
      </c>
      <c r="E303" s="54">
        <f t="shared" si="87"/>
        <v>44947</v>
      </c>
      <c r="F303" s="54">
        <f t="shared" si="88"/>
        <v>44946</v>
      </c>
      <c r="G303" s="55">
        <v>44948</v>
      </c>
      <c r="H303" s="11"/>
      <c r="I303" s="41"/>
      <c r="J303" s="41"/>
      <c r="K303" s="50"/>
      <c r="L303" s="6"/>
      <c r="M303" s="6"/>
      <c r="N303" s="6"/>
      <c r="O303" s="3"/>
    </row>
    <row r="304" spans="1:15" s="28" customFormat="1">
      <c r="A304" s="85" t="s">
        <v>420</v>
      </c>
      <c r="B304" s="84"/>
      <c r="C304" s="81" t="s">
        <v>421</v>
      </c>
      <c r="D304" s="54">
        <f t="shared" si="86"/>
        <v>44961</v>
      </c>
      <c r="E304" s="54">
        <f t="shared" si="87"/>
        <v>44961</v>
      </c>
      <c r="F304" s="54">
        <f t="shared" si="88"/>
        <v>44960</v>
      </c>
      <c r="G304" s="55">
        <v>44962</v>
      </c>
      <c r="H304" s="11"/>
      <c r="I304" s="41"/>
      <c r="J304" s="41"/>
      <c r="K304" s="50"/>
      <c r="L304" s="6"/>
      <c r="M304" s="6"/>
      <c r="N304" s="6"/>
      <c r="O304" s="3"/>
    </row>
    <row r="305" spans="1:16" s="28" customFormat="1" ht="15" customHeight="1">
      <c r="A305" s="408" t="s">
        <v>284</v>
      </c>
      <c r="B305" s="409"/>
      <c r="C305" s="409"/>
      <c r="D305" s="409"/>
      <c r="E305" s="409"/>
      <c r="F305" s="409"/>
      <c r="G305" s="409"/>
      <c r="H305" s="409"/>
      <c r="I305" s="409"/>
      <c r="J305" s="409"/>
      <c r="K305" s="409"/>
      <c r="L305" s="6"/>
      <c r="M305" s="42"/>
      <c r="N305" s="42"/>
    </row>
    <row r="306" spans="1:16" ht="15" customHeight="1">
      <c r="A306" s="410" t="s">
        <v>174</v>
      </c>
      <c r="B306" s="411"/>
      <c r="C306" s="411"/>
      <c r="D306" s="411"/>
      <c r="E306" s="411"/>
      <c r="F306" s="411"/>
      <c r="G306" s="411"/>
      <c r="H306" s="411"/>
      <c r="I306" s="411"/>
      <c r="J306" s="411"/>
      <c r="K306" s="412"/>
      <c r="L306" s="42"/>
    </row>
    <row r="307" spans="1:16" s="6" customFormat="1">
      <c r="A307" s="49"/>
      <c r="B307" s="40"/>
      <c r="C307" s="40"/>
      <c r="D307" s="40"/>
      <c r="E307" s="40"/>
      <c r="F307" s="40"/>
      <c r="G307" s="40"/>
      <c r="H307" s="40"/>
      <c r="I307" s="49"/>
      <c r="J307" s="49"/>
      <c r="K307" s="49"/>
      <c r="O307" s="3"/>
      <c r="P307" s="3"/>
    </row>
    <row r="308" spans="1:16" s="6" customFormat="1">
      <c r="A308" s="386" t="s">
        <v>432</v>
      </c>
      <c r="B308" s="339" t="s">
        <v>433</v>
      </c>
      <c r="C308" s="340"/>
      <c r="D308" s="340"/>
      <c r="E308" s="340"/>
      <c r="F308" s="340"/>
      <c r="G308" s="340"/>
      <c r="H308" s="340"/>
      <c r="I308" s="341"/>
      <c r="J308" s="49"/>
      <c r="K308" s="49"/>
      <c r="O308" s="3"/>
      <c r="P308" s="3"/>
    </row>
    <row r="309" spans="1:16" s="6" customFormat="1">
      <c r="A309" s="387"/>
      <c r="B309" s="342" t="s">
        <v>405</v>
      </c>
      <c r="C309" s="343"/>
      <c r="D309" s="343"/>
      <c r="E309" s="343"/>
      <c r="F309" s="343"/>
      <c r="G309" s="343"/>
      <c r="H309" s="343"/>
      <c r="I309" s="344"/>
      <c r="J309" s="49"/>
      <c r="K309" s="49"/>
      <c r="O309" s="3"/>
      <c r="P309" s="3"/>
    </row>
    <row r="310" spans="1:16" s="6" customFormat="1">
      <c r="A310" s="388"/>
      <c r="B310" s="342" t="s">
        <v>434</v>
      </c>
      <c r="C310" s="343"/>
      <c r="D310" s="343"/>
      <c r="E310" s="343"/>
      <c r="F310" s="343"/>
      <c r="G310" s="343"/>
      <c r="H310" s="343"/>
      <c r="I310" s="344"/>
      <c r="J310" s="49"/>
      <c r="K310" s="49"/>
      <c r="O310" s="3"/>
      <c r="P310" s="3"/>
    </row>
    <row r="311" spans="1:16" s="6" customFormat="1" ht="15" customHeight="1">
      <c r="A311" s="328" t="s">
        <v>4</v>
      </c>
      <c r="B311" s="328" t="s">
        <v>5</v>
      </c>
      <c r="C311" s="328" t="s">
        <v>6</v>
      </c>
      <c r="D311" s="399" t="s">
        <v>179</v>
      </c>
      <c r="E311" s="399" t="s">
        <v>39</v>
      </c>
      <c r="F311" s="401" t="s">
        <v>407</v>
      </c>
      <c r="G311" s="73" t="s">
        <v>57</v>
      </c>
      <c r="H311" s="397" t="s">
        <v>13</v>
      </c>
      <c r="I311" s="398"/>
      <c r="J311" s="49"/>
      <c r="K311" s="49"/>
      <c r="O311" s="3"/>
      <c r="P311" s="3"/>
    </row>
    <row r="312" spans="1:16" s="6" customFormat="1" ht="45" customHeight="1">
      <c r="A312" s="329"/>
      <c r="B312" s="329"/>
      <c r="C312" s="329"/>
      <c r="D312" s="400"/>
      <c r="E312" s="400"/>
      <c r="F312" s="402"/>
      <c r="G312" s="72" t="s">
        <v>14</v>
      </c>
      <c r="H312" s="73" t="s">
        <v>435</v>
      </c>
      <c r="I312" s="51" t="s">
        <v>436</v>
      </c>
      <c r="J312" s="49"/>
      <c r="K312" s="49"/>
      <c r="O312" s="3"/>
      <c r="P312" s="3"/>
    </row>
    <row r="313" spans="1:16" s="6" customFormat="1">
      <c r="A313" s="16" t="s">
        <v>437</v>
      </c>
      <c r="B313" s="17"/>
      <c r="C313" s="145" t="s">
        <v>438</v>
      </c>
      <c r="D313" s="82">
        <f>G313-1</f>
        <v>44920</v>
      </c>
      <c r="E313" s="82">
        <f>G313-1</f>
        <v>44920</v>
      </c>
      <c r="F313" s="82">
        <f>G313-2</f>
        <v>44919</v>
      </c>
      <c r="G313" s="83">
        <v>44921</v>
      </c>
      <c r="H313" s="148">
        <f t="shared" ref="H313:H318" si="89">G313+25</f>
        <v>44946</v>
      </c>
      <c r="I313" s="50">
        <f t="shared" ref="I313:I318" si="90">H313+7</f>
        <v>44953</v>
      </c>
      <c r="J313" s="49"/>
      <c r="K313" s="49"/>
      <c r="O313" s="3"/>
      <c r="P313" s="3"/>
    </row>
    <row r="314" spans="1:16" s="6" customFormat="1">
      <c r="A314" s="16" t="s">
        <v>439</v>
      </c>
      <c r="B314" s="17"/>
      <c r="C314" s="145" t="s">
        <v>440</v>
      </c>
      <c r="D314" s="82">
        <f>G314-1</f>
        <v>44926</v>
      </c>
      <c r="E314" s="82">
        <f>G314-1</f>
        <v>44926</v>
      </c>
      <c r="F314" s="82">
        <f>G314-2</f>
        <v>44925</v>
      </c>
      <c r="G314" s="83">
        <v>44927</v>
      </c>
      <c r="H314" s="148"/>
      <c r="I314" s="50"/>
      <c r="J314" s="49"/>
      <c r="K314" s="49"/>
      <c r="O314" s="3"/>
      <c r="P314" s="3"/>
    </row>
    <row r="315" spans="1:16" s="6" customFormat="1" ht="17.25" customHeight="1">
      <c r="A315" s="16" t="s">
        <v>441</v>
      </c>
      <c r="B315" s="17"/>
      <c r="C315" s="145" t="s">
        <v>442</v>
      </c>
      <c r="D315" s="54">
        <f>G315-1</f>
        <v>44932</v>
      </c>
      <c r="E315" s="54">
        <f>G315-1</f>
        <v>44932</v>
      </c>
      <c r="F315" s="54">
        <f>G315-2</f>
        <v>44931</v>
      </c>
      <c r="G315" s="55">
        <v>44933</v>
      </c>
      <c r="H315" s="83"/>
      <c r="I315" s="50"/>
      <c r="J315" s="49"/>
      <c r="K315" s="49"/>
      <c r="O315" s="3"/>
      <c r="P315" s="3"/>
    </row>
    <row r="316" spans="1:16" s="6" customFormat="1">
      <c r="A316" s="16" t="s">
        <v>443</v>
      </c>
      <c r="B316" s="224" t="s">
        <v>277</v>
      </c>
      <c r="C316" s="145" t="s">
        <v>444</v>
      </c>
      <c r="D316" s="82">
        <f t="shared" ref="D316:D318" si="91">G316-1</f>
        <v>44944</v>
      </c>
      <c r="E316" s="82">
        <f t="shared" ref="E316:E318" si="92">G316-1</f>
        <v>44944</v>
      </c>
      <c r="F316" s="82">
        <f t="shared" ref="F316:F318" si="93">G316-2</f>
        <v>44943</v>
      </c>
      <c r="G316" s="83">
        <v>44945</v>
      </c>
      <c r="H316" s="148">
        <f t="shared" si="89"/>
        <v>44970</v>
      </c>
      <c r="I316" s="50">
        <f t="shared" si="90"/>
        <v>44977</v>
      </c>
      <c r="J316" s="49"/>
      <c r="K316" s="49"/>
      <c r="O316" s="3"/>
      <c r="P316" s="3"/>
    </row>
    <row r="317" spans="1:16" s="6" customFormat="1">
      <c r="A317" s="225" t="s">
        <v>445</v>
      </c>
      <c r="B317" s="226"/>
      <c r="C317" s="227" t="s">
        <v>446</v>
      </c>
      <c r="D317" s="82">
        <f t="shared" si="91"/>
        <v>44953</v>
      </c>
      <c r="E317" s="82">
        <f t="shared" si="92"/>
        <v>44953</v>
      </c>
      <c r="F317" s="82">
        <f t="shared" si="93"/>
        <v>44952</v>
      </c>
      <c r="G317" s="83">
        <v>44954</v>
      </c>
      <c r="H317" s="30">
        <f>G317+25</f>
        <v>44979</v>
      </c>
      <c r="I317" s="50">
        <f>H317+7</f>
        <v>44986</v>
      </c>
      <c r="J317" s="49"/>
      <c r="K317" s="49"/>
      <c r="O317" s="3"/>
      <c r="P317" s="3"/>
    </row>
    <row r="318" spans="1:16" s="6" customFormat="1">
      <c r="A318" s="225" t="s">
        <v>447</v>
      </c>
      <c r="B318" s="226"/>
      <c r="C318" s="227" t="s">
        <v>448</v>
      </c>
      <c r="D318" s="82">
        <f t="shared" si="91"/>
        <v>44960</v>
      </c>
      <c r="E318" s="82">
        <f t="shared" si="92"/>
        <v>44960</v>
      </c>
      <c r="F318" s="82">
        <f t="shared" si="93"/>
        <v>44959</v>
      </c>
      <c r="G318" s="261">
        <v>44961</v>
      </c>
      <c r="H318" s="148">
        <f t="shared" si="89"/>
        <v>44986</v>
      </c>
      <c r="I318" s="50">
        <f t="shared" si="90"/>
        <v>44993</v>
      </c>
      <c r="J318" s="49"/>
      <c r="K318" s="49"/>
      <c r="O318" s="3"/>
      <c r="P318" s="3"/>
    </row>
    <row r="319" spans="1:16" s="6" customFormat="1">
      <c r="A319" s="225" t="s">
        <v>449</v>
      </c>
      <c r="B319" s="226"/>
      <c r="C319" s="227" t="s">
        <v>450</v>
      </c>
      <c r="D319" s="82">
        <f>G319-1</f>
        <v>44967</v>
      </c>
      <c r="E319" s="82">
        <f>G319-1</f>
        <v>44967</v>
      </c>
      <c r="F319" s="82">
        <f>G319-2</f>
        <v>44966</v>
      </c>
      <c r="G319" s="261">
        <v>44968</v>
      </c>
      <c r="H319" s="148">
        <f>G319+25</f>
        <v>44993</v>
      </c>
      <c r="I319" s="50">
        <f>H319+7</f>
        <v>45000</v>
      </c>
      <c r="J319" s="49"/>
      <c r="K319" s="49"/>
      <c r="O319" s="3"/>
      <c r="P319" s="3"/>
    </row>
    <row r="320" spans="1:16" s="6" customFormat="1" ht="15" customHeight="1">
      <c r="A320" s="361" t="s">
        <v>284</v>
      </c>
      <c r="B320" s="362"/>
      <c r="C320" s="362"/>
      <c r="D320" s="362"/>
      <c r="E320" s="362"/>
      <c r="F320" s="362"/>
      <c r="G320" s="362"/>
      <c r="H320" s="362"/>
      <c r="I320" s="363"/>
      <c r="O320" s="3"/>
      <c r="P320" s="3"/>
    </row>
    <row r="321" spans="1:16" s="6" customFormat="1">
      <c r="A321" s="364" t="s">
        <v>174</v>
      </c>
      <c r="B321" s="365"/>
      <c r="C321" s="365"/>
      <c r="D321" s="365"/>
      <c r="E321" s="365"/>
      <c r="F321" s="365"/>
      <c r="G321" s="365"/>
      <c r="H321" s="365"/>
      <c r="I321" s="366"/>
      <c r="O321" s="3"/>
      <c r="P321" s="3"/>
    </row>
    <row r="323" spans="1:16" s="6" customFormat="1">
      <c r="A323" s="386" t="s">
        <v>451</v>
      </c>
      <c r="B323" s="339" t="s">
        <v>452</v>
      </c>
      <c r="C323" s="340"/>
      <c r="D323" s="340"/>
      <c r="E323" s="340"/>
      <c r="F323" s="340"/>
      <c r="G323" s="340"/>
      <c r="H323" s="340"/>
      <c r="I323" s="340"/>
      <c r="J323" s="340"/>
      <c r="K323" s="341"/>
      <c r="O323" s="3"/>
      <c r="P323" s="3"/>
    </row>
    <row r="324" spans="1:16" s="6" customFormat="1">
      <c r="A324" s="387"/>
      <c r="B324" s="342" t="s">
        <v>252</v>
      </c>
      <c r="C324" s="343"/>
      <c r="D324" s="343"/>
      <c r="E324" s="343"/>
      <c r="F324" s="343"/>
      <c r="G324" s="343"/>
      <c r="H324" s="343"/>
      <c r="I324" s="343"/>
      <c r="J324" s="343"/>
      <c r="K324" s="344"/>
      <c r="O324" s="3"/>
      <c r="P324" s="3"/>
    </row>
    <row r="325" spans="1:16" s="6" customFormat="1">
      <c r="A325" s="388"/>
      <c r="B325" s="342" t="s">
        <v>453</v>
      </c>
      <c r="C325" s="343"/>
      <c r="D325" s="343"/>
      <c r="E325" s="343"/>
      <c r="F325" s="343"/>
      <c r="G325" s="343"/>
      <c r="H325" s="343"/>
      <c r="I325" s="343"/>
      <c r="J325" s="343"/>
      <c r="K325" s="344"/>
      <c r="O325" s="3"/>
      <c r="P325" s="3"/>
    </row>
    <row r="326" spans="1:16" s="6" customFormat="1">
      <c r="A326" s="371" t="s">
        <v>4</v>
      </c>
      <c r="B326" s="371" t="s">
        <v>5</v>
      </c>
      <c r="C326" s="371" t="s">
        <v>6</v>
      </c>
      <c r="D326" s="373" t="s">
        <v>454</v>
      </c>
      <c r="E326" s="373" t="s">
        <v>8</v>
      </c>
      <c r="F326" s="373" t="s">
        <v>180</v>
      </c>
      <c r="G326" s="71" t="s">
        <v>10</v>
      </c>
      <c r="H326" s="377" t="s">
        <v>13</v>
      </c>
      <c r="I326" s="378"/>
      <c r="J326" s="378"/>
      <c r="K326" s="379"/>
      <c r="O326" s="3"/>
      <c r="P326" s="3"/>
    </row>
    <row r="327" spans="1:16" s="6" customFormat="1">
      <c r="A327" s="372"/>
      <c r="B327" s="372"/>
      <c r="C327" s="372"/>
      <c r="D327" s="374"/>
      <c r="E327" s="374"/>
      <c r="F327" s="374"/>
      <c r="G327" s="70" t="s">
        <v>14</v>
      </c>
      <c r="H327" s="70" t="s">
        <v>455</v>
      </c>
      <c r="I327" s="70" t="s">
        <v>456</v>
      </c>
      <c r="J327" s="70" t="s">
        <v>457</v>
      </c>
      <c r="K327" s="70" t="s">
        <v>458</v>
      </c>
      <c r="O327" s="3"/>
      <c r="P327" s="3"/>
    </row>
    <row r="328" spans="1:16" s="6" customFormat="1">
      <c r="A328" s="16"/>
      <c r="B328" s="76"/>
      <c r="C328" s="16"/>
      <c r="D328" s="12"/>
      <c r="E328" s="12"/>
      <c r="F328" s="12"/>
      <c r="G328" s="12"/>
      <c r="H328" s="7"/>
      <c r="I328" s="37"/>
      <c r="J328" s="37"/>
      <c r="K328" s="37"/>
      <c r="O328" s="3"/>
      <c r="P328" s="3"/>
    </row>
    <row r="329" spans="1:16" s="6" customFormat="1">
      <c r="A329" s="16"/>
      <c r="B329" s="17"/>
      <c r="C329" s="52"/>
      <c r="D329" s="7"/>
      <c r="E329" s="7"/>
      <c r="F329" s="7"/>
      <c r="G329" s="7"/>
      <c r="H329" s="7"/>
      <c r="I329" s="37"/>
      <c r="J329" s="37"/>
      <c r="K329" s="37"/>
      <c r="O329" s="3"/>
      <c r="P329" s="3"/>
    </row>
    <row r="330" spans="1:16" s="6" customFormat="1">
      <c r="A330" s="16"/>
      <c r="B330" s="76"/>
      <c r="C330" s="16"/>
      <c r="D330" s="7"/>
      <c r="E330" s="7"/>
      <c r="F330" s="7"/>
      <c r="G330" s="12"/>
      <c r="H330" s="12"/>
      <c r="I330" s="37"/>
      <c r="J330" s="37"/>
      <c r="K330" s="37"/>
      <c r="O330" s="3"/>
      <c r="P330" s="3"/>
    </row>
    <row r="331" spans="1:16" s="6" customFormat="1">
      <c r="A331" s="16"/>
      <c r="B331" s="76"/>
      <c r="C331" s="16"/>
      <c r="D331" s="7"/>
      <c r="E331" s="7"/>
      <c r="F331" s="7"/>
      <c r="G331" s="12"/>
      <c r="H331" s="12"/>
      <c r="I331" s="37"/>
      <c r="J331" s="37"/>
      <c r="K331" s="37"/>
      <c r="O331" s="3"/>
      <c r="P331" s="3"/>
    </row>
    <row r="332" spans="1:16" s="6" customFormat="1">
      <c r="A332" s="14"/>
      <c r="B332" s="25"/>
      <c r="C332" s="14"/>
      <c r="D332" s="7"/>
      <c r="E332" s="7"/>
      <c r="F332" s="7"/>
      <c r="G332" s="12"/>
      <c r="H332" s="12"/>
      <c r="I332" s="37"/>
      <c r="J332" s="37"/>
      <c r="K332" s="37"/>
      <c r="O332" s="3"/>
      <c r="P332" s="3"/>
    </row>
    <row r="333" spans="1:16" s="6" customFormat="1">
      <c r="A333" s="45"/>
      <c r="B333" s="25"/>
      <c r="C333" s="14"/>
      <c r="D333" s="7"/>
      <c r="E333" s="7"/>
      <c r="F333" s="7"/>
      <c r="G333" s="12"/>
      <c r="H333" s="12"/>
      <c r="I333" s="37"/>
      <c r="J333" s="37"/>
      <c r="K333" s="37"/>
      <c r="O333" s="3"/>
      <c r="P333" s="3"/>
    </row>
    <row r="334" spans="1:16" s="6" customFormat="1" ht="15" customHeight="1">
      <c r="A334" s="380" t="s">
        <v>265</v>
      </c>
      <c r="B334" s="381"/>
      <c r="C334" s="381"/>
      <c r="D334" s="381"/>
      <c r="E334" s="381"/>
      <c r="F334" s="381"/>
      <c r="G334" s="381"/>
      <c r="H334" s="382"/>
      <c r="I334" s="391"/>
      <c r="J334" s="392"/>
      <c r="K334" s="393"/>
      <c r="O334" s="3"/>
      <c r="P334" s="3"/>
    </row>
    <row r="335" spans="1:16" s="6" customFormat="1" ht="15" customHeight="1">
      <c r="A335" s="380" t="s">
        <v>459</v>
      </c>
      <c r="B335" s="381"/>
      <c r="C335" s="381"/>
      <c r="D335" s="381"/>
      <c r="E335" s="381"/>
      <c r="F335" s="381"/>
      <c r="G335" s="381"/>
      <c r="H335" s="381"/>
      <c r="I335" s="381"/>
      <c r="J335" s="381"/>
      <c r="K335" s="382"/>
      <c r="O335" s="3"/>
      <c r="P335" s="3"/>
    </row>
    <row r="336" spans="1:16" s="6" customFormat="1" ht="15" customHeight="1">
      <c r="A336" s="394" t="s">
        <v>460</v>
      </c>
      <c r="B336" s="395"/>
      <c r="C336" s="395"/>
      <c r="D336" s="395"/>
      <c r="E336" s="395"/>
      <c r="F336" s="395"/>
      <c r="G336" s="395"/>
      <c r="H336" s="395"/>
      <c r="I336" s="395"/>
      <c r="J336" s="395"/>
      <c r="K336" s="396"/>
      <c r="O336" s="3"/>
      <c r="P336" s="3"/>
    </row>
    <row r="338" spans="1:16" s="6" customFormat="1">
      <c r="A338" s="386" t="s">
        <v>461</v>
      </c>
      <c r="B338" s="339" t="s">
        <v>462</v>
      </c>
      <c r="C338" s="340"/>
      <c r="D338" s="340"/>
      <c r="E338" s="340"/>
      <c r="F338" s="340"/>
      <c r="G338" s="340"/>
      <c r="H338" s="340"/>
      <c r="I338" s="341"/>
      <c r="J338" s="26"/>
      <c r="K338" s="46"/>
      <c r="O338" s="3"/>
      <c r="P338" s="3"/>
    </row>
    <row r="339" spans="1:16" s="6" customFormat="1">
      <c r="A339" s="387"/>
      <c r="B339" s="342" t="s">
        <v>463</v>
      </c>
      <c r="C339" s="343"/>
      <c r="D339" s="343"/>
      <c r="E339" s="343"/>
      <c r="F339" s="343"/>
      <c r="G339" s="343"/>
      <c r="H339" s="343"/>
      <c r="I339" s="344"/>
      <c r="J339" s="26"/>
      <c r="K339" s="46"/>
      <c r="O339" s="3"/>
      <c r="P339" s="3"/>
    </row>
    <row r="340" spans="1:16" s="6" customFormat="1">
      <c r="A340" s="388"/>
      <c r="B340" s="21" t="s">
        <v>178</v>
      </c>
      <c r="C340" s="22"/>
      <c r="D340" s="22"/>
      <c r="E340" s="22"/>
      <c r="F340" s="22"/>
      <c r="G340" s="22"/>
      <c r="H340" s="22"/>
      <c r="I340" s="23"/>
      <c r="J340" s="26"/>
      <c r="K340" s="46"/>
      <c r="O340" s="3"/>
      <c r="P340" s="3"/>
    </row>
    <row r="341" spans="1:16" s="6" customFormat="1">
      <c r="A341" s="371" t="s">
        <v>4</v>
      </c>
      <c r="B341" s="371" t="s">
        <v>5</v>
      </c>
      <c r="C341" s="371" t="s">
        <v>6</v>
      </c>
      <c r="D341" s="373" t="s">
        <v>179</v>
      </c>
      <c r="E341" s="373" t="s">
        <v>39</v>
      </c>
      <c r="F341" s="373" t="s">
        <v>180</v>
      </c>
      <c r="G341" s="71" t="s">
        <v>57</v>
      </c>
      <c r="H341" s="377" t="s">
        <v>13</v>
      </c>
      <c r="I341" s="378"/>
      <c r="J341" s="379"/>
      <c r="K341" s="46"/>
      <c r="O341" s="3"/>
      <c r="P341" s="3"/>
    </row>
    <row r="342" spans="1:16" s="6" customFormat="1" ht="30" customHeight="1">
      <c r="A342" s="372"/>
      <c r="B342" s="372"/>
      <c r="C342" s="372"/>
      <c r="D342" s="374"/>
      <c r="E342" s="374"/>
      <c r="F342" s="374"/>
      <c r="G342" s="70" t="s">
        <v>14</v>
      </c>
      <c r="H342" s="71" t="s">
        <v>464</v>
      </c>
      <c r="I342" s="38" t="s">
        <v>465</v>
      </c>
      <c r="J342" s="38" t="s">
        <v>466</v>
      </c>
      <c r="K342" s="46"/>
      <c r="O342" s="3"/>
      <c r="P342" s="3"/>
    </row>
    <row r="343" spans="1:16" s="6" customFormat="1">
      <c r="A343" s="61" t="s">
        <v>467</v>
      </c>
      <c r="B343" s="62"/>
      <c r="C343" s="63" t="s">
        <v>468</v>
      </c>
      <c r="D343" s="65">
        <f>G343-2</f>
        <v>44934</v>
      </c>
      <c r="E343" s="65">
        <f>G343-2</f>
        <v>44934</v>
      </c>
      <c r="F343" s="65">
        <f>G343-3</f>
        <v>44933</v>
      </c>
      <c r="G343" s="64">
        <v>44936</v>
      </c>
      <c r="H343" s="12">
        <f>G343+15</f>
        <v>44951</v>
      </c>
      <c r="I343" s="36">
        <f>H343+3</f>
        <v>44954</v>
      </c>
      <c r="J343" s="36">
        <f>I343+4</f>
        <v>44958</v>
      </c>
      <c r="K343" s="46"/>
      <c r="O343" s="3"/>
      <c r="P343" s="3"/>
    </row>
    <row r="344" spans="1:16" s="6" customFormat="1">
      <c r="A344" s="61" t="s">
        <v>469</v>
      </c>
      <c r="B344" s="62"/>
      <c r="C344" s="63" t="s">
        <v>470</v>
      </c>
      <c r="D344" s="65">
        <f>G344-2</f>
        <v>44939</v>
      </c>
      <c r="E344" s="65">
        <f>G344-2</f>
        <v>44939</v>
      </c>
      <c r="F344" s="65">
        <f>G344-3</f>
        <v>44938</v>
      </c>
      <c r="G344" s="64">
        <f>G343+5</f>
        <v>44941</v>
      </c>
      <c r="H344" s="12">
        <f>G344+15</f>
        <v>44956</v>
      </c>
      <c r="I344" s="36">
        <f t="shared" ref="I344:I346" si="94">H344+3</f>
        <v>44959</v>
      </c>
      <c r="J344" s="36">
        <f t="shared" ref="J344:J346" si="95">I344+4</f>
        <v>44963</v>
      </c>
      <c r="K344" s="46"/>
      <c r="O344" s="3"/>
      <c r="P344" s="3"/>
    </row>
    <row r="345" spans="1:16" s="6" customFormat="1">
      <c r="A345" s="61" t="s">
        <v>471</v>
      </c>
      <c r="B345" s="62"/>
      <c r="C345" s="247" t="s">
        <v>472</v>
      </c>
      <c r="D345" s="64">
        <f>G345-2</f>
        <v>44948</v>
      </c>
      <c r="E345" s="64">
        <f>G345-2</f>
        <v>44948</v>
      </c>
      <c r="F345" s="64">
        <f>G345-3</f>
        <v>44947</v>
      </c>
      <c r="G345" s="64">
        <f>G344+9</f>
        <v>44950</v>
      </c>
      <c r="H345" s="12">
        <f>G345+15</f>
        <v>44965</v>
      </c>
      <c r="I345" s="36">
        <f t="shared" si="94"/>
        <v>44968</v>
      </c>
      <c r="J345" s="36">
        <f t="shared" si="95"/>
        <v>44972</v>
      </c>
      <c r="K345" s="46"/>
      <c r="O345" s="3"/>
      <c r="P345" s="3"/>
    </row>
    <row r="346" spans="1:16" s="221" customFormat="1" ht="15" customHeight="1">
      <c r="A346" s="61" t="s">
        <v>473</v>
      </c>
      <c r="B346" s="62"/>
      <c r="C346" s="247" t="s">
        <v>474</v>
      </c>
      <c r="D346" s="64">
        <f>G346-2</f>
        <v>44967</v>
      </c>
      <c r="E346" s="64">
        <f>G346-2</f>
        <v>44967</v>
      </c>
      <c r="F346" s="64">
        <f>G346-3</f>
        <v>44966</v>
      </c>
      <c r="G346" s="64">
        <v>44969</v>
      </c>
      <c r="H346" s="12">
        <f>G346+15</f>
        <v>44984</v>
      </c>
      <c r="I346" s="36">
        <f t="shared" si="94"/>
        <v>44987</v>
      </c>
      <c r="J346" s="36">
        <f t="shared" si="95"/>
        <v>44991</v>
      </c>
      <c r="K346" s="220"/>
      <c r="O346" s="222"/>
      <c r="P346" s="222"/>
    </row>
    <row r="347" spans="1:16" s="6" customFormat="1">
      <c r="A347" s="61"/>
      <c r="B347" s="62"/>
      <c r="C347" s="63"/>
      <c r="D347" s="65"/>
      <c r="E347" s="65"/>
      <c r="F347" s="65"/>
      <c r="G347" s="31"/>
      <c r="H347" s="12"/>
      <c r="I347" s="36"/>
      <c r="J347" s="36"/>
      <c r="K347" s="46"/>
      <c r="O347" s="3"/>
      <c r="P347" s="3"/>
    </row>
    <row r="348" spans="1:16" s="6" customFormat="1">
      <c r="A348" s="380"/>
      <c r="B348" s="381"/>
      <c r="C348" s="381"/>
      <c r="D348" s="381"/>
      <c r="E348" s="381"/>
      <c r="F348" s="381"/>
      <c r="G348" s="381"/>
      <c r="H348" s="382"/>
      <c r="I348" s="36"/>
      <c r="J348" s="36"/>
      <c r="K348" s="46"/>
      <c r="O348" s="3"/>
      <c r="P348" s="3"/>
    </row>
    <row r="349" spans="1:16" s="6" customFormat="1" ht="15" customHeight="1">
      <c r="A349" s="383" t="s">
        <v>266</v>
      </c>
      <c r="B349" s="384"/>
      <c r="C349" s="384"/>
      <c r="D349" s="384"/>
      <c r="E349" s="384"/>
      <c r="F349" s="384"/>
      <c r="G349" s="384"/>
      <c r="H349" s="384"/>
      <c r="I349" s="384"/>
      <c r="J349" s="385"/>
      <c r="K349" s="46"/>
      <c r="O349" s="3"/>
      <c r="P349" s="3"/>
    </row>
    <row r="350" spans="1:16" s="6" customFormat="1" ht="15" customHeight="1">
      <c r="A350" s="361" t="s">
        <v>284</v>
      </c>
      <c r="B350" s="362"/>
      <c r="C350" s="362"/>
      <c r="D350" s="362"/>
      <c r="E350" s="362"/>
      <c r="F350" s="362"/>
      <c r="G350" s="362"/>
      <c r="H350" s="362"/>
      <c r="I350" s="363"/>
      <c r="J350" s="36"/>
      <c r="K350" s="46"/>
      <c r="O350" s="3"/>
      <c r="P350" s="3"/>
    </row>
    <row r="351" spans="1:16" s="6" customFormat="1">
      <c r="A351" s="364" t="s">
        <v>174</v>
      </c>
      <c r="B351" s="365"/>
      <c r="C351" s="365"/>
      <c r="D351" s="365"/>
      <c r="E351" s="365"/>
      <c r="F351" s="365"/>
      <c r="G351" s="365"/>
      <c r="H351" s="365"/>
      <c r="I351" s="366"/>
      <c r="J351" s="36"/>
      <c r="K351" s="46"/>
      <c r="O351" s="3"/>
      <c r="P351" s="3"/>
    </row>
    <row r="353" spans="1:16" s="6" customFormat="1">
      <c r="A353" s="386" t="s">
        <v>475</v>
      </c>
      <c r="B353" s="389" t="s">
        <v>476</v>
      </c>
      <c r="C353" s="390"/>
      <c r="D353" s="390"/>
      <c r="E353" s="390"/>
      <c r="F353" s="390"/>
      <c r="G353" s="390"/>
      <c r="H353" s="390"/>
      <c r="I353" s="390"/>
      <c r="J353" s="390"/>
      <c r="O353" s="3"/>
      <c r="P353" s="3"/>
    </row>
    <row r="354" spans="1:16" s="6" customFormat="1">
      <c r="A354" s="387"/>
      <c r="B354" s="339" t="s">
        <v>477</v>
      </c>
      <c r="C354" s="340"/>
      <c r="D354" s="340"/>
      <c r="E354" s="340"/>
      <c r="F354" s="340"/>
      <c r="G354" s="340"/>
      <c r="H354" s="340"/>
      <c r="I354" s="340"/>
      <c r="J354" s="340"/>
      <c r="O354" s="3"/>
      <c r="P354" s="3"/>
    </row>
    <row r="355" spans="1:16" s="6" customFormat="1">
      <c r="A355" s="388"/>
      <c r="B355" s="339" t="s">
        <v>478</v>
      </c>
      <c r="C355" s="340"/>
      <c r="D355" s="340"/>
      <c r="E355" s="340"/>
      <c r="F355" s="340"/>
      <c r="G355" s="340"/>
      <c r="H355" s="340"/>
      <c r="I355" s="340"/>
      <c r="J355" s="340"/>
      <c r="O355" s="3"/>
      <c r="P355" s="3"/>
    </row>
    <row r="356" spans="1:16" s="6" customFormat="1" ht="15" customHeight="1">
      <c r="A356" s="371" t="s">
        <v>4</v>
      </c>
      <c r="B356" s="371" t="s">
        <v>5</v>
      </c>
      <c r="C356" s="371" t="s">
        <v>6</v>
      </c>
      <c r="D356" s="373" t="s">
        <v>179</v>
      </c>
      <c r="E356" s="373" t="s">
        <v>39</v>
      </c>
      <c r="F356" s="375" t="s">
        <v>407</v>
      </c>
      <c r="G356" s="71" t="s">
        <v>57</v>
      </c>
      <c r="H356" s="71" t="s">
        <v>479</v>
      </c>
      <c r="I356" s="345" t="s">
        <v>480</v>
      </c>
      <c r="J356" s="346"/>
      <c r="O356" s="3"/>
      <c r="P356" s="3"/>
    </row>
    <row r="357" spans="1:16" s="6" customFormat="1" ht="30" customHeight="1">
      <c r="A357" s="372"/>
      <c r="B357" s="372"/>
      <c r="C357" s="372"/>
      <c r="D357" s="374"/>
      <c r="E357" s="374"/>
      <c r="F357" s="376"/>
      <c r="G357" s="70" t="s">
        <v>14</v>
      </c>
      <c r="H357" s="71" t="s">
        <v>481</v>
      </c>
      <c r="I357" s="38" t="s">
        <v>482</v>
      </c>
      <c r="J357" s="38" t="s">
        <v>483</v>
      </c>
      <c r="O357" s="3"/>
      <c r="P357" s="3"/>
    </row>
    <row r="358" spans="1:16" s="6" customFormat="1">
      <c r="A358" s="85" t="s">
        <v>412</v>
      </c>
      <c r="B358" s="84"/>
      <c r="C358" s="81" t="s">
        <v>413</v>
      </c>
      <c r="D358" s="54">
        <f>G358-1</f>
        <v>44919</v>
      </c>
      <c r="E358" s="54">
        <f>D358</f>
        <v>44919</v>
      </c>
      <c r="F358" s="54">
        <f>G358-2</f>
        <v>44918</v>
      </c>
      <c r="G358" s="55">
        <v>44920</v>
      </c>
      <c r="H358" s="30"/>
      <c r="I358" s="36">
        <f>G358+22</f>
        <v>44942</v>
      </c>
      <c r="J358" s="36">
        <f>G358+24</f>
        <v>44944</v>
      </c>
      <c r="O358" s="3"/>
      <c r="P358" s="3"/>
    </row>
    <row r="359" spans="1:16" s="6" customFormat="1">
      <c r="A359" s="85" t="s">
        <v>431</v>
      </c>
      <c r="B359" s="84"/>
      <c r="C359" s="81" t="s">
        <v>415</v>
      </c>
      <c r="D359" s="54">
        <f>G359-1</f>
        <v>44933</v>
      </c>
      <c r="E359" s="54">
        <f>D359</f>
        <v>44933</v>
      </c>
      <c r="F359" s="54">
        <f>G359-2</f>
        <v>44932</v>
      </c>
      <c r="G359" s="55">
        <v>44934</v>
      </c>
      <c r="H359" s="30"/>
      <c r="I359" s="36">
        <f>G359+22</f>
        <v>44956</v>
      </c>
      <c r="J359" s="36">
        <f>G359+24</f>
        <v>44958</v>
      </c>
      <c r="O359" s="3"/>
      <c r="P359" s="3"/>
    </row>
    <row r="360" spans="1:16" s="6" customFormat="1">
      <c r="A360" s="85" t="s">
        <v>416</v>
      </c>
      <c r="B360" s="84"/>
      <c r="C360" s="81" t="s">
        <v>417</v>
      </c>
      <c r="D360" s="54">
        <f t="shared" ref="D360:D362" si="96">G360-1</f>
        <v>44940</v>
      </c>
      <c r="E360" s="54">
        <f t="shared" ref="E360:E362" si="97">D360</f>
        <v>44940</v>
      </c>
      <c r="F360" s="54">
        <f t="shared" ref="F360:F362" si="98">G360-2</f>
        <v>44939</v>
      </c>
      <c r="G360" s="55">
        <v>44941</v>
      </c>
      <c r="H360" s="30"/>
      <c r="I360" s="36">
        <f>G360+22</f>
        <v>44963</v>
      </c>
      <c r="J360" s="36">
        <f>G360+24</f>
        <v>44965</v>
      </c>
      <c r="O360" s="3"/>
      <c r="P360" s="3"/>
    </row>
    <row r="361" spans="1:16" s="6" customFormat="1">
      <c r="A361" s="85" t="s">
        <v>418</v>
      </c>
      <c r="B361" s="84"/>
      <c r="C361" s="81" t="s">
        <v>419</v>
      </c>
      <c r="D361" s="54">
        <f t="shared" si="96"/>
        <v>44947</v>
      </c>
      <c r="E361" s="54">
        <f t="shared" si="97"/>
        <v>44947</v>
      </c>
      <c r="F361" s="54">
        <f t="shared" si="98"/>
        <v>44946</v>
      </c>
      <c r="G361" s="55">
        <v>44948</v>
      </c>
      <c r="H361" s="30"/>
      <c r="I361" s="36">
        <f t="shared" ref="I361:I362" si="99">G361+22</f>
        <v>44970</v>
      </c>
      <c r="J361" s="36">
        <f t="shared" ref="J361:J362" si="100">G361+24</f>
        <v>44972</v>
      </c>
      <c r="O361" s="3"/>
      <c r="P361" s="3"/>
    </row>
    <row r="362" spans="1:16" s="6" customFormat="1">
      <c r="A362" s="85" t="s">
        <v>420</v>
      </c>
      <c r="B362" s="84"/>
      <c r="C362" s="81" t="s">
        <v>421</v>
      </c>
      <c r="D362" s="54">
        <f t="shared" si="96"/>
        <v>44961</v>
      </c>
      <c r="E362" s="54">
        <f t="shared" si="97"/>
        <v>44961</v>
      </c>
      <c r="F362" s="54">
        <f t="shared" si="98"/>
        <v>44960</v>
      </c>
      <c r="G362" s="55">
        <v>44962</v>
      </c>
      <c r="H362" s="30"/>
      <c r="I362" s="36">
        <f t="shared" si="99"/>
        <v>44984</v>
      </c>
      <c r="J362" s="36">
        <f t="shared" si="100"/>
        <v>44986</v>
      </c>
      <c r="O362" s="3"/>
      <c r="P362" s="3"/>
    </row>
    <row r="363" spans="1:16" s="6" customFormat="1" ht="15" customHeight="1">
      <c r="A363" s="361" t="s">
        <v>284</v>
      </c>
      <c r="B363" s="362"/>
      <c r="C363" s="362"/>
      <c r="D363" s="362"/>
      <c r="E363" s="362"/>
      <c r="F363" s="362"/>
      <c r="G363" s="362"/>
      <c r="H363" s="362"/>
      <c r="I363" s="363"/>
      <c r="J363" s="48"/>
      <c r="O363" s="3"/>
      <c r="P363" s="3"/>
    </row>
    <row r="364" spans="1:16" s="6" customFormat="1">
      <c r="A364" s="364" t="s">
        <v>174</v>
      </c>
      <c r="B364" s="365"/>
      <c r="C364" s="365"/>
      <c r="D364" s="365"/>
      <c r="E364" s="365"/>
      <c r="F364" s="365"/>
      <c r="G364" s="365"/>
      <c r="H364" s="365"/>
      <c r="I364" s="366"/>
      <c r="J364" s="48"/>
      <c r="O364" s="3"/>
      <c r="P364" s="3"/>
    </row>
    <row r="365" spans="1:16" s="6" customFormat="1" ht="15" customHeight="1">
      <c r="A365" s="367" t="s">
        <v>484</v>
      </c>
      <c r="B365" s="369" t="s">
        <v>327</v>
      </c>
      <c r="C365" s="53"/>
      <c r="D365" s="53"/>
      <c r="E365" s="53"/>
      <c r="F365" s="53"/>
      <c r="G365" s="53"/>
      <c r="H365" s="53"/>
      <c r="I365" s="53"/>
      <c r="O365" s="3"/>
      <c r="P365" s="3"/>
    </row>
    <row r="366" spans="1:16" s="6" customFormat="1" ht="15" customHeight="1">
      <c r="A366" s="368"/>
      <c r="B366" s="370"/>
      <c r="C366" s="53"/>
      <c r="D366" s="53"/>
      <c r="E366" s="53"/>
      <c r="F366" s="53"/>
      <c r="G366" s="53"/>
      <c r="H366" s="53"/>
      <c r="I366" s="53"/>
      <c r="O366" s="3"/>
      <c r="P366" s="3"/>
    </row>
    <row r="367" spans="1:16" s="6" customFormat="1" ht="19.5">
      <c r="A367" s="173" t="s">
        <v>485</v>
      </c>
      <c r="B367" s="174" t="s">
        <v>486</v>
      </c>
      <c r="C367" s="53"/>
      <c r="D367" s="53"/>
      <c r="E367" s="53"/>
      <c r="F367" s="53"/>
      <c r="G367" s="53"/>
      <c r="H367" s="53"/>
      <c r="I367" s="53"/>
      <c r="O367" s="3"/>
      <c r="P367" s="3"/>
    </row>
    <row r="368" spans="1:16" s="6" customFormat="1" ht="19.5">
      <c r="A368" s="67"/>
      <c r="B368" s="68"/>
      <c r="C368" s="53"/>
      <c r="D368" s="53"/>
      <c r="E368" s="53"/>
      <c r="F368" s="53"/>
      <c r="G368" s="53"/>
      <c r="H368" s="53"/>
      <c r="I368" s="53"/>
      <c r="O368" s="3"/>
      <c r="P368" s="3"/>
    </row>
    <row r="369" spans="1:16" s="6" customFormat="1">
      <c r="A369" s="336" t="s">
        <v>487</v>
      </c>
      <c r="B369" s="339" t="s">
        <v>488</v>
      </c>
      <c r="C369" s="340"/>
      <c r="D369" s="340"/>
      <c r="E369" s="340"/>
      <c r="F369" s="340"/>
      <c r="G369" s="340"/>
      <c r="H369" s="340"/>
      <c r="I369" s="341"/>
      <c r="O369" s="3"/>
      <c r="P369" s="3"/>
    </row>
    <row r="370" spans="1:16" s="6" customFormat="1">
      <c r="A370" s="337"/>
      <c r="B370" s="342" t="s">
        <v>252</v>
      </c>
      <c r="C370" s="343"/>
      <c r="D370" s="343"/>
      <c r="E370" s="343"/>
      <c r="F370" s="343"/>
      <c r="G370" s="343"/>
      <c r="H370" s="343"/>
      <c r="I370" s="344"/>
      <c r="O370" s="3"/>
      <c r="P370" s="3"/>
    </row>
    <row r="371" spans="1:16" s="6" customFormat="1">
      <c r="A371" s="338"/>
      <c r="B371" s="342" t="s">
        <v>489</v>
      </c>
      <c r="C371" s="343"/>
      <c r="D371" s="343"/>
      <c r="E371" s="343"/>
      <c r="F371" s="343"/>
      <c r="G371" s="343"/>
      <c r="H371" s="343"/>
      <c r="I371" s="344"/>
      <c r="O371" s="3"/>
      <c r="P371" s="3"/>
    </row>
    <row r="372" spans="1:16" s="6" customFormat="1" ht="15" customHeight="1">
      <c r="A372" s="328" t="s">
        <v>4</v>
      </c>
      <c r="B372" s="328" t="s">
        <v>5</v>
      </c>
      <c r="C372" s="328" t="s">
        <v>6</v>
      </c>
      <c r="D372" s="328" t="s">
        <v>179</v>
      </c>
      <c r="E372" s="328" t="s">
        <v>39</v>
      </c>
      <c r="F372" s="331" t="s">
        <v>490</v>
      </c>
      <c r="G372" s="73" t="s">
        <v>57</v>
      </c>
      <c r="H372" s="70" t="s">
        <v>13</v>
      </c>
      <c r="I372" s="66"/>
      <c r="O372" s="3"/>
      <c r="P372" s="3"/>
    </row>
    <row r="373" spans="1:16" ht="60" customHeight="1">
      <c r="A373" s="329"/>
      <c r="B373" s="329"/>
      <c r="C373" s="329"/>
      <c r="D373" s="329"/>
      <c r="E373" s="329"/>
      <c r="F373" s="332"/>
      <c r="G373" s="72" t="s">
        <v>14</v>
      </c>
      <c r="H373" s="38" t="s">
        <v>491</v>
      </c>
      <c r="I373" s="51" t="s">
        <v>492</v>
      </c>
    </row>
    <row r="374" spans="1:16" s="57" customFormat="1">
      <c r="A374" s="58" t="s">
        <v>233</v>
      </c>
      <c r="B374" s="58"/>
      <c r="C374" s="58"/>
      <c r="D374" s="32"/>
      <c r="E374" s="32"/>
      <c r="F374" s="54"/>
      <c r="G374" s="54"/>
      <c r="H374" s="55"/>
      <c r="I374" s="50"/>
      <c r="J374" s="56"/>
      <c r="K374" s="56"/>
      <c r="L374" s="56"/>
      <c r="M374" s="56"/>
      <c r="N374" s="56"/>
    </row>
    <row r="375" spans="1:16" s="57" customFormat="1">
      <c r="A375" s="58"/>
      <c r="B375" s="17"/>
      <c r="C375" s="58"/>
      <c r="D375" s="32"/>
      <c r="E375" s="32"/>
      <c r="F375" s="54"/>
      <c r="G375" s="54"/>
      <c r="H375" s="55"/>
      <c r="I375" s="50"/>
      <c r="J375" s="56"/>
      <c r="K375" s="56"/>
      <c r="L375" s="56"/>
      <c r="M375" s="56"/>
      <c r="N375" s="56"/>
    </row>
    <row r="376" spans="1:16" s="6" customFormat="1">
      <c r="A376" s="58"/>
      <c r="B376" s="17"/>
      <c r="C376" s="58"/>
      <c r="D376" s="32"/>
      <c r="E376" s="32"/>
      <c r="F376" s="54"/>
      <c r="G376" s="54"/>
      <c r="H376" s="55"/>
      <c r="I376" s="50"/>
      <c r="O376" s="3"/>
      <c r="P376" s="3"/>
    </row>
    <row r="377" spans="1:16" s="57" customFormat="1">
      <c r="A377" s="58"/>
      <c r="B377" s="17"/>
      <c r="C377" s="58"/>
      <c r="D377" s="32"/>
      <c r="E377" s="32"/>
      <c r="F377" s="54"/>
      <c r="G377" s="54"/>
      <c r="H377" s="55"/>
      <c r="I377" s="50"/>
      <c r="J377" s="56"/>
      <c r="K377" s="56"/>
      <c r="L377" s="56"/>
      <c r="M377" s="56"/>
      <c r="N377" s="56"/>
    </row>
    <row r="378" spans="1:16" s="57" customFormat="1">
      <c r="A378" s="58"/>
      <c r="B378" s="17"/>
      <c r="C378" s="58"/>
      <c r="D378" s="32"/>
      <c r="E378" s="32"/>
      <c r="F378" s="54"/>
      <c r="G378" s="54"/>
      <c r="H378" s="55"/>
      <c r="I378" s="50"/>
      <c r="J378" s="56"/>
      <c r="K378" s="56"/>
      <c r="L378" s="56"/>
      <c r="M378" s="56"/>
      <c r="N378" s="56"/>
    </row>
    <row r="379" spans="1:16" s="57" customFormat="1">
      <c r="A379" s="58"/>
      <c r="B379" s="17"/>
      <c r="C379" s="58"/>
      <c r="D379" s="32"/>
      <c r="E379" s="32"/>
      <c r="F379" s="54"/>
      <c r="G379" s="54"/>
      <c r="H379" s="55"/>
      <c r="I379" s="50"/>
      <c r="J379" s="56"/>
      <c r="K379" s="56"/>
      <c r="L379" s="56"/>
      <c r="M379" s="56"/>
      <c r="N379" s="56"/>
    </row>
    <row r="380" spans="1:16" s="57" customFormat="1">
      <c r="A380" s="58"/>
      <c r="B380" s="17"/>
      <c r="C380" s="58"/>
      <c r="D380" s="32"/>
      <c r="E380" s="32"/>
      <c r="F380" s="54"/>
      <c r="G380" s="54"/>
      <c r="H380" s="55"/>
      <c r="I380" s="50"/>
      <c r="J380" s="56"/>
      <c r="K380" s="56"/>
      <c r="L380" s="56"/>
      <c r="M380" s="56"/>
      <c r="N380" s="56"/>
    </row>
    <row r="381" spans="1:16" s="6" customFormat="1">
      <c r="A381" s="58"/>
      <c r="B381" s="17"/>
      <c r="C381" s="58"/>
      <c r="D381" s="32"/>
      <c r="E381" s="32"/>
      <c r="F381" s="54"/>
      <c r="G381" s="54"/>
      <c r="H381" s="55"/>
      <c r="I381" s="50"/>
      <c r="O381" s="3"/>
      <c r="P381" s="3"/>
    </row>
    <row r="382" spans="1:16" s="6" customFormat="1">
      <c r="A382" s="58"/>
      <c r="B382" s="17"/>
      <c r="C382" s="58"/>
      <c r="D382" s="32"/>
      <c r="E382" s="32"/>
      <c r="F382" s="54"/>
      <c r="G382" s="54"/>
      <c r="H382" s="55"/>
      <c r="I382" s="50"/>
      <c r="O382" s="3"/>
      <c r="P382" s="3"/>
    </row>
    <row r="383" spans="1:16">
      <c r="A383" s="58"/>
      <c r="B383" s="17"/>
      <c r="C383" s="58"/>
      <c r="D383" s="32"/>
      <c r="E383" s="32"/>
      <c r="F383" s="54"/>
      <c r="G383" s="54"/>
      <c r="H383" s="55"/>
      <c r="I383" s="50"/>
    </row>
    <row r="384" spans="1:16" s="6" customFormat="1" ht="15" customHeight="1">
      <c r="A384" s="355" t="s">
        <v>493</v>
      </c>
      <c r="B384" s="356"/>
      <c r="C384" s="356"/>
      <c r="D384" s="356"/>
      <c r="E384" s="356"/>
      <c r="F384" s="356"/>
      <c r="G384" s="356"/>
      <c r="H384" s="356"/>
      <c r="I384" s="357"/>
      <c r="O384" s="3"/>
      <c r="P384" s="3"/>
    </row>
    <row r="385" spans="1:16" s="6" customFormat="1" ht="15" customHeight="1">
      <c r="A385" s="358" t="s">
        <v>460</v>
      </c>
      <c r="B385" s="359"/>
      <c r="C385" s="359"/>
      <c r="D385" s="359"/>
      <c r="E385" s="359"/>
      <c r="F385" s="359"/>
      <c r="G385" s="359"/>
      <c r="H385" s="359"/>
      <c r="I385" s="360"/>
      <c r="O385" s="3"/>
      <c r="P385" s="3"/>
    </row>
    <row r="388" spans="1:16">
      <c r="A388" s="336" t="s">
        <v>494</v>
      </c>
      <c r="B388" s="339" t="s">
        <v>495</v>
      </c>
      <c r="C388" s="340"/>
      <c r="D388" s="340"/>
      <c r="E388" s="340"/>
      <c r="F388" s="340"/>
      <c r="G388" s="340"/>
      <c r="H388" s="340"/>
      <c r="I388" s="341"/>
    </row>
    <row r="389" spans="1:16">
      <c r="A389" s="337"/>
      <c r="B389" s="342" t="s">
        <v>405</v>
      </c>
      <c r="C389" s="343"/>
      <c r="D389" s="343"/>
      <c r="E389" s="343"/>
      <c r="F389" s="343"/>
      <c r="G389" s="343"/>
      <c r="H389" s="343"/>
      <c r="I389" s="344"/>
    </row>
    <row r="390" spans="1:16">
      <c r="A390" s="338"/>
      <c r="B390" s="342" t="s">
        <v>496</v>
      </c>
      <c r="C390" s="343"/>
      <c r="D390" s="343"/>
      <c r="E390" s="343"/>
      <c r="F390" s="343"/>
      <c r="G390" s="343"/>
      <c r="H390" s="343"/>
      <c r="I390" s="344"/>
    </row>
    <row r="391" spans="1:16" ht="15" customHeight="1">
      <c r="A391" s="328" t="s">
        <v>4</v>
      </c>
      <c r="B391" s="328" t="s">
        <v>5</v>
      </c>
      <c r="C391" s="328" t="s">
        <v>6</v>
      </c>
      <c r="D391" s="328" t="s">
        <v>179</v>
      </c>
      <c r="E391" s="328" t="s">
        <v>39</v>
      </c>
      <c r="F391" s="331" t="s">
        <v>490</v>
      </c>
      <c r="G391" s="73" t="s">
        <v>57</v>
      </c>
      <c r="H391" s="345" t="s">
        <v>13</v>
      </c>
      <c r="I391" s="346"/>
    </row>
    <row r="392" spans="1:16" ht="15" customHeight="1">
      <c r="A392" s="329"/>
      <c r="B392" s="329"/>
      <c r="C392" s="329"/>
      <c r="D392" s="329"/>
      <c r="E392" s="329"/>
      <c r="F392" s="332"/>
      <c r="G392" s="72" t="s">
        <v>14</v>
      </c>
      <c r="H392" s="347" t="s">
        <v>497</v>
      </c>
      <c r="I392" s="348"/>
    </row>
    <row r="393" spans="1:16" hidden="1">
      <c r="A393" s="151" t="s">
        <v>498</v>
      </c>
      <c r="B393" s="152"/>
      <c r="C393" s="150" t="s">
        <v>499</v>
      </c>
      <c r="D393" s="55">
        <v>44913</v>
      </c>
      <c r="E393" s="55">
        <v>44913</v>
      </c>
      <c r="F393" s="55">
        <v>44912</v>
      </c>
      <c r="G393" s="79">
        <v>44913</v>
      </c>
      <c r="H393" s="349">
        <f>G393+17</f>
        <v>44930</v>
      </c>
      <c r="I393" s="350"/>
    </row>
    <row r="394" spans="1:16" hidden="1">
      <c r="A394" s="150" t="s">
        <v>500</v>
      </c>
      <c r="B394" s="152"/>
      <c r="C394" s="150" t="s">
        <v>501</v>
      </c>
      <c r="D394" s="55">
        <v>44917</v>
      </c>
      <c r="E394" s="55">
        <v>44917</v>
      </c>
      <c r="F394" s="55">
        <v>44916</v>
      </c>
      <c r="G394" s="79">
        <v>44919</v>
      </c>
      <c r="H394" s="349">
        <f>G394+17</f>
        <v>44936</v>
      </c>
      <c r="I394" s="350"/>
    </row>
    <row r="395" spans="1:16">
      <c r="A395" s="150" t="s">
        <v>502</v>
      </c>
      <c r="B395" s="149"/>
      <c r="C395" s="150" t="s">
        <v>503</v>
      </c>
      <c r="D395" s="83">
        <f>G395-1</f>
        <v>44928</v>
      </c>
      <c r="E395" s="83">
        <f>D395</f>
        <v>44928</v>
      </c>
      <c r="F395" s="83">
        <f>G395-2</f>
        <v>44927</v>
      </c>
      <c r="G395" s="82">
        <v>44929</v>
      </c>
      <c r="H395" s="349">
        <f>G395+17</f>
        <v>44946</v>
      </c>
      <c r="I395" s="350"/>
    </row>
    <row r="396" spans="1:16">
      <c r="A396" s="150"/>
      <c r="B396" s="149"/>
      <c r="C396" s="150"/>
      <c r="D396" s="83"/>
      <c r="E396" s="83"/>
      <c r="F396" s="83"/>
      <c r="G396" s="82"/>
      <c r="H396" s="353"/>
      <c r="I396" s="354"/>
    </row>
    <row r="397" spans="1:16">
      <c r="A397" s="150"/>
      <c r="B397" s="149"/>
      <c r="C397" s="150"/>
      <c r="D397" s="83"/>
      <c r="E397" s="83"/>
      <c r="F397" s="83"/>
      <c r="G397" s="82"/>
      <c r="H397" s="353"/>
      <c r="I397" s="354"/>
    </row>
    <row r="398" spans="1:16">
      <c r="A398" s="150"/>
      <c r="B398" s="149"/>
      <c r="C398" s="150"/>
      <c r="D398" s="83"/>
      <c r="E398" s="83"/>
      <c r="F398" s="83"/>
      <c r="G398" s="82"/>
      <c r="H398" s="353"/>
      <c r="I398" s="354"/>
    </row>
    <row r="399" spans="1:16">
      <c r="A399" s="150"/>
      <c r="B399" s="149"/>
      <c r="C399" s="150"/>
      <c r="D399" s="55"/>
      <c r="E399" s="55"/>
      <c r="F399" s="55"/>
      <c r="G399" s="54"/>
      <c r="H399" s="349"/>
      <c r="I399" s="350"/>
    </row>
    <row r="400" spans="1:16" ht="15" customHeight="1">
      <c r="A400" s="333" t="s">
        <v>284</v>
      </c>
      <c r="B400" s="334"/>
      <c r="C400" s="334"/>
      <c r="D400" s="334"/>
      <c r="E400" s="334"/>
      <c r="F400" s="334"/>
      <c r="G400" s="334"/>
      <c r="H400" s="334"/>
      <c r="I400" s="335"/>
    </row>
    <row r="401" spans="1:16" s="6" customFormat="1" ht="18">
      <c r="A401" s="325" t="s">
        <v>504</v>
      </c>
      <c r="B401" s="326"/>
      <c r="C401" s="326"/>
      <c r="D401" s="326"/>
      <c r="E401" s="326"/>
      <c r="F401" s="326"/>
      <c r="G401" s="326"/>
      <c r="H401" s="326"/>
      <c r="I401" s="327"/>
      <c r="O401" s="3"/>
      <c r="P401" s="3"/>
    </row>
    <row r="403" spans="1:16">
      <c r="A403" s="336" t="s">
        <v>505</v>
      </c>
      <c r="B403" s="339" t="s">
        <v>506</v>
      </c>
      <c r="C403" s="340"/>
      <c r="D403" s="340"/>
      <c r="E403" s="340"/>
      <c r="F403" s="340"/>
      <c r="G403" s="340"/>
      <c r="H403" s="340"/>
      <c r="I403" s="341"/>
    </row>
    <row r="404" spans="1:16">
      <c r="A404" s="337"/>
      <c r="B404" s="342" t="s">
        <v>477</v>
      </c>
      <c r="C404" s="343"/>
      <c r="D404" s="343"/>
      <c r="E404" s="343"/>
      <c r="F404" s="343"/>
      <c r="G404" s="343"/>
      <c r="H404" s="343"/>
      <c r="I404" s="344"/>
    </row>
    <row r="405" spans="1:16">
      <c r="A405" s="338"/>
      <c r="B405" s="342" t="s">
        <v>507</v>
      </c>
      <c r="C405" s="343"/>
      <c r="D405" s="343"/>
      <c r="E405" s="343"/>
      <c r="F405" s="343"/>
      <c r="G405" s="343"/>
      <c r="H405" s="343"/>
      <c r="I405" s="344"/>
    </row>
    <row r="406" spans="1:16" ht="15" customHeight="1">
      <c r="A406" s="328" t="s">
        <v>4</v>
      </c>
      <c r="B406" s="328" t="s">
        <v>5</v>
      </c>
      <c r="C406" s="328" t="s">
        <v>6</v>
      </c>
      <c r="D406" s="328" t="s">
        <v>179</v>
      </c>
      <c r="E406" s="328" t="s">
        <v>39</v>
      </c>
      <c r="F406" s="331" t="s">
        <v>490</v>
      </c>
      <c r="G406" s="73" t="s">
        <v>57</v>
      </c>
      <c r="H406" s="345" t="s">
        <v>13</v>
      </c>
      <c r="I406" s="346"/>
    </row>
    <row r="407" spans="1:16" ht="15" customHeight="1">
      <c r="A407" s="329"/>
      <c r="B407" s="329"/>
      <c r="C407" s="329"/>
      <c r="D407" s="329"/>
      <c r="E407" s="329"/>
      <c r="F407" s="332"/>
      <c r="G407" s="72" t="s">
        <v>14</v>
      </c>
      <c r="H407" s="347" t="s">
        <v>508</v>
      </c>
      <c r="I407" s="348"/>
    </row>
    <row r="408" spans="1:16">
      <c r="A408" s="189" t="s">
        <v>509</v>
      </c>
      <c r="B408" s="62"/>
      <c r="C408" s="189" t="s">
        <v>510</v>
      </c>
      <c r="D408" s="65">
        <f>G408-2</f>
        <v>44803</v>
      </c>
      <c r="E408" s="65">
        <f>G408-2</f>
        <v>44803</v>
      </c>
      <c r="F408" s="65">
        <f>G408-2</f>
        <v>44803</v>
      </c>
      <c r="G408" s="65">
        <v>44805</v>
      </c>
      <c r="H408" s="349">
        <f>G408+6</f>
        <v>44811</v>
      </c>
      <c r="I408" s="350"/>
    </row>
    <row r="409" spans="1:16">
      <c r="A409" s="189" t="s">
        <v>511</v>
      </c>
      <c r="B409" s="58"/>
      <c r="C409" s="189" t="s">
        <v>512</v>
      </c>
      <c r="D409" s="32">
        <f>G409-2</f>
        <v>44809</v>
      </c>
      <c r="E409" s="32">
        <f>G409-2</f>
        <v>44809</v>
      </c>
      <c r="F409" s="54">
        <f>G409-2</f>
        <v>44809</v>
      </c>
      <c r="G409" s="65">
        <v>44811</v>
      </c>
      <c r="H409" s="349">
        <f>G409+3</f>
        <v>44814</v>
      </c>
      <c r="I409" s="350"/>
    </row>
    <row r="410" spans="1:16">
      <c r="A410" s="189" t="s">
        <v>513</v>
      </c>
      <c r="B410" s="17"/>
      <c r="C410" s="189" t="s">
        <v>514</v>
      </c>
      <c r="D410" s="32">
        <f>G410-2</f>
        <v>44822</v>
      </c>
      <c r="E410" s="32">
        <f>G410-2</f>
        <v>44822</v>
      </c>
      <c r="F410" s="54">
        <f>G410-2</f>
        <v>44822</v>
      </c>
      <c r="G410" s="65">
        <v>44824</v>
      </c>
      <c r="H410" s="349">
        <f>G410+9</f>
        <v>44833</v>
      </c>
      <c r="I410" s="350"/>
    </row>
    <row r="411" spans="1:16" s="4" customFormat="1">
      <c r="A411" s="189" t="s">
        <v>515</v>
      </c>
      <c r="B411" s="189"/>
      <c r="C411" s="189" t="s">
        <v>516</v>
      </c>
      <c r="D411" s="65">
        <f>G411-2</f>
        <v>44836</v>
      </c>
      <c r="E411" s="65">
        <f>G411-2</f>
        <v>44836</v>
      </c>
      <c r="F411" s="65">
        <f>G411-2</f>
        <v>44836</v>
      </c>
      <c r="G411" s="65">
        <v>44838</v>
      </c>
      <c r="H411" s="351">
        <f>G411+3</f>
        <v>44841</v>
      </c>
      <c r="I411" s="352"/>
      <c r="J411" s="9"/>
      <c r="K411" s="9"/>
      <c r="L411" s="9"/>
      <c r="M411" s="9"/>
      <c r="N411" s="9"/>
    </row>
    <row r="412" spans="1:16" ht="15" customHeight="1">
      <c r="A412" s="333" t="s">
        <v>517</v>
      </c>
      <c r="B412" s="334"/>
      <c r="C412" s="334"/>
      <c r="D412" s="334"/>
      <c r="E412" s="334"/>
      <c r="F412" s="334"/>
      <c r="G412" s="334"/>
      <c r="H412" s="334"/>
      <c r="I412" s="335"/>
    </row>
    <row r="413" spans="1:16" ht="18">
      <c r="A413" s="325" t="s">
        <v>504</v>
      </c>
      <c r="B413" s="326"/>
      <c r="C413" s="326"/>
      <c r="D413" s="326"/>
      <c r="E413" s="326"/>
      <c r="F413" s="326"/>
      <c r="G413" s="326"/>
      <c r="H413" s="326"/>
      <c r="I413" s="327"/>
    </row>
    <row r="416" spans="1:16">
      <c r="A416" s="336" t="s">
        <v>518</v>
      </c>
      <c r="B416" s="339" t="s">
        <v>519</v>
      </c>
      <c r="C416" s="340"/>
      <c r="D416" s="340"/>
      <c r="E416" s="340"/>
      <c r="F416" s="340"/>
      <c r="G416" s="340"/>
      <c r="H416" s="340"/>
      <c r="I416" s="341"/>
    </row>
    <row r="417" spans="1:16">
      <c r="A417" s="337"/>
      <c r="B417" s="342" t="s">
        <v>520</v>
      </c>
      <c r="C417" s="343"/>
      <c r="D417" s="343"/>
      <c r="E417" s="343"/>
      <c r="F417" s="343"/>
      <c r="G417" s="343"/>
      <c r="H417" s="343"/>
      <c r="I417" s="344"/>
    </row>
    <row r="418" spans="1:16">
      <c r="A418" s="338"/>
      <c r="B418" s="342" t="s">
        <v>521</v>
      </c>
      <c r="C418" s="343"/>
      <c r="D418" s="343"/>
      <c r="E418" s="343"/>
      <c r="F418" s="343"/>
      <c r="G418" s="343"/>
      <c r="H418" s="343"/>
      <c r="I418" s="344"/>
    </row>
    <row r="419" spans="1:16" ht="15" customHeight="1">
      <c r="A419" s="328" t="s">
        <v>4</v>
      </c>
      <c r="B419" s="328" t="s">
        <v>5</v>
      </c>
      <c r="C419" s="328" t="s">
        <v>6</v>
      </c>
      <c r="D419" s="328" t="s">
        <v>179</v>
      </c>
      <c r="E419" s="328" t="s">
        <v>39</v>
      </c>
      <c r="F419" s="331" t="s">
        <v>490</v>
      </c>
      <c r="G419" s="73" t="s">
        <v>57</v>
      </c>
      <c r="H419" s="70" t="s">
        <v>13</v>
      </c>
      <c r="I419" s="70" t="s">
        <v>13</v>
      </c>
    </row>
    <row r="420" spans="1:16">
      <c r="A420" s="329"/>
      <c r="B420" s="330"/>
      <c r="C420" s="330"/>
      <c r="D420" s="329"/>
      <c r="E420" s="329"/>
      <c r="F420" s="332"/>
      <c r="G420" s="72" t="s">
        <v>14</v>
      </c>
      <c r="H420" s="38" t="s">
        <v>522</v>
      </c>
      <c r="I420" s="38" t="s">
        <v>523</v>
      </c>
    </row>
    <row r="421" spans="1:16">
      <c r="A421" s="58" t="s">
        <v>524</v>
      </c>
      <c r="B421" s="184"/>
      <c r="C421" s="185" t="s">
        <v>525</v>
      </c>
      <c r="D421" s="55">
        <f t="shared" ref="D421:D422" si="101">G421-1</f>
        <v>44930</v>
      </c>
      <c r="E421" s="55">
        <f t="shared" ref="E421:E422" si="102">D421</f>
        <v>44930</v>
      </c>
      <c r="F421" s="55">
        <f t="shared" ref="F421:F422" si="103">G421-2</f>
        <v>44929</v>
      </c>
      <c r="G421" s="188">
        <v>44931</v>
      </c>
      <c r="H421" s="55">
        <f t="shared" ref="H421:H426" si="104">G421+4</f>
        <v>44935</v>
      </c>
      <c r="I421" s="55">
        <f t="shared" ref="I421:I426" si="105">G421+5</f>
        <v>44936</v>
      </c>
    </row>
    <row r="422" spans="1:16">
      <c r="A422" s="58" t="s">
        <v>526</v>
      </c>
      <c r="B422" s="146"/>
      <c r="C422" s="134" t="s">
        <v>527</v>
      </c>
      <c r="D422" s="55">
        <f t="shared" si="101"/>
        <v>44935</v>
      </c>
      <c r="E422" s="55">
        <f t="shared" si="102"/>
        <v>44935</v>
      </c>
      <c r="F422" s="55">
        <f t="shared" si="103"/>
        <v>44934</v>
      </c>
      <c r="G422" s="188">
        <v>44936</v>
      </c>
      <c r="H422" s="55">
        <f t="shared" si="104"/>
        <v>44940</v>
      </c>
      <c r="I422" s="55">
        <f t="shared" si="105"/>
        <v>44941</v>
      </c>
    </row>
    <row r="423" spans="1:16">
      <c r="A423" s="58" t="s">
        <v>528</v>
      </c>
      <c r="B423" s="184"/>
      <c r="C423" s="185" t="s">
        <v>529</v>
      </c>
      <c r="D423" s="55">
        <f t="shared" ref="D423:D426" si="106">G423-1</f>
        <v>44943</v>
      </c>
      <c r="E423" s="55">
        <f t="shared" ref="E423:E426" si="107">D423</f>
        <v>44943</v>
      </c>
      <c r="F423" s="55">
        <f t="shared" ref="F423:F426" si="108">G423-2</f>
        <v>44942</v>
      </c>
      <c r="G423" s="188">
        <v>44944</v>
      </c>
      <c r="H423" s="55">
        <f t="shared" si="104"/>
        <v>44948</v>
      </c>
      <c r="I423" s="55">
        <f t="shared" si="105"/>
        <v>44949</v>
      </c>
    </row>
    <row r="424" spans="1:16" s="6" customFormat="1">
      <c r="A424" s="58" t="s">
        <v>530</v>
      </c>
      <c r="B424" s="146"/>
      <c r="C424" s="134" t="s">
        <v>531</v>
      </c>
      <c r="D424" s="55">
        <f t="shared" si="106"/>
        <v>44948</v>
      </c>
      <c r="E424" s="55">
        <f t="shared" si="107"/>
        <v>44948</v>
      </c>
      <c r="F424" s="55">
        <f t="shared" si="108"/>
        <v>44947</v>
      </c>
      <c r="G424" s="188">
        <v>44949</v>
      </c>
      <c r="H424" s="55">
        <f t="shared" si="104"/>
        <v>44953</v>
      </c>
      <c r="I424" s="55">
        <f t="shared" si="105"/>
        <v>44954</v>
      </c>
      <c r="O424" s="3"/>
      <c r="P424" s="3"/>
    </row>
    <row r="425" spans="1:16" s="6" customFormat="1">
      <c r="A425" s="58" t="s">
        <v>532</v>
      </c>
      <c r="B425" s="184"/>
      <c r="C425" s="185" t="s">
        <v>533</v>
      </c>
      <c r="D425" s="55">
        <f t="shared" si="106"/>
        <v>44956</v>
      </c>
      <c r="E425" s="55">
        <f t="shared" si="107"/>
        <v>44956</v>
      </c>
      <c r="F425" s="55">
        <f t="shared" si="108"/>
        <v>44955</v>
      </c>
      <c r="G425" s="188">
        <v>44957</v>
      </c>
      <c r="H425" s="55">
        <f t="shared" si="104"/>
        <v>44961</v>
      </c>
      <c r="I425" s="55">
        <f t="shared" si="105"/>
        <v>44962</v>
      </c>
      <c r="O425" s="3"/>
      <c r="P425" s="3"/>
    </row>
    <row r="426" spans="1:16" s="6" customFormat="1">
      <c r="A426" s="58" t="s">
        <v>534</v>
      </c>
      <c r="B426" s="146"/>
      <c r="C426" s="134" t="s">
        <v>535</v>
      </c>
      <c r="D426" s="55">
        <f t="shared" si="106"/>
        <v>44961</v>
      </c>
      <c r="E426" s="55">
        <f t="shared" si="107"/>
        <v>44961</v>
      </c>
      <c r="F426" s="55">
        <f t="shared" si="108"/>
        <v>44960</v>
      </c>
      <c r="G426" s="188">
        <v>44962</v>
      </c>
      <c r="H426" s="55">
        <f t="shared" si="104"/>
        <v>44966</v>
      </c>
      <c r="I426" s="55">
        <f t="shared" si="105"/>
        <v>44967</v>
      </c>
      <c r="O426" s="3"/>
      <c r="P426" s="3"/>
    </row>
    <row r="427" spans="1:16" s="6" customFormat="1" ht="15" customHeight="1">
      <c r="A427" s="322" t="s">
        <v>536</v>
      </c>
      <c r="B427" s="323"/>
      <c r="C427" s="323"/>
      <c r="D427" s="323"/>
      <c r="E427" s="323"/>
      <c r="F427" s="323"/>
      <c r="G427" s="323"/>
      <c r="H427" s="323"/>
      <c r="I427" s="324"/>
      <c r="O427" s="3"/>
      <c r="P427" s="3"/>
    </row>
    <row r="428" spans="1:16" s="6" customFormat="1" ht="18">
      <c r="A428" s="325" t="s">
        <v>34</v>
      </c>
      <c r="B428" s="326"/>
      <c r="C428" s="326"/>
      <c r="D428" s="326"/>
      <c r="E428" s="326"/>
      <c r="F428" s="326"/>
      <c r="G428" s="326"/>
      <c r="H428" s="326"/>
      <c r="I428" s="327"/>
      <c r="O428" s="3"/>
      <c r="P428" s="3"/>
    </row>
  </sheetData>
  <mergeCells count="414">
    <mergeCell ref="A2:A4"/>
    <mergeCell ref="B2:J2"/>
    <mergeCell ref="B3:J3"/>
    <mergeCell ref="B4:J4"/>
    <mergeCell ref="A5:A6"/>
    <mergeCell ref="B5:B6"/>
    <mergeCell ref="C5:C6"/>
    <mergeCell ref="D5:D6"/>
    <mergeCell ref="E5:E6"/>
    <mergeCell ref="F5:F6"/>
    <mergeCell ref="A18:J18"/>
    <mergeCell ref="A19:J19"/>
    <mergeCell ref="A21:A23"/>
    <mergeCell ref="B21:I21"/>
    <mergeCell ref="B22:I22"/>
    <mergeCell ref="B23:I23"/>
    <mergeCell ref="H5:H6"/>
    <mergeCell ref="A13:J13"/>
    <mergeCell ref="A14:J14"/>
    <mergeCell ref="A15:J15"/>
    <mergeCell ref="A16:J16"/>
    <mergeCell ref="A17:J17"/>
    <mergeCell ref="A34:H34"/>
    <mergeCell ref="A35:H35"/>
    <mergeCell ref="A37:A39"/>
    <mergeCell ref="B37:M37"/>
    <mergeCell ref="B38:M38"/>
    <mergeCell ref="B39:M39"/>
    <mergeCell ref="A24:A25"/>
    <mergeCell ref="B24:B25"/>
    <mergeCell ref="C24:C25"/>
    <mergeCell ref="D24:D25"/>
    <mergeCell ref="E24:E25"/>
    <mergeCell ref="F24:F25"/>
    <mergeCell ref="H40:I40"/>
    <mergeCell ref="A47:M47"/>
    <mergeCell ref="A48:M48"/>
    <mergeCell ref="A49:M49"/>
    <mergeCell ref="A40:A41"/>
    <mergeCell ref="B40:B41"/>
    <mergeCell ref="C40:C41"/>
    <mergeCell ref="D40:D41"/>
    <mergeCell ref="E40:E41"/>
    <mergeCell ref="F40:F41"/>
    <mergeCell ref="F55:F56"/>
    <mergeCell ref="H55:H56"/>
    <mergeCell ref="I55:I56"/>
    <mergeCell ref="J55:J56"/>
    <mergeCell ref="A63:J63"/>
    <mergeCell ref="A64:J64"/>
    <mergeCell ref="A52:A54"/>
    <mergeCell ref="B52:J52"/>
    <mergeCell ref="B53:J53"/>
    <mergeCell ref="B54:J54"/>
    <mergeCell ref="A55:A56"/>
    <mergeCell ref="B55:B56"/>
    <mergeCell ref="C55:C56"/>
    <mergeCell ref="D55:D56"/>
    <mergeCell ref="E55:E56"/>
    <mergeCell ref="H69:H70"/>
    <mergeCell ref="I69:I70"/>
    <mergeCell ref="J69:J70"/>
    <mergeCell ref="K69:K70"/>
    <mergeCell ref="A77:K77"/>
    <mergeCell ref="A78:K78"/>
    <mergeCell ref="A66:A68"/>
    <mergeCell ref="B66:K66"/>
    <mergeCell ref="B67:K67"/>
    <mergeCell ref="B68:K68"/>
    <mergeCell ref="A69:A70"/>
    <mergeCell ref="B69:B70"/>
    <mergeCell ref="C69:C70"/>
    <mergeCell ref="D69:D70"/>
    <mergeCell ref="E69:E70"/>
    <mergeCell ref="F69:F70"/>
    <mergeCell ref="A76:K76"/>
    <mergeCell ref="A80:A82"/>
    <mergeCell ref="B80:J80"/>
    <mergeCell ref="B81:J81"/>
    <mergeCell ref="B82:J82"/>
    <mergeCell ref="A83:A84"/>
    <mergeCell ref="B83:B84"/>
    <mergeCell ref="C83:C84"/>
    <mergeCell ref="D83:D84"/>
    <mergeCell ref="E83:E84"/>
    <mergeCell ref="F83:F84"/>
    <mergeCell ref="H83:H84"/>
    <mergeCell ref="I83:I84"/>
    <mergeCell ref="J83:J84"/>
    <mergeCell ref="A91:J91"/>
    <mergeCell ref="A92:J92"/>
    <mergeCell ref="A94:A96"/>
    <mergeCell ref="B94:I94"/>
    <mergeCell ref="B95:I95"/>
    <mergeCell ref="B96:I96"/>
    <mergeCell ref="H97:H98"/>
    <mergeCell ref="A105:I105"/>
    <mergeCell ref="A106:K106"/>
    <mergeCell ref="A107:A109"/>
    <mergeCell ref="B107:K107"/>
    <mergeCell ref="B108:K108"/>
    <mergeCell ref="B109:K109"/>
    <mergeCell ref="A97:A98"/>
    <mergeCell ref="B97:B98"/>
    <mergeCell ref="C97:C98"/>
    <mergeCell ref="D97:D98"/>
    <mergeCell ref="E97:E98"/>
    <mergeCell ref="F97:F98"/>
    <mergeCell ref="H110:H111"/>
    <mergeCell ref="I110:M110"/>
    <mergeCell ref="A119:K119"/>
    <mergeCell ref="A120:K120"/>
    <mergeCell ref="A121:K121"/>
    <mergeCell ref="A123:A125"/>
    <mergeCell ref="B123:N123"/>
    <mergeCell ref="B124:N124"/>
    <mergeCell ref="B125:N125"/>
    <mergeCell ref="A110:A111"/>
    <mergeCell ref="B110:B111"/>
    <mergeCell ref="C110:C111"/>
    <mergeCell ref="D110:D111"/>
    <mergeCell ref="E110:E111"/>
    <mergeCell ref="F110:F111"/>
    <mergeCell ref="H126:H127"/>
    <mergeCell ref="I126:I127"/>
    <mergeCell ref="J126:M126"/>
    <mergeCell ref="A134:N134"/>
    <mergeCell ref="A135:N135"/>
    <mergeCell ref="A136:I136"/>
    <mergeCell ref="A126:A127"/>
    <mergeCell ref="B126:B127"/>
    <mergeCell ref="C126:C127"/>
    <mergeCell ref="D126:D127"/>
    <mergeCell ref="E126:E127"/>
    <mergeCell ref="F126:F127"/>
    <mergeCell ref="A137:A139"/>
    <mergeCell ref="B137:I137"/>
    <mergeCell ref="B138:I138"/>
    <mergeCell ref="B139:I139"/>
    <mergeCell ref="A140:A141"/>
    <mergeCell ref="B140:B141"/>
    <mergeCell ref="C140:C141"/>
    <mergeCell ref="D140:D141"/>
    <mergeCell ref="E140:E141"/>
    <mergeCell ref="F140:F141"/>
    <mergeCell ref="H140:I140"/>
    <mergeCell ref="A146:I146"/>
    <mergeCell ref="A147:I147"/>
    <mergeCell ref="A148:I148"/>
    <mergeCell ref="A149:I149"/>
    <mergeCell ref="A163:A165"/>
    <mergeCell ref="B163:J163"/>
    <mergeCell ref="B164:J164"/>
    <mergeCell ref="B165:J165"/>
    <mergeCell ref="H166:J166"/>
    <mergeCell ref="A151:A153"/>
    <mergeCell ref="B151:J151"/>
    <mergeCell ref="B152:J152"/>
    <mergeCell ref="B153:J153"/>
    <mergeCell ref="A154:A155"/>
    <mergeCell ref="B154:B155"/>
    <mergeCell ref="C154:C155"/>
    <mergeCell ref="D154:D155"/>
    <mergeCell ref="E154:E155"/>
    <mergeCell ref="F154:F155"/>
    <mergeCell ref="H154:J154"/>
    <mergeCell ref="A160:J160"/>
    <mergeCell ref="A161:J161"/>
    <mergeCell ref="A173:J173"/>
    <mergeCell ref="A174:J174"/>
    <mergeCell ref="A175:J175"/>
    <mergeCell ref="A176:J176"/>
    <mergeCell ref="A178:A180"/>
    <mergeCell ref="B178:J178"/>
    <mergeCell ref="B179:J179"/>
    <mergeCell ref="B180:J180"/>
    <mergeCell ref="A166:A167"/>
    <mergeCell ref="B166:B167"/>
    <mergeCell ref="C166:C167"/>
    <mergeCell ref="D166:D167"/>
    <mergeCell ref="E166:E167"/>
    <mergeCell ref="F166:F167"/>
    <mergeCell ref="H181:H182"/>
    <mergeCell ref="A187:H187"/>
    <mergeCell ref="A188:J188"/>
    <mergeCell ref="A189:J189"/>
    <mergeCell ref="A190:J190"/>
    <mergeCell ref="A192:A194"/>
    <mergeCell ref="B192:K192"/>
    <mergeCell ref="B193:K193"/>
    <mergeCell ref="B194:K194"/>
    <mergeCell ref="A181:A182"/>
    <mergeCell ref="B181:B182"/>
    <mergeCell ref="C181:C182"/>
    <mergeCell ref="D181:D182"/>
    <mergeCell ref="E181:E182"/>
    <mergeCell ref="F181:F182"/>
    <mergeCell ref="H195:K195"/>
    <mergeCell ref="A201:K201"/>
    <mergeCell ref="A202:K202"/>
    <mergeCell ref="A203:K203"/>
    <mergeCell ref="A204:K204"/>
    <mergeCell ref="A195:A196"/>
    <mergeCell ref="B195:B196"/>
    <mergeCell ref="C195:C196"/>
    <mergeCell ref="D195:D196"/>
    <mergeCell ref="E195:E196"/>
    <mergeCell ref="F195:F196"/>
    <mergeCell ref="H209:J209"/>
    <mergeCell ref="A213:J213"/>
    <mergeCell ref="A214:J214"/>
    <mergeCell ref="A216:A218"/>
    <mergeCell ref="B216:J216"/>
    <mergeCell ref="B217:J217"/>
    <mergeCell ref="B218:J218"/>
    <mergeCell ref="A206:A208"/>
    <mergeCell ref="B206:J206"/>
    <mergeCell ref="B207:J207"/>
    <mergeCell ref="B208:J208"/>
    <mergeCell ref="A209:A210"/>
    <mergeCell ref="B209:B210"/>
    <mergeCell ref="C209:C210"/>
    <mergeCell ref="D209:D210"/>
    <mergeCell ref="E209:E210"/>
    <mergeCell ref="F209:F210"/>
    <mergeCell ref="H219:H220"/>
    <mergeCell ref="A225:J225"/>
    <mergeCell ref="A226:J226"/>
    <mergeCell ref="A227:J227"/>
    <mergeCell ref="A229:A231"/>
    <mergeCell ref="B229:J229"/>
    <mergeCell ref="B230:J230"/>
    <mergeCell ref="B231:J231"/>
    <mergeCell ref="A219:A220"/>
    <mergeCell ref="B219:B220"/>
    <mergeCell ref="C219:C220"/>
    <mergeCell ref="D219:D220"/>
    <mergeCell ref="E219:E220"/>
    <mergeCell ref="F219:F220"/>
    <mergeCell ref="H232:H233"/>
    <mergeCell ref="A240:J240"/>
    <mergeCell ref="A241:J242"/>
    <mergeCell ref="A244:A246"/>
    <mergeCell ref="B244:J244"/>
    <mergeCell ref="B245:J245"/>
    <mergeCell ref="B246:J246"/>
    <mergeCell ref="A232:A233"/>
    <mergeCell ref="B232:B233"/>
    <mergeCell ref="C232:C233"/>
    <mergeCell ref="D232:D233"/>
    <mergeCell ref="E232:E233"/>
    <mergeCell ref="F232:F233"/>
    <mergeCell ref="H247:J247"/>
    <mergeCell ref="A255:J255"/>
    <mergeCell ref="A256:J256"/>
    <mergeCell ref="A257:A258"/>
    <mergeCell ref="B257:B258"/>
    <mergeCell ref="E257:E258"/>
    <mergeCell ref="F257:F258"/>
    <mergeCell ref="G257:G258"/>
    <mergeCell ref="H257:H258"/>
    <mergeCell ref="A247:A248"/>
    <mergeCell ref="B247:B248"/>
    <mergeCell ref="C247:C248"/>
    <mergeCell ref="D247:D248"/>
    <mergeCell ref="E247:E248"/>
    <mergeCell ref="F247:F248"/>
    <mergeCell ref="H285:K285"/>
    <mergeCell ref="A292:K292"/>
    <mergeCell ref="A293:K293"/>
    <mergeCell ref="A295:A297"/>
    <mergeCell ref="B295:K295"/>
    <mergeCell ref="B296:K296"/>
    <mergeCell ref="B297:K297"/>
    <mergeCell ref="A282:A284"/>
    <mergeCell ref="B282:K282"/>
    <mergeCell ref="B283:K283"/>
    <mergeCell ref="B284:K284"/>
    <mergeCell ref="A285:A286"/>
    <mergeCell ref="B285:B286"/>
    <mergeCell ref="C285:C286"/>
    <mergeCell ref="D285:D286"/>
    <mergeCell ref="E285:E286"/>
    <mergeCell ref="F285:F286"/>
    <mergeCell ref="H298:H299"/>
    <mergeCell ref="I298:K298"/>
    <mergeCell ref="A305:K305"/>
    <mergeCell ref="A306:K306"/>
    <mergeCell ref="A308:A310"/>
    <mergeCell ref="B308:I308"/>
    <mergeCell ref="B309:I309"/>
    <mergeCell ref="B310:I310"/>
    <mergeCell ref="A298:A299"/>
    <mergeCell ref="B298:B299"/>
    <mergeCell ref="C298:C299"/>
    <mergeCell ref="D298:D299"/>
    <mergeCell ref="E298:E299"/>
    <mergeCell ref="F298:F299"/>
    <mergeCell ref="H311:I311"/>
    <mergeCell ref="A320:I320"/>
    <mergeCell ref="A321:I321"/>
    <mergeCell ref="A323:A325"/>
    <mergeCell ref="B323:K323"/>
    <mergeCell ref="B324:K324"/>
    <mergeCell ref="B325:K325"/>
    <mergeCell ref="A311:A312"/>
    <mergeCell ref="B311:B312"/>
    <mergeCell ref="C311:C312"/>
    <mergeCell ref="D311:D312"/>
    <mergeCell ref="E311:E312"/>
    <mergeCell ref="F311:F312"/>
    <mergeCell ref="H326:K326"/>
    <mergeCell ref="A334:H334"/>
    <mergeCell ref="I334:K334"/>
    <mergeCell ref="A335:K335"/>
    <mergeCell ref="A336:K336"/>
    <mergeCell ref="A338:A340"/>
    <mergeCell ref="B338:I338"/>
    <mergeCell ref="B339:I339"/>
    <mergeCell ref="A326:A327"/>
    <mergeCell ref="B326:B327"/>
    <mergeCell ref="C326:C327"/>
    <mergeCell ref="D326:D327"/>
    <mergeCell ref="E326:E327"/>
    <mergeCell ref="F326:F327"/>
    <mergeCell ref="H341:J341"/>
    <mergeCell ref="A348:H348"/>
    <mergeCell ref="A349:J349"/>
    <mergeCell ref="A350:I350"/>
    <mergeCell ref="A351:I351"/>
    <mergeCell ref="A353:A355"/>
    <mergeCell ref="B353:J353"/>
    <mergeCell ref="B354:J354"/>
    <mergeCell ref="B355:J355"/>
    <mergeCell ref="A341:A342"/>
    <mergeCell ref="B341:B342"/>
    <mergeCell ref="C341:C342"/>
    <mergeCell ref="D341:D342"/>
    <mergeCell ref="E341:E342"/>
    <mergeCell ref="F341:F342"/>
    <mergeCell ref="I356:J356"/>
    <mergeCell ref="A363:I363"/>
    <mergeCell ref="A364:I364"/>
    <mergeCell ref="A365:A366"/>
    <mergeCell ref="B365:B366"/>
    <mergeCell ref="A369:A371"/>
    <mergeCell ref="B369:I369"/>
    <mergeCell ref="B370:I370"/>
    <mergeCell ref="B371:I371"/>
    <mergeCell ref="A356:A357"/>
    <mergeCell ref="B356:B357"/>
    <mergeCell ref="C356:C357"/>
    <mergeCell ref="D356:D357"/>
    <mergeCell ref="E356:E357"/>
    <mergeCell ref="F356:F357"/>
    <mergeCell ref="A384:I384"/>
    <mergeCell ref="A385:I385"/>
    <mergeCell ref="A388:A390"/>
    <mergeCell ref="B388:I388"/>
    <mergeCell ref="B389:I389"/>
    <mergeCell ref="B390:I390"/>
    <mergeCell ref="A372:A373"/>
    <mergeCell ref="B372:B373"/>
    <mergeCell ref="C372:C373"/>
    <mergeCell ref="D372:D373"/>
    <mergeCell ref="E372:E373"/>
    <mergeCell ref="F372:F373"/>
    <mergeCell ref="H391:I391"/>
    <mergeCell ref="H392:I392"/>
    <mergeCell ref="H393:I393"/>
    <mergeCell ref="H394:I394"/>
    <mergeCell ref="H395:I395"/>
    <mergeCell ref="H396:I396"/>
    <mergeCell ref="A391:A392"/>
    <mergeCell ref="B391:B392"/>
    <mergeCell ref="C391:C392"/>
    <mergeCell ref="D391:D392"/>
    <mergeCell ref="E391:E392"/>
    <mergeCell ref="F391:F392"/>
    <mergeCell ref="H397:I397"/>
    <mergeCell ref="H398:I398"/>
    <mergeCell ref="H399:I399"/>
    <mergeCell ref="A400:I400"/>
    <mergeCell ref="A401:I401"/>
    <mergeCell ref="A403:A405"/>
    <mergeCell ref="B403:I403"/>
    <mergeCell ref="B404:I404"/>
    <mergeCell ref="B405:I405"/>
    <mergeCell ref="H406:I406"/>
    <mergeCell ref="H407:I407"/>
    <mergeCell ref="H408:I408"/>
    <mergeCell ref="H409:I409"/>
    <mergeCell ref="H410:I410"/>
    <mergeCell ref="H411:I411"/>
    <mergeCell ref="A406:A407"/>
    <mergeCell ref="B406:B407"/>
    <mergeCell ref="C406:C407"/>
    <mergeCell ref="D406:D407"/>
    <mergeCell ref="E406:E407"/>
    <mergeCell ref="F406:F407"/>
    <mergeCell ref="A427:I427"/>
    <mergeCell ref="A428:I428"/>
    <mergeCell ref="A419:A420"/>
    <mergeCell ref="B419:B420"/>
    <mergeCell ref="C419:C420"/>
    <mergeCell ref="D419:D420"/>
    <mergeCell ref="E419:E420"/>
    <mergeCell ref="F419:F420"/>
    <mergeCell ref="A412:I412"/>
    <mergeCell ref="A413:I413"/>
    <mergeCell ref="A416:A418"/>
    <mergeCell ref="B416:I416"/>
    <mergeCell ref="B417:I417"/>
    <mergeCell ref="B418:I418"/>
  </mergeCells>
  <phoneticPr fontId="59" type="noConversion"/>
  <hyperlinks>
    <hyperlink ref="K120" r:id="rId1" display="业务  Elena   TEL:0592-2687212       EMAIL: Zhong.elena@cn.zim.com"/>
    <hyperlink ref="K427:S427" r:id="rId2" display="业务  黄先生　TEL:2687217 MOBILE:13906028606     EMAIL:  huang.byron@cn.zim.com"/>
    <hyperlink ref="K412:S412" r:id="rId3" display="业务  黄先生　TEL:2687217 MOBILE:13906028606     EMAIL:  huang.byron@cn.zim.com"/>
    <hyperlink ref="K400:S400" r:id="rId4" display="业务  黄先生　TEL:2687217 MOBILE:13906028606     EMAIL:  huang.byron@cn.zim.com"/>
    <hyperlink ref="K226:S226" r:id="rId5" display="业务  黄先生　TEL:2687217 MOBILE:13906028606     EMAIL:  huang.byron@cn.zim.com"/>
    <hyperlink ref="K91:T91" r:id="rId6" display="业务  Joy：TEL:0592-2687213          EMAIL:ye.joy@cn.zim.com"/>
    <hyperlink ref="K77:T77" r:id="rId7" display="业务  Joy：TEL:0592-2687213          EMAIL:ye.joy@cn.zim.com"/>
    <hyperlink ref="K204:T204" r:id="rId8" display="订舱咨询（提交订舱；修改订舱；订舱状态咨询）:cnxia.booking@zim.com/cnxia.booking@goldstarline.com 客服热线:400 8191071"/>
    <hyperlink ref="K189:S189" r:id="rId9" display="业务  黄先生　TEL:2687217 MOBILE:13906028606     EMAIL:  huang.byron@cn.zim.com"/>
    <hyperlink ref="K363:S363" r:id="rId10" display="业务  黄先生　TEL:2687217 MOBILE:13906028606     EMAIL:  huang.byron@cn.zim.com"/>
    <hyperlink ref="K350:S350" r:id="rId11" display="业务  黄先生　TEL:2687217 MOBILE:13906028606     EMAIL:  huang.byron@cn.zim.com"/>
    <hyperlink ref="K63:T63" r:id="rId12" display="业务  Joy：TEL:0592-2687213          EMAIL:ye.joy@cn.zim.com"/>
    <hyperlink ref="K320:S320" r:id="rId13" display="业务  黄先生　TEL:2687217 MOBILE:13906028606     EMAIL:  huang.byron@cn.zim.com"/>
  </hyperlinks>
  <pageMargins left="0.7" right="0.7" top="0.75" bottom="0.75" header="0.3" footer="0.3"/>
  <pageSetup orientation="portrait" r:id="rId14"/>
  <ignoredErrors>
    <ignoredError sqref="J129:L129" formula="1"/>
  </ignoredErrors>
  <legacy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4C203E08925545B5707B30A9C6865C" ma:contentTypeVersion="16" ma:contentTypeDescription="Create a new document." ma:contentTypeScope="" ma:versionID="11bbaefe69f714088df44005dc69600b">
  <xsd:schema xmlns:xsd="http://www.w3.org/2001/XMLSchema" xmlns:xs="http://www.w3.org/2001/XMLSchema" xmlns:p="http://schemas.microsoft.com/office/2006/metadata/properties" xmlns:ns2="482d0f04-9721-480e-a029-a91b4391d668" xmlns:ns3="b1f73714-b184-45b6-91f3-42294b9089fd" targetNamespace="http://schemas.microsoft.com/office/2006/metadata/properties" ma:root="true" ma:fieldsID="0e04f6d2b55e79ed064ecf00c252e273" ns2:_="" ns3:_="">
    <xsd:import namespace="482d0f04-9721-480e-a029-a91b4391d668"/>
    <xsd:import namespace="b1f73714-b184-45b6-91f3-42294b9089f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d0f04-9721-480e-a029-a91b4391d6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e62e44-48b4-4cc1-a880-ff3312d27cb8}" ma:internalName="TaxCatchAll" ma:showField="CatchAllData" ma:web="482d0f04-9721-480e-a029-a91b4391d6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f73714-b184-45b6-91f3-42294b9089f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e0278df-49fc-4173-a563-d71969f4581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82d0f04-9721-480e-a029-a91b4391d668" xsi:nil="true"/>
    <lcf76f155ced4ddcb4097134ff3c332f xmlns="b1f73714-b184-45b6-91f3-42294b9089f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71174D1-A3A9-4C17-B9B0-CAE7631238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d0f04-9721-480e-a029-a91b4391d668"/>
    <ds:schemaRef ds:uri="b1f73714-b184-45b6-91f3-42294b908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4EF5B3-74B8-4BA1-AC3A-7A2B05A9D2D6}">
  <ds:schemaRefs>
    <ds:schemaRef ds:uri="http://schemas.microsoft.com/sharepoint/v3/contenttype/forms"/>
  </ds:schemaRefs>
</ds:datastoreItem>
</file>

<file path=customXml/itemProps3.xml><?xml version="1.0" encoding="utf-8"?>
<ds:datastoreItem xmlns:ds="http://schemas.openxmlformats.org/officeDocument/2006/customXml" ds:itemID="{9E02FDF9-C04A-43CA-91D4-785258CE2775}">
  <ds:schemaRefs>
    <ds:schemaRef ds:uri="482d0f04-9721-480e-a029-a91b4391d668"/>
    <ds:schemaRef ds:uri="http://www.w3.org/XML/1998/namespace"/>
    <ds:schemaRef ds:uri="http://schemas.microsoft.com/office/2006/metadata/propertie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b1f73714-b184-45b6-91f3-42294b9089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FUZ-XIA</vt:lpstr>
      <vt:lpstr>Jan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2015-06-05T18:17:20Z</dcterms:created>
  <dcterms:modified xsi:type="dcterms:W3CDTF">2023-01-06T08:24:32Z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0x010100364C203E08925545B5707B30A9C6865C</vt:lpwstr>
  </property>
  <property fmtid="{D5CDD505-2E9C-101B-9397-08002B2CF9AE}" pid="3" name="MediaServiceImageTags">
    <vt:lpwstr/>
  </property>
</Properties>
</file>