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FUZ-NGB" sheetId="5" r:id="rId1"/>
    <sheet name="ZIM LINE" sheetId="1" r:id="rId2"/>
    <sheet name="GSL LINE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2" l="1"/>
  <c r="G117" i="2" s="1"/>
  <c r="B117" i="2"/>
  <c r="D115" i="2"/>
  <c r="F115" i="2" s="1"/>
  <c r="G115" i="2" s="1"/>
  <c r="B115" i="2"/>
  <c r="B114" i="2"/>
  <c r="B74" i="2"/>
  <c r="E74" i="2"/>
  <c r="F74" i="2"/>
  <c r="G74" i="2"/>
  <c r="H74" i="2"/>
  <c r="I74" i="2" s="1"/>
  <c r="C33" i="1"/>
  <c r="G107" i="2"/>
  <c r="B86" i="2" l="1"/>
  <c r="E86" i="2"/>
  <c r="F86" i="2"/>
  <c r="G86" i="2" s="1"/>
  <c r="B77" i="2"/>
  <c r="E77" i="2"/>
  <c r="F77" i="2"/>
  <c r="G77" i="2" s="1"/>
  <c r="H77" i="2" s="1"/>
  <c r="I77" i="2" s="1"/>
  <c r="B78" i="2"/>
  <c r="E78" i="2"/>
  <c r="F78" i="2"/>
  <c r="G78" i="2" s="1"/>
  <c r="H78" i="2" s="1"/>
  <c r="I78" i="2" s="1"/>
  <c r="B70" i="2"/>
  <c r="E70" i="2"/>
  <c r="F70" i="2"/>
  <c r="G70" i="2" s="1"/>
  <c r="H70" i="2" s="1"/>
  <c r="D62" i="2"/>
  <c r="E62" i="2" s="1"/>
  <c r="F62" i="2" s="1"/>
  <c r="G62" i="2" s="1"/>
  <c r="H62" i="2" s="1"/>
  <c r="D61" i="2"/>
  <c r="B61" i="2" s="1"/>
  <c r="D60" i="2"/>
  <c r="B60" i="2" s="1"/>
  <c r="D42" i="1"/>
  <c r="B42" i="1" s="1"/>
  <c r="E41" i="1"/>
  <c r="C41" i="1"/>
  <c r="B41" i="1"/>
  <c r="D34" i="1"/>
  <c r="D35" i="1" s="1"/>
  <c r="C34" i="1"/>
  <c r="C35" i="1" s="1"/>
  <c r="C36" i="1" s="1"/>
  <c r="E33" i="1"/>
  <c r="B33" i="1"/>
  <c r="B34" i="1" s="1"/>
  <c r="B35" i="1" s="1"/>
  <c r="B36" i="1" s="1"/>
  <c r="E26" i="1"/>
  <c r="F26" i="1" s="1"/>
  <c r="G26" i="1" s="1"/>
  <c r="H26" i="1" s="1"/>
  <c r="C26" i="1"/>
  <c r="B26" i="1"/>
  <c r="E25" i="1"/>
  <c r="F25" i="1" s="1"/>
  <c r="G25" i="1" s="1"/>
  <c r="H25" i="1" s="1"/>
  <c r="C25" i="1"/>
  <c r="B25" i="1"/>
  <c r="D20" i="1"/>
  <c r="B20" i="1" s="1"/>
  <c r="C20" i="1"/>
  <c r="G19" i="1"/>
  <c r="G20" i="1" s="1"/>
  <c r="C19" i="1"/>
  <c r="B19" i="1"/>
  <c r="G18" i="1"/>
  <c r="C18" i="1"/>
  <c r="B18" i="1"/>
  <c r="G17" i="1"/>
  <c r="E17" i="1"/>
  <c r="E18" i="1" s="1"/>
  <c r="C17" i="1"/>
  <c r="B17" i="1"/>
  <c r="D10" i="1"/>
  <c r="D11" i="1" s="1"/>
  <c r="E9" i="1"/>
  <c r="F9" i="1" s="1"/>
  <c r="G9" i="1" s="1"/>
  <c r="H9" i="1" s="1"/>
  <c r="I9" i="1" s="1"/>
  <c r="C9" i="1"/>
  <c r="B9" i="1"/>
  <c r="E61" i="2" l="1"/>
  <c r="F61" i="2" s="1"/>
  <c r="G61" i="2" s="1"/>
  <c r="H61" i="2" s="1"/>
  <c r="B62" i="2"/>
  <c r="E60" i="2"/>
  <c r="F60" i="2" s="1"/>
  <c r="G60" i="2" s="1"/>
  <c r="H60" i="2" s="1"/>
  <c r="F17" i="1"/>
  <c r="B10" i="1"/>
  <c r="C42" i="1"/>
  <c r="E10" i="1"/>
  <c r="F10" i="1" s="1"/>
  <c r="G10" i="1" s="1"/>
  <c r="H10" i="1" s="1"/>
  <c r="I10" i="1" s="1"/>
  <c r="E42" i="1"/>
  <c r="D43" i="1"/>
  <c r="D44" i="1" s="1"/>
  <c r="E44" i="1" s="1"/>
  <c r="E19" i="1"/>
  <c r="E20" i="1" s="1"/>
  <c r="F18" i="1"/>
  <c r="F19" i="1" s="1"/>
  <c r="F20" i="1" s="1"/>
  <c r="E35" i="1"/>
  <c r="D36" i="1"/>
  <c r="E36" i="1" s="1"/>
  <c r="E11" i="1"/>
  <c r="F11" i="1" s="1"/>
  <c r="G11" i="1" s="1"/>
  <c r="H11" i="1" s="1"/>
  <c r="I11" i="1" s="1"/>
  <c r="D12" i="1"/>
  <c r="C11" i="1"/>
  <c r="B11" i="1"/>
  <c r="E34" i="1"/>
  <c r="C10" i="1"/>
  <c r="E43" i="1"/>
  <c r="B44" i="1" l="1"/>
  <c r="C44" i="1"/>
  <c r="C43" i="1"/>
  <c r="B43" i="1"/>
  <c r="E12" i="1"/>
  <c r="F12" i="1" s="1"/>
  <c r="G12" i="1" s="1"/>
  <c r="H12" i="1" s="1"/>
  <c r="I12" i="1" s="1"/>
  <c r="B12" i="1"/>
  <c r="C12" i="1"/>
  <c r="E132" i="2" l="1"/>
  <c r="E133" i="2"/>
  <c r="E134" i="2"/>
  <c r="E135" i="2"/>
  <c r="E131" i="2"/>
  <c r="B132" i="2"/>
  <c r="B131" i="2"/>
  <c r="B134" i="2"/>
  <c r="B135" i="2"/>
  <c r="B133" i="2"/>
  <c r="G125" i="2"/>
  <c r="G126" i="2"/>
  <c r="G127" i="2"/>
  <c r="G124" i="2"/>
  <c r="H124" i="2" s="1"/>
  <c r="B125" i="2"/>
  <c r="B126" i="2"/>
  <c r="B127" i="2"/>
  <c r="D108" i="2"/>
  <c r="D101" i="2"/>
  <c r="B101" i="2" s="1"/>
  <c r="B95" i="2"/>
  <c r="E95" i="2"/>
  <c r="F95" i="2" s="1"/>
  <c r="G95" i="2" s="1"/>
  <c r="B94" i="2"/>
  <c r="E94" i="2"/>
  <c r="F94" i="2" s="1"/>
  <c r="G94" i="2" s="1"/>
  <c r="B90" i="2"/>
  <c r="E90" i="2"/>
  <c r="F90" i="2" s="1"/>
  <c r="G90" i="2" s="1"/>
  <c r="B91" i="2"/>
  <c r="E91" i="2"/>
  <c r="F91" i="2" s="1"/>
  <c r="G91" i="2" s="1"/>
  <c r="B92" i="2"/>
  <c r="E92" i="2"/>
  <c r="F92" i="2" s="1"/>
  <c r="G92" i="2" s="1"/>
  <c r="B93" i="2"/>
  <c r="E93" i="2"/>
  <c r="F93" i="2" s="1"/>
  <c r="G93" i="2" s="1"/>
  <c r="F107" i="2"/>
  <c r="E107" i="2"/>
  <c r="B107" i="2"/>
  <c r="E100" i="2"/>
  <c r="F100" i="2" s="1"/>
  <c r="B100" i="2"/>
  <c r="F85" i="2"/>
  <c r="G85" i="2" s="1"/>
  <c r="E85" i="2"/>
  <c r="B85" i="2"/>
  <c r="F84" i="2"/>
  <c r="G84" i="2" s="1"/>
  <c r="E84" i="2"/>
  <c r="B84" i="2"/>
  <c r="F83" i="2"/>
  <c r="G83" i="2" s="1"/>
  <c r="E83" i="2"/>
  <c r="B83" i="2"/>
  <c r="F76" i="2"/>
  <c r="G76" i="2" s="1"/>
  <c r="H76" i="2" s="1"/>
  <c r="I76" i="2" s="1"/>
  <c r="E76" i="2"/>
  <c r="B76" i="2"/>
  <c r="F75" i="2"/>
  <c r="G75" i="2" s="1"/>
  <c r="H75" i="2" s="1"/>
  <c r="I75" i="2" s="1"/>
  <c r="E75" i="2"/>
  <c r="B75" i="2"/>
  <c r="F69" i="2"/>
  <c r="G69" i="2" s="1"/>
  <c r="H69" i="2" s="1"/>
  <c r="E69" i="2"/>
  <c r="B69" i="2"/>
  <c r="F68" i="2"/>
  <c r="G68" i="2" s="1"/>
  <c r="H68" i="2" s="1"/>
  <c r="E68" i="2"/>
  <c r="B68" i="2"/>
  <c r="F67" i="2"/>
  <c r="G67" i="2" s="1"/>
  <c r="H67" i="2" s="1"/>
  <c r="E67" i="2"/>
  <c r="B67" i="2"/>
  <c r="E59" i="2"/>
  <c r="F59" i="2" s="1"/>
  <c r="G59" i="2" s="1"/>
  <c r="H59" i="2" s="1"/>
  <c r="B59" i="2"/>
  <c r="B52" i="2"/>
  <c r="B53" i="2" s="1"/>
  <c r="C51" i="2"/>
  <c r="D51" i="2" s="1"/>
  <c r="E51" i="2" s="1"/>
  <c r="B44" i="2"/>
  <c r="B45" i="2" s="1"/>
  <c r="C43" i="2"/>
  <c r="D43" i="2" s="1"/>
  <c r="E43" i="2" s="1"/>
  <c r="B35" i="2"/>
  <c r="C35" i="2" s="1"/>
  <c r="D35" i="2" s="1"/>
  <c r="C34" i="2"/>
  <c r="D34" i="2" s="1"/>
  <c r="F34" i="2" s="1"/>
  <c r="B27" i="2"/>
  <c r="B29" i="2" s="1"/>
  <c r="B25" i="2"/>
  <c r="B26" i="2" s="1"/>
  <c r="C26" i="2" s="1"/>
  <c r="B24" i="2"/>
  <c r="C24" i="2" s="1"/>
  <c r="C23" i="2"/>
  <c r="D23" i="2" s="1"/>
  <c r="D24" i="2" s="1"/>
  <c r="B12" i="2"/>
  <c r="B14" i="2" s="1"/>
  <c r="B11" i="2"/>
  <c r="C11" i="2" s="1"/>
  <c r="C10" i="2"/>
  <c r="D10" i="2" s="1"/>
  <c r="D11" i="2" s="1"/>
  <c r="E11" i="2" s="1"/>
  <c r="F11" i="2" s="1"/>
  <c r="G11" i="2" s="1"/>
  <c r="B58" i="1"/>
  <c r="C58" i="1" s="1"/>
  <c r="D58" i="1" s="1"/>
  <c r="C57" i="1"/>
  <c r="D57" i="1" s="1"/>
  <c r="B50" i="1"/>
  <c r="D50" i="1" s="1"/>
  <c r="D49" i="1"/>
  <c r="I49" i="1" s="1"/>
  <c r="C49" i="1"/>
  <c r="D109" i="2" l="1"/>
  <c r="G109" i="2" s="1"/>
  <c r="G108" i="2"/>
  <c r="B108" i="2"/>
  <c r="E108" i="2"/>
  <c r="F108" i="2"/>
  <c r="E101" i="2"/>
  <c r="F101" i="2" s="1"/>
  <c r="H126" i="2"/>
  <c r="H127" i="2"/>
  <c r="H125" i="2"/>
  <c r="E109" i="2"/>
  <c r="F109" i="2"/>
  <c r="D110" i="2"/>
  <c r="D102" i="2"/>
  <c r="E102" i="2" s="1"/>
  <c r="F102" i="2" s="1"/>
  <c r="B109" i="2"/>
  <c r="B36" i="2"/>
  <c r="B37" i="2" s="1"/>
  <c r="C37" i="2" s="1"/>
  <c r="D37" i="2" s="1"/>
  <c r="F37" i="2" s="1"/>
  <c r="C25" i="2"/>
  <c r="D25" i="2" s="1"/>
  <c r="C44" i="2"/>
  <c r="D44" i="2" s="1"/>
  <c r="E44" i="2" s="1"/>
  <c r="C27" i="2"/>
  <c r="D27" i="2" s="1"/>
  <c r="B28" i="2"/>
  <c r="C28" i="2" s="1"/>
  <c r="C29" i="2"/>
  <c r="D29" i="2" s="1"/>
  <c r="B30" i="2"/>
  <c r="C30" i="2" s="1"/>
  <c r="B46" i="2"/>
  <c r="C45" i="2"/>
  <c r="D45" i="2" s="1"/>
  <c r="E45" i="2" s="1"/>
  <c r="C53" i="2"/>
  <c r="D53" i="2" s="1"/>
  <c r="E53" i="2" s="1"/>
  <c r="B54" i="2"/>
  <c r="E35" i="2"/>
  <c r="F35" i="2"/>
  <c r="C14" i="2"/>
  <c r="D14" i="2" s="1"/>
  <c r="D15" i="2" s="1"/>
  <c r="E15" i="2" s="1"/>
  <c r="F15" i="2" s="1"/>
  <c r="G15" i="2" s="1"/>
  <c r="B16" i="2"/>
  <c r="C16" i="2" s="1"/>
  <c r="D16" i="2" s="1"/>
  <c r="D17" i="2" s="1"/>
  <c r="E17" i="2" s="1"/>
  <c r="F17" i="2" s="1"/>
  <c r="G17" i="2" s="1"/>
  <c r="E24" i="2"/>
  <c r="F24" i="2" s="1"/>
  <c r="G24" i="2" s="1"/>
  <c r="H24" i="2" s="1"/>
  <c r="D26" i="2"/>
  <c r="C12" i="2"/>
  <c r="D12" i="2" s="1"/>
  <c r="D13" i="2" s="1"/>
  <c r="E13" i="2" s="1"/>
  <c r="F13" i="2" s="1"/>
  <c r="G13" i="2" s="1"/>
  <c r="E34" i="2"/>
  <c r="C52" i="2"/>
  <c r="D52" i="2" s="1"/>
  <c r="E52" i="2" s="1"/>
  <c r="B13" i="2"/>
  <c r="I50" i="1"/>
  <c r="E50" i="1"/>
  <c r="H50" i="1"/>
  <c r="G50" i="1"/>
  <c r="F50" i="1"/>
  <c r="F57" i="1"/>
  <c r="G57" i="1"/>
  <c r="H57" i="1"/>
  <c r="E57" i="1"/>
  <c r="G58" i="1"/>
  <c r="F58" i="1"/>
  <c r="H58" i="1"/>
  <c r="E58" i="1"/>
  <c r="G49" i="1"/>
  <c r="B59" i="1"/>
  <c r="B51" i="1"/>
  <c r="C50" i="1"/>
  <c r="E49" i="1"/>
  <c r="F49" i="1"/>
  <c r="H49" i="1"/>
  <c r="C54" i="2" l="1"/>
  <c r="D54" i="2" s="1"/>
  <c r="E54" i="2" s="1"/>
  <c r="B55" i="2"/>
  <c r="C55" i="2" s="1"/>
  <c r="D55" i="2" s="1"/>
  <c r="E55" i="2" s="1"/>
  <c r="B110" i="2"/>
  <c r="G110" i="2"/>
  <c r="D103" i="2"/>
  <c r="E103" i="2" s="1"/>
  <c r="F103" i="2" s="1"/>
  <c r="F110" i="2"/>
  <c r="E110" i="2"/>
  <c r="B102" i="2"/>
  <c r="E37" i="2"/>
  <c r="C36" i="2"/>
  <c r="D36" i="2" s="1"/>
  <c r="E36" i="2" s="1"/>
  <c r="C46" i="2"/>
  <c r="D46" i="2" s="1"/>
  <c r="E46" i="2" s="1"/>
  <c r="E26" i="2"/>
  <c r="F26" i="2" s="1"/>
  <c r="G26" i="2" s="1"/>
  <c r="H26" i="2" s="1"/>
  <c r="D28" i="2"/>
  <c r="C13" i="2"/>
  <c r="B15" i="2"/>
  <c r="B52" i="1"/>
  <c r="D52" i="1" s="1"/>
  <c r="C51" i="1"/>
  <c r="C52" i="1" s="1"/>
  <c r="D51" i="1"/>
  <c r="C59" i="1"/>
  <c r="D59" i="1" s="1"/>
  <c r="B60" i="1"/>
  <c r="B103" i="2" l="1"/>
  <c r="F36" i="2"/>
  <c r="C15" i="2"/>
  <c r="B17" i="2"/>
  <c r="C17" i="2" s="1"/>
  <c r="E28" i="2"/>
  <c r="F28" i="2" s="1"/>
  <c r="G28" i="2" s="1"/>
  <c r="H28" i="2" s="1"/>
  <c r="D30" i="2"/>
  <c r="C60" i="1"/>
  <c r="D60" i="1" s="1"/>
  <c r="I51" i="1"/>
  <c r="H51" i="1"/>
  <c r="G51" i="1"/>
  <c r="F51" i="1"/>
  <c r="E51" i="1"/>
  <c r="G59" i="1"/>
  <c r="E59" i="1"/>
  <c r="H59" i="1"/>
  <c r="F59" i="1"/>
  <c r="I52" i="1"/>
  <c r="F52" i="1"/>
  <c r="H52" i="1"/>
  <c r="E52" i="1"/>
  <c r="G52" i="1"/>
  <c r="E30" i="2" l="1"/>
  <c r="F30" i="2" s="1"/>
  <c r="G30" i="2" s="1"/>
  <c r="H30" i="2" s="1"/>
  <c r="E60" i="1"/>
  <c r="G60" i="1"/>
  <c r="F60" i="1"/>
  <c r="H60" i="1"/>
</calcChain>
</file>

<file path=xl/sharedStrings.xml><?xml version="1.0" encoding="utf-8"?>
<sst xmlns="http://schemas.openxmlformats.org/spreadsheetml/2006/main" count="493" uniqueCount="287">
  <si>
    <t>ZIM  LINE  一月船期表</t>
  </si>
  <si>
    <t>注：因近期船期波动较大，截单时间以我司客服通知为准。如有任何疑问请垂询市场部 0574-27676559。</t>
  </si>
  <si>
    <r>
      <t>Zim Container Service Pacific (ZCP )外运船代，</t>
    </r>
    <r>
      <rPr>
        <b/>
        <sz val="12"/>
        <color rgb="FFFF0000"/>
        <rFont val="Tahoma"/>
        <family val="2"/>
      </rPr>
      <t>四期码头</t>
    </r>
    <r>
      <rPr>
        <b/>
        <sz val="12"/>
        <color rgb="FFFFFFFF"/>
        <rFont val="Tahoma"/>
        <family val="2"/>
      </rPr>
      <t>，七截二开</t>
    </r>
    <r>
      <rPr>
        <b/>
        <sz val="12"/>
        <color rgb="FFFFC000"/>
        <rFont val="Tahoma"/>
        <family val="2"/>
      </rPr>
      <t>(近期船期波动大，截单时间如有变请以我司客服发的通知为准)</t>
    </r>
  </si>
  <si>
    <t>Feeder VSL/VOY</t>
  </si>
  <si>
    <t>NINGBO SI CUT OFF AMS/ACI PORT14:00 &amp; NO AMS/ACI PORT WHOLE DAY</t>
  </si>
  <si>
    <t>NINGBO  CY CLOSING</t>
  </si>
  <si>
    <t>ETD NINGBO</t>
  </si>
  <si>
    <t xml:space="preserve">KINGSTON </t>
  </si>
  <si>
    <t>CHARLESTON</t>
  </si>
  <si>
    <t>SAVANNAH</t>
  </si>
  <si>
    <t>WILMINGTON</t>
  </si>
  <si>
    <t>JACKSONVILLE</t>
  </si>
  <si>
    <t xml:space="preserve">ZIM ROTTERDAM V.70E(ZTD,70E) </t>
  </si>
  <si>
    <t xml:space="preserve">ZIM NEWARK V.21E(VGX,21E) </t>
  </si>
  <si>
    <t xml:space="preserve">ZIM USA V.2E (AEC,2E) </t>
  </si>
  <si>
    <t xml:space="preserve">ZIM THAILAND V.2E(ACJ,2E) </t>
  </si>
  <si>
    <r>
      <t>ZIM Big Apple (ZBA)</t>
    </r>
    <r>
      <rPr>
        <b/>
        <sz val="12"/>
        <color rgb="FFFFFFFF"/>
        <rFont val="SimSun"/>
        <charset val="134"/>
      </rPr>
      <t>外运船代，四期码头，一截三开</t>
    </r>
    <r>
      <rPr>
        <b/>
        <sz val="12"/>
        <color rgb="FFFFC000"/>
        <rFont val="Tahoma"/>
        <family val="2"/>
      </rPr>
      <t>(近期船期波动大，截单时间如有变请以我司客服发的通知为准)</t>
    </r>
  </si>
  <si>
    <t>NINGBO SI CUT OFF AMS 10:00</t>
  </si>
  <si>
    <t>NEW YORK</t>
  </si>
  <si>
    <t>NORFOLK</t>
  </si>
  <si>
    <t>BALTIMORE</t>
  </si>
  <si>
    <t>GERDA MAERSK V.252E (GD3,16E)</t>
  </si>
  <si>
    <t>MAERSK ALGOL V.301E (AL3,16E)</t>
  </si>
  <si>
    <t>GUNVOR MAERSK V.302E (GNU,18E)</t>
  </si>
  <si>
    <t>BLANK</t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</si>
  <si>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</t>
    </r>
    <r>
      <rPr>
        <b/>
        <sz val="12"/>
        <color theme="0"/>
        <rFont val="Microsoft YaHei UI"/>
        <family val="2"/>
      </rPr>
      <t>一截三开</t>
    </r>
    <r>
      <rPr>
        <b/>
        <sz val="12"/>
        <color rgb="FFFFFFFF"/>
        <rFont val="Microsoft YaHei UI"/>
        <family val="2"/>
      </rPr>
      <t>，四期码头</t>
    </r>
    <r>
      <rPr>
        <b/>
        <sz val="12"/>
        <color rgb="FFFFFFFF"/>
        <rFont val="Tahoma"/>
        <family val="2"/>
      </rPr>
      <t xml:space="preserve"> 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近期船期波动大，截单时间如有变请以我司客服发的通知为准</t>
    </r>
    <r>
      <rPr>
        <b/>
        <sz val="12"/>
        <color rgb="FFFFC000"/>
        <rFont val="Tahoma"/>
        <family val="2"/>
      </rPr>
      <t>)</t>
    </r>
  </si>
  <si>
    <t xml:space="preserve">NINGBO SI CUT OFF 17:00 </t>
  </si>
  <si>
    <t>NINGBO CY CLOSING 20:00</t>
  </si>
  <si>
    <t>MOBILE</t>
  </si>
  <si>
    <t>HOUSTON</t>
  </si>
  <si>
    <t xml:space="preserve">New Orleans </t>
  </si>
  <si>
    <t>MIAMI</t>
  </si>
  <si>
    <t xml:space="preserve">SEAMAX NORWALK V.252E(SN4,12E)  </t>
  </si>
  <si>
    <t xml:space="preserve">CONTI MAKALU V.FR301E(YQQ,13E)  </t>
  </si>
  <si>
    <t>GSL MARIA V.302E(ER2,36E)</t>
  </si>
  <si>
    <t>GSL VIOLETTA V.303E(VFV,39E)</t>
  </si>
  <si>
    <r>
      <t xml:space="preserve">ZIM North Pacific (ZNP) </t>
    </r>
    <r>
      <rPr>
        <b/>
        <sz val="12"/>
        <color rgb="FFFFFFFF"/>
        <rFont val="Microsoft YaHei UI"/>
        <family val="2"/>
      </rPr>
      <t>外运船代，三期码头，四截六开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近期船期波动大，截单时间如有变请以我司客服发的通知为准</t>
    </r>
    <r>
      <rPr>
        <b/>
        <sz val="12"/>
        <color rgb="FFFFC000"/>
        <rFont val="Tahoma"/>
        <family val="2"/>
      </rPr>
      <t>)</t>
    </r>
  </si>
  <si>
    <t>NINGBO  CY CLOSING</t>
  </si>
  <si>
    <t>Vancouver</t>
  </si>
  <si>
    <t>NAVIOS AMARILLO V.41E (NA7,41E)</t>
  </si>
  <si>
    <t>ZIM BALTIMORE V.14E (NF2,14E)</t>
  </si>
  <si>
    <t>NAVIOS VERDE V.31E (OV4,31E)</t>
  </si>
  <si>
    <r>
      <t>ZIM EXPRESS (ZEX) 兴港船代三期码头四截六开</t>
    </r>
    <r>
      <rPr>
        <b/>
        <sz val="12"/>
        <color rgb="FFFFC000"/>
        <rFont val="Tahoma"/>
        <family val="2"/>
      </rPr>
      <t xml:space="preserve"> (近期船期波动大，截单时间如有变请以我司客服发的通知为准)</t>
    </r>
  </si>
  <si>
    <t xml:space="preserve">NINGBO SI CUT OFF 14:00 </t>
  </si>
  <si>
    <t>NINGBO CY CLOSING</t>
  </si>
  <si>
    <t>LOS ANGELES</t>
  </si>
  <si>
    <t xml:space="preserve">VOLANS V.64E(JLP,64E) </t>
  </si>
  <si>
    <t xml:space="preserve">SEASPAN DALIAN V.46E(ZVB,46E) </t>
  </si>
  <si>
    <t>ALEXANDER BAY V.33E(QNR 33E)</t>
  </si>
  <si>
    <t>SYNERGY OAKLAND V.9E(OS4 9E)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</si>
  <si>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family val="3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</si>
  <si>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 xml:space="preserve">NINGBO SI CUT OFF 16:00 </t>
  </si>
  <si>
    <t>SANTOS</t>
  </si>
  <si>
    <t>ITAPOA</t>
  </si>
  <si>
    <t>BUENOS AIRES</t>
  </si>
  <si>
    <t>MONTEVIDEO</t>
  </si>
  <si>
    <t>PARANAGUA</t>
  </si>
  <si>
    <t>MAERSK LA PAZ V.252W(ML4,16W)</t>
  </si>
  <si>
    <t xml:space="preserve">MAERSK LEBU V.301W (LB3,15W)  </t>
  </si>
  <si>
    <t xml:space="preserve">MAERSK LUZ V.302W (M3L,3W) </t>
  </si>
  <si>
    <t>MAERSK LINS V.303W (YE4,19W)</t>
  </si>
  <si>
    <r>
      <rPr>
        <b/>
        <sz val="12"/>
        <color rgb="FFFFFFFF"/>
        <rFont val="Tahoma"/>
        <family val="2"/>
      </rPr>
      <t xml:space="preserve">ZIM Med Pacific  (ZMP)WB </t>
    </r>
    <r>
      <rPr>
        <b/>
        <sz val="12"/>
        <color rgb="FFFFFFFF"/>
        <rFont val="Microsoft YaHei UI"/>
        <family val="2"/>
      </rPr>
      <t>外运船代，</t>
    </r>
    <r>
      <rPr>
        <b/>
        <sz val="12"/>
        <color rgb="FFFF0000"/>
        <rFont val="Microsoft YaHei UI"/>
        <family val="2"/>
      </rPr>
      <t>四期码头</t>
    </r>
    <r>
      <rPr>
        <b/>
        <sz val="12"/>
        <color rgb="FFFFFFFF"/>
        <rFont val="Microsoft YaHei UI"/>
        <family val="2"/>
      </rPr>
      <t>，三截五开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周三中午</t>
    </r>
    <r>
      <rPr>
        <b/>
        <sz val="12"/>
        <color rgb="FFFFC000"/>
        <rFont val="Tahoma"/>
        <family val="2"/>
      </rPr>
      <t>12</t>
    </r>
    <r>
      <rPr>
        <b/>
        <sz val="12"/>
        <color rgb="FFFFC000"/>
        <rFont val="Microsoft YaHei UI"/>
        <family val="2"/>
      </rPr>
      <t>：</t>
    </r>
    <r>
      <rPr>
        <b/>
        <sz val="12"/>
        <color rgb="FFFFC000"/>
        <rFont val="Tahoma"/>
        <family val="2"/>
      </rPr>
      <t>00</t>
    </r>
    <r>
      <rPr>
        <b/>
        <sz val="12"/>
        <color rgb="FFFFC000"/>
        <rFont val="Microsoft YaHei UI"/>
        <family val="2"/>
      </rPr>
      <t>截单</t>
    </r>
    <r>
      <rPr>
        <b/>
        <sz val="12"/>
        <color rgb="FFFFC000"/>
        <rFont val="Tahoma"/>
        <family val="2"/>
      </rPr>
      <t>)</t>
    </r>
  </si>
  <si>
    <t>NINGBO SI CUT OFF 12:00</t>
  </si>
  <si>
    <t>HAIFA</t>
  </si>
  <si>
    <t>ASHDOD</t>
  </si>
  <si>
    <t>AMBARLI</t>
  </si>
  <si>
    <t>YARIMCA</t>
  </si>
  <si>
    <t>SPYROS V V.20W(XZP,20W)</t>
  </si>
  <si>
    <t>ZIM SAO PAOLO V.112W(ZOP,112W)</t>
  </si>
  <si>
    <t>MELINA V.36W (BN1,36W)</t>
  </si>
  <si>
    <t>GSL LINE 一月船期表</t>
  </si>
  <si>
    <r>
      <rPr>
        <b/>
        <sz val="12"/>
        <color rgb="FFFFFFFF"/>
        <rFont val="Tahoma"/>
        <family val="2"/>
      </rPr>
      <t>FAR-EAST AFRICA EXPRESS LINE (FAX)  1</t>
    </r>
    <r>
      <rPr>
        <b/>
        <sz val="12"/>
        <color rgb="FFFFFFFF"/>
        <rFont val="DengXian"/>
        <charset val="134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  <charset val="134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  <charset val="134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</si>
  <si>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</si>
  <si>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APAPA</t>
  </si>
  <si>
    <t>TINCAN</t>
  </si>
  <si>
    <t>TEMA</t>
  </si>
  <si>
    <t>LOME</t>
  </si>
  <si>
    <t>YONGZHOU W2205N（支线）</t>
  </si>
  <si>
    <t>ALEXANDRIA BRIDGE V.124W(BZV,252W)</t>
  </si>
  <si>
    <t>YONGZHOU W2206N（支线）</t>
  </si>
  <si>
    <t>NAVIOS NERINE V.045W(NN5,301W)</t>
  </si>
  <si>
    <t>YONGZHOU W2207N（支线）</t>
  </si>
  <si>
    <t>BALTIC WEST V.302W(BW4,302W)</t>
  </si>
  <si>
    <t>YONGZHOU W2208N（支线）</t>
  </si>
  <si>
    <t xml:space="preserve">EXPRESS SPAIN V.140W (YGS,303W) </t>
  </si>
  <si>
    <t>FAR-EAST AFRICA EXPRESS II LINE (FA2)   3截5开   兴港船代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普通出口箱（除海铁）全部由陆路集卡直进甬舟码头　</t>
  </si>
  <si>
    <t>ONNE</t>
  </si>
  <si>
    <t>COTONOU</t>
  </si>
  <si>
    <t>ABIDJAN</t>
  </si>
  <si>
    <t>YONGZHOU C2250N（支线）</t>
  </si>
  <si>
    <t>MARTINIQUE  V.062W (MQ4,301W)</t>
  </si>
  <si>
    <t>YONGZHOU C2251N（支线）</t>
  </si>
  <si>
    <t>DIAMANTIS P. V.302W(DZP,302W)</t>
  </si>
  <si>
    <t>YONGZHOU C2252N（支线）</t>
  </si>
  <si>
    <t>VULPECULA V.111W(QD6,303W)</t>
  </si>
  <si>
    <t>YONGZHOU C2253N（支线）</t>
  </si>
  <si>
    <t>EXPRESS BLACK SEA V.039W(EE1,251W)</t>
  </si>
  <si>
    <t xml:space="preserve">FAR EAST TO SOUTH AFRICA EXPRESS (SA1) 北三集司  五截天开  东南船代 </t>
  </si>
  <si>
    <t>Feeder VSL/VOY</t>
    <phoneticPr fontId="0" type="noConversion"/>
  </si>
  <si>
    <t>NINGBO SI CUT OFF AMS PORT17:00</t>
  </si>
  <si>
    <t xml:space="preserve">DURBAN </t>
  </si>
  <si>
    <t>CAPE TOWN(VIA SINGAPORE)</t>
  </si>
  <si>
    <t>EVER DEVOTE V.164W (EDT,111W)</t>
  </si>
  <si>
    <t xml:space="preserve">SEASPAN TOKYO V.002W (YVC,216W) </t>
  </si>
  <si>
    <t xml:space="preserve">NYK CONSTELLATION V.092W (KFO,18W) </t>
  </si>
  <si>
    <t>COSCO WELLINGTON V.084W(WGQ,107W)</t>
  </si>
  <si>
    <t xml:space="preserve">China East Africa Express （KYX）甬舟码头 三截五开  东南船代 </t>
  </si>
  <si>
    <t>普通出口箱（除海铁）全部由陆路集卡直进甬舟码头</t>
  </si>
  <si>
    <t>Feeder VSL/VOY</t>
    <phoneticPr fontId="1" type="noConversion"/>
  </si>
  <si>
    <t>MOMBASA</t>
  </si>
  <si>
    <t>GSL MERCERV.213W(LM6,213W)</t>
  </si>
  <si>
    <t xml:space="preserve">ATHENA V.214W (AT1,214W) </t>
  </si>
  <si>
    <t>KOTA GAYA V.215W(KG3,215W)</t>
  </si>
  <si>
    <t>KOTA NAZAR V.216W(OYY,216W)</t>
  </si>
  <si>
    <t xml:space="preserve">China East Africa Express （TZX）甬舟码头 五截天开  东南船代 </t>
  </si>
  <si>
    <t xml:space="preserve">NINGBO SI CUT OFF 12:00 </t>
  </si>
  <si>
    <t>DAR ES SALAAM</t>
  </si>
  <si>
    <t xml:space="preserve">KOTA MACHAN V.252W (BC6,252W) </t>
  </si>
  <si>
    <t>NYK CLARA V.253W(DKJ,253W)</t>
  </si>
  <si>
    <t xml:space="preserve">KOTA MAKMUR V.254W (KM4,254W) </t>
  </si>
  <si>
    <t xml:space="preserve">PORTO V.255W (PT5,255W) </t>
  </si>
  <si>
    <r>
      <t xml:space="preserve">CHINA INDIA EXPRESS IV </t>
    </r>
    <r>
      <rPr>
        <b/>
        <sz val="12"/>
        <color theme="2"/>
        <rFont val="Microsoft YaHei UI"/>
        <family val="2"/>
        <charset val="134"/>
      </rPr>
      <t>（</t>
    </r>
    <r>
      <rPr>
        <b/>
        <sz val="12"/>
        <color theme="2"/>
        <rFont val="Tahoma"/>
        <family val="2"/>
      </rPr>
      <t>CI4</t>
    </r>
    <r>
      <rPr>
        <b/>
        <sz val="12"/>
        <color theme="2"/>
        <rFont val="Microsoft YaHei UI"/>
        <family val="2"/>
        <charset val="134"/>
      </rPr>
      <t>）</t>
    </r>
    <r>
      <rPr>
        <b/>
        <sz val="12"/>
        <color theme="2"/>
        <rFont val="宋体"/>
        <family val="3"/>
        <charset val="134"/>
      </rPr>
      <t>远东码头</t>
    </r>
    <r>
      <rPr>
        <b/>
        <sz val="12"/>
        <color theme="2"/>
        <rFont val="Tahoma"/>
        <family val="2"/>
      </rPr>
      <t xml:space="preserve"> </t>
    </r>
    <r>
      <rPr>
        <b/>
        <sz val="12"/>
        <color theme="2"/>
        <rFont val="宋体"/>
        <family val="3"/>
        <charset val="134"/>
      </rPr>
      <t>五截天开</t>
    </r>
    <r>
      <rPr>
        <b/>
        <sz val="12"/>
        <color theme="2"/>
        <rFont val="Tahoma"/>
        <family val="2"/>
      </rPr>
      <t xml:space="preserve">  </t>
    </r>
    <r>
      <rPr>
        <b/>
        <sz val="12"/>
        <color theme="2"/>
        <rFont val="宋体"/>
        <family val="3"/>
        <charset val="134"/>
      </rPr>
      <t>兴港船代</t>
    </r>
  </si>
  <si>
    <t xml:space="preserve">NHAVA SHEVA </t>
  </si>
  <si>
    <t>MUNDRA</t>
  </si>
  <si>
    <t>MUHAMMAD BIN QASIM</t>
  </si>
  <si>
    <t>KARACHI(SAPT)</t>
  </si>
  <si>
    <t>CMA CGM TOSCA V.0FF7PW1(GTY,17W)</t>
  </si>
  <si>
    <t>码头动态</t>
  </si>
  <si>
    <t>CMA CGM RABELAIS V.0FF7TW1 (ZVW,13W)</t>
  </si>
  <si>
    <t>CYPRESS V.0FF7XW1(VUX,3W)</t>
  </si>
  <si>
    <t>CMA CGM MELISANDE V.0FF7VW1 (CM8,3W)</t>
  </si>
  <si>
    <t>China West India Express (CWX) 二期码头  ，一截三开，外运船代</t>
  </si>
  <si>
    <t>PORT KLANG(NORTH)</t>
  </si>
  <si>
    <t>KARACHI(PICT)</t>
  </si>
  <si>
    <t>TS NINGBO V.23001W(KJL,759W)</t>
  </si>
  <si>
    <t>X-PRESS KILIMANJARO V.22008W (XL3,30W)</t>
  </si>
  <si>
    <t>KOTA MEGAH V.14W(KM3,14W)</t>
  </si>
  <si>
    <t xml:space="preserve">PONTRESINA V.239W (NB1,239W) </t>
  </si>
  <si>
    <t>NEW CHINA-INDIA-EXPRESS (NIX) 二期码头  六截一开 兴港船代</t>
  </si>
  <si>
    <t>PORT KELANG</t>
  </si>
  <si>
    <t>NHAVA SHEVA</t>
  </si>
  <si>
    <t>HAZIRA</t>
  </si>
  <si>
    <t>COLOMBO</t>
  </si>
  <si>
    <t>SEAMASTER V.9W (SE8,9W)</t>
  </si>
  <si>
    <t>X-PRESS ODYSSEY V.22008W (ZWF,941W)</t>
  </si>
  <si>
    <t xml:space="preserve">ZOI  V.21W (IZ5,21W) </t>
  </si>
  <si>
    <t>ESL DACHAN BAY V.02248W (YGF,20W)</t>
  </si>
  <si>
    <t>KMTC DUBAI V.2208W (KM8,25W)</t>
  </si>
  <si>
    <r>
      <t>CHINA_INDIA_EXPRESS_I</t>
    </r>
    <r>
      <rPr>
        <b/>
        <sz val="12"/>
        <color rgb="FFE7E6E6"/>
        <rFont val="Microsoft YaHei UI"/>
        <family val="2"/>
        <charset val="1"/>
      </rPr>
      <t>（</t>
    </r>
    <r>
      <rPr>
        <b/>
        <sz val="12"/>
        <color rgb="FFE7E6E6"/>
        <rFont val="Tahoma"/>
        <family val="2"/>
        <charset val="1"/>
      </rPr>
      <t>CI1</t>
    </r>
    <r>
      <rPr>
        <b/>
        <sz val="12"/>
        <color rgb="FFE7E6E6"/>
        <rFont val="Microsoft YaHei UI"/>
        <family val="2"/>
        <charset val="1"/>
      </rPr>
      <t>）四期 三截五开</t>
    </r>
    <r>
      <rPr>
        <b/>
        <sz val="12"/>
        <color rgb="FFE7E6E6"/>
        <rFont val="Tahoma"/>
        <family val="2"/>
        <charset val="1"/>
      </rPr>
      <t xml:space="preserve">  </t>
    </r>
    <r>
      <rPr>
        <b/>
        <sz val="12"/>
        <color rgb="FFE7E6E6"/>
        <rFont val="Microsoft YaHei UI"/>
        <family val="2"/>
        <charset val="1"/>
      </rPr>
      <t>东南船代</t>
    </r>
  </si>
  <si>
    <t>PIPAVAV</t>
  </si>
  <si>
    <t>KARACHI PORT(SAPT)</t>
  </si>
  <si>
    <t>SEAMAX WESTPORT V.084A (YTE,9W)</t>
  </si>
  <si>
    <t>OOCL MEMPHIS V.077W(OHQ,37W)</t>
  </si>
  <si>
    <t>COSCO THAILAND V.091W(ODJ,34W)</t>
  </si>
  <si>
    <t>XIN HONG KONG V.060W(XKH,114W)</t>
  </si>
  <si>
    <r>
      <t xml:space="preserve">GOLD STAR_GULF_EXPRESS  (GGX) </t>
    </r>
    <r>
      <rPr>
        <b/>
        <sz val="12"/>
        <color theme="0"/>
        <rFont val="宋体"/>
        <family val="3"/>
        <charset val="134"/>
      </rPr>
      <t>二期码头</t>
    </r>
    <r>
      <rPr>
        <b/>
        <sz val="12"/>
        <color theme="0"/>
        <rFont val="Tahoma"/>
        <family val="2"/>
      </rPr>
      <t xml:space="preserve">  四</t>
    </r>
    <r>
      <rPr>
        <b/>
        <sz val="12"/>
        <color theme="0"/>
        <rFont val="宋体"/>
        <family val="3"/>
        <charset val="134"/>
      </rPr>
      <t>截六开</t>
    </r>
    <r>
      <rPr>
        <b/>
        <sz val="12"/>
        <color theme="0"/>
        <rFont val="Tahoma"/>
        <family val="2"/>
      </rPr>
      <t xml:space="preserve">  </t>
    </r>
    <r>
      <rPr>
        <b/>
        <sz val="12"/>
        <color theme="0"/>
        <rFont val="宋体"/>
        <family val="3"/>
        <charset val="134"/>
      </rPr>
      <t>兴港船代</t>
    </r>
  </si>
  <si>
    <t>KHOR FAKKAN</t>
  </si>
  <si>
    <t>JEBEL ALI</t>
  </si>
  <si>
    <t>SOHAR</t>
  </si>
  <si>
    <t>GFS GALAXY V.02252W(CI3,26W)</t>
  </si>
  <si>
    <t>ESL WASL  V.02301W(EWL,40W)</t>
  </si>
  <si>
    <t>TZINI V.6W (II5,6W) 加班船</t>
  </si>
  <si>
    <t>ESL DANA V.02302W(ED4,37W)</t>
  </si>
  <si>
    <t>HAKATA SEOUL V.2207W(HQ3,28W)</t>
  </si>
  <si>
    <t>ESL BUSAN V.29W(AI5,29W)</t>
  </si>
  <si>
    <r>
      <t xml:space="preserve">CHINA VIETNAM EXPRESS LINE (CVX) </t>
    </r>
    <r>
      <rPr>
        <b/>
        <sz val="12"/>
        <color rgb="FFFFFFFF"/>
        <rFont val="Microsoft YaHei UI"/>
        <family val="2"/>
        <charset val="1"/>
      </rPr>
      <t>三期码头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七截一开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兴港船代</t>
    </r>
  </si>
  <si>
    <t>HO CHI MINH CITY</t>
  </si>
  <si>
    <t>LAEM CHABANG</t>
  </si>
  <si>
    <t>YM CREDIBILITY  V.058S (YD4,37S)</t>
  </si>
  <si>
    <t>ALS VENUS V.9S (AE6,9S)</t>
  </si>
  <si>
    <t>BUXMELODY  V.186S (BWX,75S)</t>
  </si>
  <si>
    <t>YM CREDIBILITY  V.059S (YD4,38S)</t>
  </si>
  <si>
    <r>
      <t xml:space="preserve">CHINA_INDONESIA_SERVICE (CTI) </t>
    </r>
    <r>
      <rPr>
        <b/>
        <sz val="12"/>
        <color rgb="FFFFFFFF"/>
        <rFont val="SimSun"/>
        <charset val="134"/>
      </rPr>
      <t>三期码头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  <charset val="134"/>
      </rPr>
      <t>三截五开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  <charset val="134"/>
      </rPr>
      <t>东南船代</t>
    </r>
  </si>
  <si>
    <t>NINGBO SI CUT OFF 17:30</t>
  </si>
  <si>
    <t>JAKARTA</t>
  </si>
  <si>
    <t>SURABAYA</t>
  </si>
  <si>
    <t>DAVAO</t>
  </si>
  <si>
    <t xml:space="preserve">YM EFFICIENCY V.162S (YF2,55S) </t>
  </si>
  <si>
    <t xml:space="preserve">HYUNDAI VOYAGER V.0129S (VHD,107S) </t>
  </si>
  <si>
    <t>GSL ROSSI V.31S(BR4,31S)</t>
  </si>
  <si>
    <t>COSCO HAIFA V.102S (CH1,24S)</t>
  </si>
  <si>
    <r>
      <rPr>
        <b/>
        <sz val="12"/>
        <color rgb="FFFFFFFF"/>
        <rFont val="Calibri"/>
        <family val="2"/>
      </rPr>
      <t xml:space="preserve">China Australia Express (CAX)  </t>
    </r>
    <r>
      <rPr>
        <b/>
        <sz val="12"/>
        <color rgb="FFFFFFFF"/>
        <rFont val="Microsoft YaHei"/>
        <family val="2"/>
      </rPr>
      <t>三期码头</t>
    </r>
    <r>
      <rPr>
        <b/>
        <sz val="12"/>
        <color rgb="FFFFFFFF"/>
        <rFont val="Calibri"/>
        <family val="2"/>
      </rPr>
      <t xml:space="preserve">   </t>
    </r>
    <r>
      <rPr>
        <b/>
        <sz val="12"/>
        <color rgb="FFFFFFFF"/>
        <rFont val="Microsoft YaHei"/>
        <family val="2"/>
      </rPr>
      <t>外运船代</t>
    </r>
  </si>
  <si>
    <t>SYDNEY</t>
  </si>
  <si>
    <t>MELBOURNE</t>
  </si>
  <si>
    <t>BRISBANE</t>
  </si>
  <si>
    <t>BOTANY V.245S (BO7,245S)</t>
  </si>
  <si>
    <t>CIMBRIA V.245S (BD5, 245S)</t>
  </si>
  <si>
    <t>TBN(TO BE NAMED)</t>
  </si>
  <si>
    <t>NEW JERSEY TRADER V.22S(NJ1,22S )</t>
  </si>
  <si>
    <r>
      <rPr>
        <b/>
        <sz val="12"/>
        <color rgb="FFFFFFFF"/>
        <rFont val="Tahoma"/>
        <family val="2"/>
      </rPr>
      <t xml:space="preserve">CT3 加班船 </t>
    </r>
    <r>
      <rPr>
        <b/>
        <sz val="12"/>
        <color rgb="FFFFFFFF"/>
        <rFont val="Microsoft YaHei UI"/>
        <family val="2"/>
        <charset val="134"/>
      </rPr>
      <t>三期码头</t>
    </r>
    <r>
      <rPr>
        <b/>
        <sz val="12"/>
        <color rgb="FFFFFFFF"/>
        <rFont val="Tahoma"/>
        <family val="2"/>
      </rPr>
      <t xml:space="preserve">  外运</t>
    </r>
    <r>
      <rPr>
        <b/>
        <sz val="12"/>
        <color rgb="FFFFFFFF"/>
        <rFont val="Microsoft YaHei UI"/>
        <family val="2"/>
        <charset val="134"/>
      </rPr>
      <t>船代</t>
    </r>
  </si>
  <si>
    <t>BANGKOK</t>
  </si>
  <si>
    <t>PORT KLANG</t>
  </si>
  <si>
    <t>KANWAY FORTUNE V.5S (KF5,5S)</t>
  </si>
  <si>
    <r>
      <rPr>
        <b/>
        <sz val="12"/>
        <color rgb="FFFFFFFF"/>
        <rFont val="Tahoma"/>
        <family val="2"/>
      </rPr>
      <t xml:space="preserve">CT3  </t>
    </r>
    <r>
      <rPr>
        <b/>
        <sz val="12"/>
        <color rgb="FFFFFFFF"/>
        <rFont val="Microsoft YaHei UI"/>
        <family val="2"/>
      </rPr>
      <t>三期码头</t>
    </r>
    <r>
      <rPr>
        <b/>
        <sz val="12"/>
        <color rgb="FFFFFFFF"/>
        <rFont val="Tahoma"/>
        <family val="2"/>
      </rPr>
      <t xml:space="preserve">  外运</t>
    </r>
    <r>
      <rPr>
        <b/>
        <sz val="12"/>
        <color rgb="FFFFFFFF"/>
        <rFont val="Microsoft YaHei UI"/>
        <family val="2"/>
      </rPr>
      <t>船代</t>
    </r>
  </si>
  <si>
    <t xml:space="preserve">SIHANOUKVILLE </t>
  </si>
  <si>
    <t>HAIPHONG</t>
  </si>
  <si>
    <t>MTT SANDAKAN V.17S (KM6,17S)</t>
  </si>
  <si>
    <t>MARLA BULL V.3S (MAG,3S)</t>
  </si>
  <si>
    <t>MARLA TIGER V.7S (MAI,7S)</t>
  </si>
  <si>
    <t>MTT SANDAKAN V.18S (KM6,18S)</t>
  </si>
  <si>
    <r>
      <rPr>
        <b/>
        <sz val="12"/>
        <color rgb="FFFFFFFF"/>
        <rFont val="Tahoma"/>
        <family val="2"/>
      </rPr>
      <t xml:space="preserve">NPX 大榭码头    </t>
    </r>
    <r>
      <rPr>
        <b/>
        <sz val="12"/>
        <color rgb="FFFFFFFF"/>
        <rFont val="Microsoft YaHei UI"/>
        <family val="2"/>
      </rPr>
      <t>外运船代</t>
    </r>
  </si>
  <si>
    <t>MANILA NORTH PORT</t>
  </si>
  <si>
    <t>CONTSHIP ONO V.14S (TQW,14S)</t>
  </si>
  <si>
    <t>DANUM 168 V.2301S (DA3,20S)</t>
  </si>
  <si>
    <t>CONTSHIP ONO V.15S (TQW,15S)</t>
  </si>
  <si>
    <t>DANUM 168 V.2302S (DA3,21S)</t>
  </si>
  <si>
    <t>CONTSHIP ONO V.16S (TQW,16S)</t>
  </si>
  <si>
    <r>
      <t xml:space="preserve">China Philippines Line (CP1) </t>
    </r>
    <r>
      <rPr>
        <b/>
        <sz val="12"/>
        <color rgb="FFFFFFFF"/>
        <rFont val="Microsoft YaHei UI"/>
        <family val="2"/>
        <charset val="1"/>
      </rPr>
      <t>大榭码头</t>
    </r>
    <r>
      <rPr>
        <b/>
        <sz val="12"/>
        <color rgb="FFFFFFFF"/>
        <rFont val="Tahoma"/>
        <family val="2"/>
        <charset val="1"/>
      </rPr>
      <t xml:space="preserve">    </t>
    </r>
    <r>
      <rPr>
        <b/>
        <sz val="12"/>
        <color rgb="FFFFFFFF"/>
        <rFont val="Microsoft YaHei UI"/>
        <family val="2"/>
        <charset val="1"/>
      </rPr>
      <t>外运船代</t>
    </r>
  </si>
  <si>
    <t>MANILA SOUTH PORT</t>
  </si>
  <si>
    <t>等后续通知</t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</si>
  <si>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</si>
  <si>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</si>
  <si>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</si>
  <si>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</si>
  <si>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</si>
  <si>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</si>
  <si>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</si>
  <si>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</si>
  <si>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XINOU17</t>
  </si>
  <si>
    <t>/周一</t>
  </si>
  <si>
    <t>海盈</t>
  </si>
  <si>
    <t>截关时间：
周五18:00  
截进重时间：
周五12:00
截VGM时间：周五18：00</t>
  </si>
  <si>
    <t>22552N</t>
  </si>
  <si>
    <t>OUX/363N</t>
  </si>
  <si>
    <t>2023-01-02</t>
  </si>
  <si>
    <t>XINYONGCHANG17</t>
  </si>
  <si>
    <t>/周三</t>
  </si>
  <si>
    <t>江阴</t>
  </si>
  <si>
    <t>截关时间：
周二12:00  
截进重时间：周一24:00
截VGM时间：周一18：00</t>
  </si>
  <si>
    <t>XINOU15</t>
  </si>
  <si>
    <t>/周四</t>
  </si>
  <si>
    <t>马尾青州</t>
  </si>
  <si>
    <t>截关时间：
周三12:00
截进重时间：周二24:00
截VGM时间：周二18:00</t>
  </si>
  <si>
    <t>XINMINGZHOU90</t>
  </si>
  <si>
    <t>取消</t>
  </si>
  <si>
    <t>截关时间：
周五12:00  
截进重时间：
周四24:00
截VGM时间：周四18：00</t>
  </si>
  <si>
    <t>/周六</t>
  </si>
  <si>
    <t>订舱注意事项：</t>
  </si>
  <si>
    <t>0. SI截止时间烦请查询：http://www.worde.com/download_category.php?id=4， 每周五公布下周时间，请知悉，谢谢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</si>
  <si>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</si>
  <si>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</si>
  <si>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</si>
  <si>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</si>
  <si>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</si>
  <si>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</si>
  <si>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</si>
  <si>
    <t>23501N</t>
  </si>
  <si>
    <t>OUX/367N</t>
  </si>
  <si>
    <t>23502N</t>
  </si>
  <si>
    <t>OUX/371N</t>
  </si>
  <si>
    <t>23503N</t>
  </si>
  <si>
    <t>OUX/375N</t>
  </si>
  <si>
    <t>23505N</t>
  </si>
  <si>
    <t>OUX/383N</t>
  </si>
  <si>
    <t>23504N</t>
  </si>
  <si>
    <t>2023-01-09</t>
  </si>
  <si>
    <t>2023-01-16</t>
  </si>
  <si>
    <t>2023-01-23</t>
  </si>
  <si>
    <t>2023-01-30</t>
  </si>
  <si>
    <t>2023-02-06</t>
  </si>
  <si>
    <t>OG3/471N</t>
  </si>
  <si>
    <t>2023-01-04</t>
  </si>
  <si>
    <t>OG3/475N</t>
  </si>
  <si>
    <t>2023-01-11</t>
  </si>
  <si>
    <t>OG3/479N</t>
  </si>
  <si>
    <t>2023-01-18</t>
  </si>
  <si>
    <t>2023-01-25</t>
  </si>
  <si>
    <t>OG3/487N</t>
  </si>
  <si>
    <t>2023-02-01</t>
  </si>
  <si>
    <t>XG5/127N</t>
  </si>
  <si>
    <t>2023-01-07</t>
  </si>
  <si>
    <t>XG5/131N</t>
  </si>
  <si>
    <t>2023-01-14</t>
  </si>
  <si>
    <t>XG5/135N</t>
  </si>
  <si>
    <t>2023-01-21</t>
  </si>
  <si>
    <t>2023-01-28</t>
  </si>
  <si>
    <t>XG5/143N</t>
  </si>
  <si>
    <t>2023-02-04</t>
  </si>
  <si>
    <t>OX2/275N</t>
  </si>
  <si>
    <t>2023-01-05</t>
  </si>
  <si>
    <t>OX2/279N</t>
  </si>
  <si>
    <t>2023-01-12</t>
  </si>
  <si>
    <t>OX2/283N</t>
  </si>
  <si>
    <t>2023-01-19</t>
  </si>
  <si>
    <t>2023-01-26</t>
  </si>
  <si>
    <t xml:space="preserve">XINMINGZHOU96 </t>
  </si>
  <si>
    <t xml:space="preserve">XO8/105N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</si>
</sst>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m/d"/>
    <numFmt numFmtId="166" formatCode="0000"/>
  </numFmts>
  <fonts count="86"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12B60"/>
      <name val="Calibri Light"/>
      <family val="2"/>
      <scheme val="major"/>
    </font>
    <font>
      <b/>
      <sz val="16"/>
      <color rgb="FF212B60"/>
      <name val="Tahoma"/>
      <family val="2"/>
    </font>
    <font>
      <b/>
      <sz val="12"/>
      <color rgb="FFFFFFFF"/>
      <name val="Tahoma"/>
      <family val="2"/>
    </font>
    <font>
      <b/>
      <sz val="12"/>
      <color rgb="FFC00000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sz val="11"/>
      <color rgb="FF000000"/>
      <name val="Calibri"/>
      <family val="2"/>
      <scheme val="minor"/>
    </font>
    <font>
      <b/>
      <sz val="12"/>
      <color rgb="FF002060"/>
      <name val="Tahoma"/>
      <family val="2"/>
    </font>
    <font>
      <b/>
      <sz val="12"/>
      <color rgb="FFFFFFFF"/>
      <name val="Microsoft YaHei UI"/>
      <family val="2"/>
    </font>
    <font>
      <sz val="12"/>
      <color rgb="FF212B60"/>
      <name val="Tahoma"/>
      <family val="2"/>
    </font>
    <font>
      <sz val="12"/>
      <color rgb="FF000066"/>
      <name val="Tahoma"/>
      <family val="2"/>
    </font>
    <font>
      <b/>
      <sz val="9"/>
      <color indexed="9"/>
      <name val="Tahoma"/>
      <family val="2"/>
    </font>
    <font>
      <sz val="9"/>
      <color rgb="FF212B60"/>
      <name val="Tahoma"/>
      <family val="2"/>
    </font>
    <font>
      <b/>
      <sz val="12"/>
      <color rgb="FFFFC000"/>
      <name val="Tahoma"/>
      <family val="2"/>
    </font>
    <font>
      <b/>
      <sz val="12"/>
      <color rgb="FFFFC000"/>
      <name val="Microsoft YaHei UI"/>
      <family val="2"/>
    </font>
    <font>
      <b/>
      <sz val="12"/>
      <color theme="0"/>
      <name val="Microsoft YaHei UI"/>
      <family val="2"/>
    </font>
    <font>
      <sz val="11"/>
      <color rgb="FFFF0000"/>
      <name val="Calibri"/>
      <family val="2"/>
      <scheme val="minor"/>
    </font>
    <font>
      <b/>
      <sz val="12"/>
      <color theme="0"/>
      <name val="Tahoma"/>
      <family val="2"/>
    </font>
    <font>
      <b/>
      <sz val="12"/>
      <color theme="0"/>
      <name val="宋体"/>
      <family val="3"/>
      <charset val="134"/>
    </font>
    <font>
      <sz val="12"/>
      <color theme="8" tint="-0.499984740745262"/>
      <name val="Tahoma"/>
      <family val="2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rgb="FFFF0000"/>
      <name val="Tahoma"/>
      <family val="2"/>
    </font>
    <font>
      <b/>
      <sz val="12"/>
      <color rgb="FF000000"/>
      <name val="Tahoma"/>
      <family val="2"/>
    </font>
    <font>
      <b/>
      <sz val="12"/>
      <color indexed="9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theme="2"/>
      <name val="Microsoft YaHei UI"/>
      <family val="2"/>
      <charset val="134"/>
    </font>
    <font>
      <b/>
      <sz val="12"/>
      <color theme="2"/>
      <name val="宋体"/>
      <family val="3"/>
      <charset val="134"/>
    </font>
    <font>
      <b/>
      <sz val="12"/>
      <color rgb="FFE7E6E6"/>
      <name val="Tahoma"/>
      <family val="2"/>
    </font>
    <font>
      <b/>
      <sz val="12"/>
      <color rgb="FFE7E6E6"/>
      <name val="Microsoft YaHei UI"/>
      <family val="2"/>
      <charset val="1"/>
    </font>
    <font>
      <b/>
      <sz val="12"/>
      <color rgb="FFE7E6E6"/>
      <name val="Tahoma"/>
      <family val="2"/>
      <charset val="1"/>
    </font>
    <font>
      <b/>
      <sz val="12"/>
      <color theme="8" tint="-0.499984740745262"/>
      <name val="Tahoma"/>
      <family val="2"/>
    </font>
    <font>
      <b/>
      <sz val="12"/>
      <color rgb="FFFFFFFF"/>
      <name val="Microsoft YaHei UI"/>
      <family val="2"/>
      <charset val="1"/>
    </font>
    <font>
      <sz val="12"/>
      <color theme="8" tint="-0.499984740745262"/>
      <name val="Arial"/>
      <family val="2"/>
      <charset val="1"/>
    </font>
    <font>
      <sz val="12"/>
      <color rgb="FF212B60"/>
      <name val="Tahoma"/>
      <family val="2"/>
      <charset val="1"/>
    </font>
    <font>
      <sz val="10"/>
      <color theme="1"/>
      <name val="Times New Roman"/>
      <family val="1"/>
      <charset val="1"/>
    </font>
    <font>
      <b/>
      <sz val="12"/>
      <color rgb="FF212B60"/>
      <name val="Tahoma"/>
      <family val="2"/>
      <charset val="1"/>
    </font>
    <font>
      <sz val="12"/>
      <color theme="8" tint="-0.499984740745262"/>
      <name val="Tahoma"/>
      <family val="2"/>
      <charset val="1"/>
    </font>
    <font>
      <b/>
      <sz val="12"/>
      <color rgb="FFFFFFFF"/>
      <name val="Calibri"/>
      <family val="2"/>
    </font>
    <font>
      <b/>
      <sz val="12"/>
      <color rgb="FFFFFFFF"/>
      <name val="Microsoft YaHei"/>
      <family val="2"/>
    </font>
    <font>
      <b/>
      <sz val="12"/>
      <color rgb="FF002060"/>
      <name val="Tahoma"/>
      <family val="2"/>
      <charset val="1"/>
    </font>
    <font>
      <sz val="12"/>
      <color rgb="FF002060"/>
      <name val="Arial"/>
      <family val="2"/>
    </font>
    <font>
      <sz val="11"/>
      <color theme="1"/>
      <name val="Tahoma"/>
      <family val="2"/>
    </font>
    <font>
      <b/>
      <sz val="12"/>
      <color rgb="FF000000"/>
      <name val="Tahoma"/>
      <family val="2"/>
      <charset val="1"/>
    </font>
    <font>
      <sz val="11"/>
      <color rgb="FF002060"/>
      <name val="Tahoma"/>
      <family val="2"/>
    </font>
    <font>
      <sz val="12"/>
      <color rgb="FF002060"/>
      <name val="Tahoma"/>
      <family val="2"/>
      <charset val="1"/>
    </font>
    <font>
      <sz val="12"/>
      <color rgb="FF002060"/>
      <name val="Microsoft YaHei UI"/>
      <family val="2"/>
      <charset val="1"/>
    </font>
    <font>
      <sz val="12"/>
      <color rgb="FF002060"/>
      <name val="Microsoft YaHei UI"/>
      <family val="2"/>
    </font>
    <font>
      <b/>
      <sz val="12"/>
      <color rgb="FFFF0000"/>
      <name val="Tahoma"/>
      <family val="2"/>
    </font>
    <font>
      <b/>
      <sz val="16"/>
      <color rgb="FF212B60"/>
      <name val="Calibri"/>
      <family val="2"/>
      <charset val="1"/>
    </font>
    <font>
      <b/>
      <sz val="12"/>
      <color rgb="FFFF0000"/>
      <name val="Microsoft YaHei UI"/>
      <family val="2"/>
    </font>
    <font>
      <b/>
      <sz val="12"/>
      <color rgb="FF000000"/>
      <name val="Tahoma"/>
      <family val="2"/>
    </font>
    <font>
      <b/>
      <sz val="12"/>
      <color rgb="FFFFFFFF"/>
      <name val="Tahoma"/>
      <family val="2"/>
    </font>
    <font>
      <b/>
      <sz val="12"/>
      <color rgb="FF002060"/>
      <name val="Tahoma"/>
      <family val="2"/>
    </font>
    <font>
      <b/>
      <sz val="12"/>
      <color rgb="FFFFFFFF"/>
      <name val="Microsoft YaHei UI"/>
      <family val="2"/>
      <charset val="134"/>
    </font>
    <font>
      <sz val="12"/>
      <color rgb="FF000000"/>
      <name val="Tahoma"/>
      <family val="2"/>
    </font>
    <font>
      <sz val="12"/>
      <color rgb="FF000000"/>
      <name val="Tahoma"/>
      <family val="2"/>
    </font>
    <font>
      <strike/>
      <sz val="12"/>
      <color rgb="FFFF0000"/>
      <name val="Tahoma"/>
      <family val="2"/>
    </font>
    <font>
      <sz val="12"/>
      <name val="宋体"/>
      <family val="3"/>
      <charset val="13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  <charset val="134"/>
    </font>
    <font>
      <sz val="10"/>
      <name val="Calibri Light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12B60"/>
      <name val="宋体"/>
      <family val="3"/>
      <charset val="134"/>
    </font>
    <font>
      <sz val="11"/>
      <color rgb="FF212B60"/>
      <name val="Tahoma"/>
      <family val="2"/>
    </font>
    <font>
      <b/>
      <sz val="12"/>
      <color rgb="FFFFFFFF"/>
      <name val="SimSun"/>
      <charset val="134"/>
    </font>
    <font>
      <b/>
      <sz val="12"/>
      <color rgb="FFFFFFFF"/>
      <name val="DengXian"/>
      <charset val="134"/>
    </font>
    <font>
      <sz val="9"/>
      <name val="Calibri"/>
      <family val="3"/>
      <charset val="134"/>
      <scheme val="minor"/>
    </font>
    <font>
      <strike/>
      <sz val="10"/>
      <color rgb="FFFF0000"/>
      <name val="Calibri"/>
      <family val="2"/>
      <scheme val="minor"/>
    </font>
    <font>
      <strike/>
      <sz val="10"/>
      <color rgb="FFFF0000"/>
      <name val="Calibri"/>
      <family val="3"/>
      <charset val="134"/>
      <scheme val="minor"/>
    </font>
    <font>
      <b/>
      <strike/>
      <sz val="10"/>
      <color rgb="FFFF0000"/>
      <name val="Calibri"/>
      <family val="3"/>
      <charset val="134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name val="Calibri"/>
      <family val="2"/>
      <scheme val="minor"/>
    </font>
    <font>
      <b/>
      <strike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212B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/>
        <bgColor indexed="64"/>
      </patternFill>
    </fill>
  </fills>
  <borders count="116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212B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212B6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/>
      <top style="medium">
        <color rgb="FF212B60"/>
      </top>
      <bottom/>
      <diagonal/>
    </border>
    <border>
      <left/>
      <right style="medium">
        <color indexed="64"/>
      </right>
      <top style="medium">
        <color rgb="FF212B6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212B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212B60"/>
      </left>
      <right/>
      <top/>
      <bottom/>
      <diagonal/>
    </border>
    <border>
      <left/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medium">
        <color indexed="64"/>
      </right>
      <top/>
      <bottom style="thin">
        <color rgb="FF212B6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212B60"/>
      </left>
      <right style="thin">
        <color rgb="FF212B60"/>
      </right>
      <top/>
      <bottom style="medium">
        <color indexed="64"/>
      </bottom>
      <diagonal/>
    </border>
    <border>
      <left style="thin">
        <color rgb="FF212B6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212B60"/>
      </left>
      <right style="medium">
        <color rgb="FF212B60"/>
      </right>
      <top style="medium">
        <color rgb="FF212B60"/>
      </top>
      <bottom/>
      <diagonal/>
    </border>
    <border>
      <left style="medium">
        <color rgb="FF222B35"/>
      </left>
      <right/>
      <top style="medium">
        <color rgb="FF222B35"/>
      </top>
      <bottom/>
      <diagonal/>
    </border>
    <border>
      <left/>
      <right/>
      <top style="medium">
        <color rgb="FF222B35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212B6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3" fillId="0" borderId="1" applyAlignment="0">
      <alignment horizontal="center" vertical="center" wrapText="1"/>
    </xf>
    <xf numFmtId="165" fontId="15" fillId="5" borderId="1">
      <alignment vertical="center"/>
    </xf>
    <xf numFmtId="164" fontId="16" fillId="0" borderId="0"/>
  </cellStyleXfs>
  <cellXfs count="494">
    <xf numFmtId="0" fontId="0" fillId="0" borderId="0" xfId="0"/>
    <xf numFmtId="0" fontId="2" fillId="0" borderId="0" xfId="0" applyFont="1"/>
    <xf numFmtId="164" fontId="4" fillId="0" borderId="0" xfId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" fontId="8" fillId="0" borderId="9" xfId="0" applyNumberFormat="1" applyFont="1" applyBorder="1" applyAlignment="1">
      <alignment horizontal="center" vertical="center"/>
    </xf>
    <xf numFmtId="0" fontId="9" fillId="0" borderId="0" xfId="0" applyFont="1"/>
    <xf numFmtId="16" fontId="8" fillId="0" borderId="11" xfId="0" applyNumberFormat="1" applyFont="1" applyBorder="1" applyAlignment="1">
      <alignment horizontal="center" vertical="center"/>
    </xf>
    <xf numFmtId="16" fontId="8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7" fillId="4" borderId="18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" fontId="8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6" fontId="8" fillId="6" borderId="9" xfId="0" applyNumberFormat="1" applyFont="1" applyFill="1" applyBorder="1" applyAlignment="1">
      <alignment horizontal="center" vertical="center"/>
    </xf>
    <xf numFmtId="164" fontId="8" fillId="6" borderId="9" xfId="1" quotePrefix="1" applyFont="1" applyFill="1" applyBorder="1" applyAlignment="1">
      <alignment horizontal="center" vertical="center"/>
    </xf>
    <xf numFmtId="164" fontId="8" fillId="6" borderId="10" xfId="1" quotePrefix="1" applyFont="1" applyFill="1" applyBorder="1" applyAlignment="1">
      <alignment horizontal="center" vertical="center"/>
    </xf>
    <xf numFmtId="16" fontId="8" fillId="6" borderId="11" xfId="0" applyNumberFormat="1" applyFont="1" applyFill="1" applyBorder="1" applyAlignment="1">
      <alignment horizontal="center" vertical="center"/>
    </xf>
    <xf numFmtId="164" fontId="8" fillId="6" borderId="11" xfId="1" quotePrefix="1" applyFont="1" applyFill="1" applyBorder="1" applyAlignment="1">
      <alignment horizontal="center" vertical="center"/>
    </xf>
    <xf numFmtId="164" fontId="8" fillId="6" borderId="12" xfId="1" quotePrefix="1" applyFont="1" applyFill="1" applyBorder="1" applyAlignment="1">
      <alignment horizontal="center" vertical="center"/>
    </xf>
    <xf numFmtId="16" fontId="8" fillId="6" borderId="15" xfId="0" applyNumberFormat="1" applyFont="1" applyFill="1" applyBorder="1" applyAlignment="1">
      <alignment horizontal="center" vertical="center"/>
    </xf>
    <xf numFmtId="164" fontId="8" fillId="6" borderId="15" xfId="1" quotePrefix="1" applyFont="1" applyFill="1" applyBorder="1" applyAlignment="1">
      <alignment horizontal="center" vertical="center"/>
    </xf>
    <xf numFmtId="164" fontId="8" fillId="6" borderId="16" xfId="1" quotePrefix="1" applyFont="1" applyFill="1" applyBorder="1" applyAlignment="1">
      <alignment horizontal="center" vertical="center"/>
    </xf>
    <xf numFmtId="164" fontId="8" fillId="6" borderId="11" xfId="1" applyFont="1" applyFill="1" applyBorder="1" applyAlignment="1">
      <alignment horizontal="center" vertical="center"/>
    </xf>
    <xf numFmtId="164" fontId="8" fillId="6" borderId="12" xfId="1" applyFont="1" applyFill="1" applyBorder="1" applyAlignment="1">
      <alignment horizontal="center" vertical="center"/>
    </xf>
    <xf numFmtId="16" fontId="8" fillId="0" borderId="8" xfId="0" applyNumberFormat="1" applyFont="1" applyBorder="1" applyAlignment="1">
      <alignment horizontal="center" vertical="center"/>
    </xf>
    <xf numFmtId="16" fontId="8" fillId="0" borderId="13" xfId="0" applyNumberFormat="1" applyFont="1" applyBorder="1" applyAlignment="1">
      <alignment horizontal="center" vertical="center"/>
    </xf>
    <xf numFmtId="164" fontId="8" fillId="6" borderId="9" xfId="1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vertical="center"/>
    </xf>
    <xf numFmtId="164" fontId="8" fillId="6" borderId="15" xfId="1" applyFont="1" applyFill="1" applyBorder="1" applyAlignment="1">
      <alignment horizontal="center" vertical="center"/>
    </xf>
    <xf numFmtId="164" fontId="8" fillId="6" borderId="16" xfId="1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vertical="center"/>
    </xf>
    <xf numFmtId="16" fontId="8" fillId="0" borderId="33" xfId="0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16" fontId="8" fillId="0" borderId="14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0" fontId="8" fillId="6" borderId="37" xfId="0" applyFont="1" applyFill="1" applyBorder="1"/>
    <xf numFmtId="165" fontId="21" fillId="5" borderId="42" xfId="2" applyFont="1" applyBorder="1">
      <alignment vertical="center"/>
    </xf>
    <xf numFmtId="165" fontId="21" fillId="5" borderId="0" xfId="2" applyFont="1" applyBorder="1">
      <alignment vertical="center"/>
    </xf>
    <xf numFmtId="164" fontId="7" fillId="7" borderId="4" xfId="3" applyFont="1" applyFill="1" applyBorder="1" applyAlignment="1" applyProtection="1">
      <alignment horizontal="left" vertical="center" wrapText="1"/>
      <protection hidden="1"/>
    </xf>
    <xf numFmtId="164" fontId="7" fillId="7" borderId="43" xfId="3" applyFont="1" applyFill="1" applyBorder="1" applyAlignment="1" applyProtection="1">
      <alignment horizontal="center" vertical="center" wrapText="1"/>
      <protection hidden="1"/>
    </xf>
    <xf numFmtId="164" fontId="7" fillId="7" borderId="44" xfId="3" applyFont="1" applyFill="1" applyBorder="1" applyAlignment="1" applyProtection="1">
      <alignment horizontal="center" vertical="center" wrapText="1"/>
      <protection hidden="1"/>
    </xf>
    <xf numFmtId="164" fontId="7" fillId="7" borderId="45" xfId="3" applyFont="1" applyFill="1" applyBorder="1" applyAlignment="1" applyProtection="1">
      <alignment horizontal="center" vertical="center" wrapText="1"/>
      <protection hidden="1"/>
    </xf>
    <xf numFmtId="164" fontId="13" fillId="0" borderId="46" xfId="1" quotePrefix="1" applyFont="1" applyBorder="1" applyAlignment="1">
      <alignment horizontal="center" vertical="center"/>
    </xf>
    <xf numFmtId="164" fontId="13" fillId="0" borderId="47" xfId="1" quotePrefix="1" applyFont="1" applyBorder="1" applyAlignment="1">
      <alignment horizontal="center" vertical="center"/>
    </xf>
    <xf numFmtId="164" fontId="13" fillId="0" borderId="48" xfId="1" quotePrefix="1" applyFont="1" applyBorder="1" applyAlignment="1">
      <alignment horizontal="center" vertical="center"/>
    </xf>
    <xf numFmtId="164" fontId="13" fillId="0" borderId="49" xfId="1" quotePrefix="1" applyFont="1" applyBorder="1" applyAlignment="1">
      <alignment horizontal="center" vertical="center"/>
    </xf>
    <xf numFmtId="164" fontId="13" fillId="0" borderId="50" xfId="1" quotePrefix="1" applyFont="1" applyBorder="1" applyAlignment="1">
      <alignment horizontal="center" vertical="center"/>
    </xf>
    <xf numFmtId="164" fontId="13" fillId="0" borderId="51" xfId="1" quotePrefix="1" applyFont="1" applyBorder="1" applyAlignment="1">
      <alignment horizontal="center" vertical="center"/>
    </xf>
    <xf numFmtId="164" fontId="13" fillId="0" borderId="52" xfId="1" quotePrefix="1" applyFont="1" applyBorder="1" applyAlignment="1">
      <alignment horizontal="center" vertical="center"/>
    </xf>
    <xf numFmtId="164" fontId="13" fillId="0" borderId="53" xfId="1" quotePrefix="1" applyFont="1" applyBorder="1" applyAlignment="1">
      <alignment horizontal="center" vertical="center"/>
    </xf>
    <xf numFmtId="164" fontId="13" fillId="0" borderId="30" xfId="1" quotePrefix="1" applyFont="1" applyBorder="1" applyAlignment="1">
      <alignment horizontal="left" vertical="center"/>
    </xf>
    <xf numFmtId="164" fontId="13" fillId="9" borderId="31" xfId="1" quotePrefix="1" applyFont="1" applyFill="1" applyBorder="1" applyAlignment="1">
      <alignment horizontal="left" vertical="center"/>
    </xf>
    <xf numFmtId="164" fontId="13" fillId="0" borderId="54" xfId="1" quotePrefix="1" applyFont="1" applyBorder="1" applyAlignment="1">
      <alignment horizontal="center" vertical="center"/>
    </xf>
    <xf numFmtId="164" fontId="13" fillId="0" borderId="55" xfId="1" applyFont="1" applyBorder="1" applyAlignment="1">
      <alignment horizontal="center" vertical="center"/>
    </xf>
    <xf numFmtId="164" fontId="13" fillId="0" borderId="56" xfId="1" quotePrefix="1" applyFont="1" applyBorder="1" applyAlignment="1">
      <alignment horizontal="center" vertical="center"/>
    </xf>
    <xf numFmtId="164" fontId="13" fillId="0" borderId="57" xfId="1" quotePrefix="1" applyFont="1" applyBorder="1" applyAlignment="1">
      <alignment horizontal="center" vertical="center"/>
    </xf>
    <xf numFmtId="164" fontId="8" fillId="0" borderId="42" xfId="1" applyFont="1" applyBorder="1" applyAlignment="1">
      <alignment vertical="center" wrapText="1"/>
    </xf>
    <xf numFmtId="164" fontId="13" fillId="0" borderId="0" xfId="1" quotePrefix="1" applyFont="1" applyBorder="1" applyAlignment="1">
      <alignment horizontal="center" vertical="center"/>
    </xf>
    <xf numFmtId="0" fontId="24" fillId="9" borderId="18" xfId="0" applyFont="1" applyFill="1" applyBorder="1" applyAlignment="1">
      <alignment vertical="center" wrapText="1"/>
    </xf>
    <xf numFmtId="0" fontId="24" fillId="9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32" xfId="0" applyFont="1" applyBorder="1" applyAlignment="1">
      <alignment vertical="center"/>
    </xf>
    <xf numFmtId="16" fontId="25" fillId="0" borderId="33" xfId="0" applyNumberFormat="1" applyFont="1" applyBorder="1" applyAlignment="1">
      <alignment horizontal="center" vertical="center"/>
    </xf>
    <xf numFmtId="164" fontId="23" fillId="0" borderId="9" xfId="1" quotePrefix="1" applyFont="1" applyBorder="1" applyAlignment="1">
      <alignment horizontal="center" vertical="center"/>
    </xf>
    <xf numFmtId="164" fontId="23" fillId="0" borderId="9" xfId="1" applyFont="1" applyBorder="1" applyAlignment="1">
      <alignment horizontal="center" vertical="center"/>
    </xf>
    <xf numFmtId="164" fontId="23" fillId="0" borderId="10" xfId="1" applyFont="1" applyBorder="1" applyAlignment="1">
      <alignment horizontal="center" vertical="center"/>
    </xf>
    <xf numFmtId="0" fontId="25" fillId="6" borderId="36" xfId="0" applyFont="1" applyFill="1" applyBorder="1" applyAlignment="1">
      <alignment vertical="center"/>
    </xf>
    <xf numFmtId="16" fontId="25" fillId="9" borderId="58" xfId="0" applyNumberFormat="1" applyFont="1" applyFill="1" applyBorder="1" applyAlignment="1">
      <alignment horizontal="center" vertical="center"/>
    </xf>
    <xf numFmtId="164" fontId="23" fillId="0" borderId="11" xfId="1" quotePrefix="1" applyFont="1" applyBorder="1" applyAlignment="1">
      <alignment horizontal="center" vertical="center"/>
    </xf>
    <xf numFmtId="164" fontId="23" fillId="0" borderId="11" xfId="1" applyFont="1" applyBorder="1" applyAlignment="1">
      <alignment horizontal="center" vertical="center"/>
    </xf>
    <xf numFmtId="164" fontId="23" fillId="0" borderId="12" xfId="1" applyFont="1" applyBorder="1" applyAlignment="1">
      <alignment horizontal="center" vertical="center"/>
    </xf>
    <xf numFmtId="0" fontId="25" fillId="0" borderId="35" xfId="0" applyFont="1" applyBorder="1" applyAlignment="1">
      <alignment vertical="center"/>
    </xf>
    <xf numFmtId="16" fontId="25" fillId="9" borderId="34" xfId="0" applyNumberFormat="1" applyFont="1" applyFill="1" applyBorder="1" applyAlignment="1">
      <alignment horizontal="center" vertical="center"/>
    </xf>
    <xf numFmtId="164" fontId="23" fillId="0" borderId="15" xfId="1" quotePrefix="1" applyFont="1" applyBorder="1" applyAlignment="1">
      <alignment horizontal="center" vertical="center"/>
    </xf>
    <xf numFmtId="164" fontId="23" fillId="0" borderId="15" xfId="1" applyFont="1" applyBorder="1" applyAlignment="1">
      <alignment horizontal="center" vertical="center"/>
    </xf>
    <xf numFmtId="164" fontId="23" fillId="0" borderId="16" xfId="1" applyFont="1" applyBorder="1" applyAlignment="1">
      <alignment horizontal="center" vertical="center"/>
    </xf>
    <xf numFmtId="164" fontId="8" fillId="6" borderId="29" xfId="1" quotePrefix="1" applyFont="1" applyFill="1" applyBorder="1" applyAlignment="1">
      <alignment horizontal="left" vertical="center"/>
    </xf>
    <xf numFmtId="164" fontId="8" fillId="0" borderId="30" xfId="1" quotePrefix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9" borderId="4" xfId="0" applyFont="1" applyFill="1" applyBorder="1" applyAlignment="1">
      <alignment vertical="center" wrapText="1"/>
    </xf>
    <xf numFmtId="0" fontId="27" fillId="9" borderId="26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/>
    </xf>
    <xf numFmtId="16" fontId="13" fillId="0" borderId="11" xfId="0" applyNumberFormat="1" applyFont="1" applyBorder="1" applyAlignment="1">
      <alignment horizontal="center" vertical="center"/>
    </xf>
    <xf numFmtId="0" fontId="8" fillId="6" borderId="59" xfId="0" applyFont="1" applyFill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/>
    </xf>
    <xf numFmtId="16" fontId="13" fillId="0" borderId="15" xfId="0" applyNumberFormat="1" applyFont="1" applyBorder="1" applyAlignment="1">
      <alignment horizontal="center" vertical="center"/>
    </xf>
    <xf numFmtId="0" fontId="13" fillId="0" borderId="0" xfId="0" applyFont="1"/>
    <xf numFmtId="0" fontId="8" fillId="9" borderId="0" xfId="0" applyFont="1" applyFill="1" applyAlignment="1">
      <alignment vertical="center"/>
    </xf>
    <xf numFmtId="0" fontId="7" fillId="9" borderId="19" xfId="0" applyFont="1" applyFill="1" applyBorder="1" applyAlignment="1">
      <alignment horizontal="center" vertical="center" wrapText="1"/>
    </xf>
    <xf numFmtId="164" fontId="13" fillId="0" borderId="9" xfId="1" quotePrefix="1" applyFont="1" applyBorder="1" applyAlignment="1">
      <alignment horizontal="center" vertical="center"/>
    </xf>
    <xf numFmtId="164" fontId="13" fillId="0" borderId="9" xfId="1" applyFont="1" applyBorder="1" applyAlignment="1">
      <alignment horizontal="center" vertical="center"/>
    </xf>
    <xf numFmtId="0" fontId="8" fillId="6" borderId="18" xfId="0" applyFont="1" applyFill="1" applyBorder="1" applyAlignment="1">
      <alignment vertical="center"/>
    </xf>
    <xf numFmtId="164" fontId="8" fillId="0" borderId="58" xfId="1" quotePrefix="1" applyFont="1" applyBorder="1" applyAlignment="1">
      <alignment horizontal="center" vertical="center"/>
    </xf>
    <xf numFmtId="164" fontId="8" fillId="0" borderId="11" xfId="1" quotePrefix="1" applyFont="1" applyBorder="1" applyAlignment="1">
      <alignment horizontal="center" vertical="center"/>
    </xf>
    <xf numFmtId="164" fontId="13" fillId="0" borderId="11" xfId="1" applyFont="1" applyBorder="1" applyAlignment="1">
      <alignment horizontal="center" vertical="center"/>
    </xf>
    <xf numFmtId="164" fontId="13" fillId="0" borderId="58" xfId="1" quotePrefix="1" applyFont="1" applyBorder="1" applyAlignment="1">
      <alignment horizontal="center" vertical="center"/>
    </xf>
    <xf numFmtId="164" fontId="13" fillId="0" borderId="11" xfId="1" quotePrefix="1" applyFont="1" applyBorder="1" applyAlignment="1">
      <alignment horizontal="center" vertical="center"/>
    </xf>
    <xf numFmtId="164" fontId="8" fillId="0" borderId="34" xfId="1" quotePrefix="1" applyFont="1" applyBorder="1" applyAlignment="1">
      <alignment horizontal="center" vertical="center"/>
    </xf>
    <xf numFmtId="164" fontId="8" fillId="0" borderId="15" xfId="1" quotePrefix="1" applyFont="1" applyBorder="1" applyAlignment="1">
      <alignment horizontal="center" vertical="center"/>
    </xf>
    <xf numFmtId="164" fontId="13" fillId="0" borderId="15" xfId="1" applyFont="1" applyBorder="1" applyAlignment="1">
      <alignment horizontal="center" vertical="center"/>
    </xf>
    <xf numFmtId="164" fontId="13" fillId="0" borderId="0" xfId="1" applyFont="1" applyBorder="1" applyAlignment="1"/>
    <xf numFmtId="164" fontId="13" fillId="0" borderId="0" xfId="1" applyFont="1" applyBorder="1" applyAlignment="1">
      <alignment horizontal="center" vertical="center"/>
    </xf>
    <xf numFmtId="164" fontId="13" fillId="0" borderId="0" xfId="1" quotePrefix="1" applyFont="1" applyBorder="1" applyAlignment="1">
      <alignment horizontal="center"/>
    </xf>
    <xf numFmtId="0" fontId="7" fillId="7" borderId="60" xfId="0" applyFont="1" applyFill="1" applyBorder="1" applyAlignment="1" applyProtection="1">
      <alignment horizontal="left" vertical="center" wrapText="1"/>
      <protection hidden="1"/>
    </xf>
    <xf numFmtId="0" fontId="7" fillId="7" borderId="4" xfId="0" applyFont="1" applyFill="1" applyBorder="1" applyAlignment="1" applyProtection="1">
      <alignment horizontal="center" vertical="center" wrapText="1"/>
      <protection hidden="1"/>
    </xf>
    <xf numFmtId="0" fontId="7" fillId="7" borderId="61" xfId="0" applyFont="1" applyFill="1" applyBorder="1" applyAlignment="1" applyProtection="1">
      <alignment horizontal="center" vertical="center" wrapText="1"/>
      <protection hidden="1"/>
    </xf>
    <xf numFmtId="0" fontId="7" fillId="7" borderId="4" xfId="0" applyFont="1" applyFill="1" applyBorder="1" applyAlignment="1" applyProtection="1">
      <alignment horizontal="center" vertical="center"/>
      <protection hidden="1"/>
    </xf>
    <xf numFmtId="0" fontId="7" fillId="7" borderId="25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Border="1"/>
    <xf numFmtId="164" fontId="13" fillId="0" borderId="62" xfId="1" applyFont="1" applyBorder="1" applyAlignment="1">
      <alignment horizontal="center" vertical="center"/>
    </xf>
    <xf numFmtId="164" fontId="13" fillId="0" borderId="63" xfId="1" applyFont="1" applyBorder="1" applyAlignment="1">
      <alignment horizontal="center" vertical="center"/>
    </xf>
    <xf numFmtId="164" fontId="13" fillId="0" borderId="64" xfId="1" applyFont="1" applyBorder="1" applyAlignment="1">
      <alignment horizontal="center"/>
    </xf>
    <xf numFmtId="0" fontId="8" fillId="0" borderId="36" xfId="0" applyFont="1" applyBorder="1"/>
    <xf numFmtId="164" fontId="13" fillId="0" borderId="58" xfId="1" applyFont="1" applyBorder="1" applyAlignment="1">
      <alignment horizontal="center" vertical="center"/>
    </xf>
    <xf numFmtId="164" fontId="13" fillId="0" borderId="12" xfId="1" applyFont="1" applyBorder="1" applyAlignment="1">
      <alignment horizontal="center"/>
    </xf>
    <xf numFmtId="0" fontId="8" fillId="0" borderId="18" xfId="0" applyFont="1" applyBorder="1"/>
    <xf numFmtId="0" fontId="8" fillId="0" borderId="35" xfId="0" applyFont="1" applyBorder="1"/>
    <xf numFmtId="164" fontId="13" fillId="0" borderId="34" xfId="1" applyFont="1" applyBorder="1" applyAlignment="1">
      <alignment horizontal="center" vertical="center"/>
    </xf>
    <xf numFmtId="164" fontId="13" fillId="0" borderId="16" xfId="1" applyFont="1" applyBorder="1" applyAlignment="1">
      <alignment horizontal="center"/>
    </xf>
    <xf numFmtId="0" fontId="8" fillId="0" borderId="0" xfId="0" applyFont="1"/>
    <xf numFmtId="164" fontId="13" fillId="0" borderId="0" xfId="1" applyFont="1" applyBorder="1" applyAlignment="1">
      <alignment horizontal="center"/>
    </xf>
    <xf numFmtId="0" fontId="8" fillId="6" borderId="0" xfId="0" applyFont="1" applyFill="1"/>
    <xf numFmtId="164" fontId="8" fillId="0" borderId="0" xfId="0" applyNumberFormat="1" applyFont="1" applyAlignment="1">
      <alignment horizontal="center" vertical="center"/>
    </xf>
    <xf numFmtId="164" fontId="8" fillId="0" borderId="0" xfId="1" applyFont="1" applyBorder="1" applyAlignment="1">
      <alignment horizontal="center" vertical="center"/>
    </xf>
    <xf numFmtId="164" fontId="8" fillId="0" borderId="0" xfId="1" applyFont="1" applyBorder="1" applyAlignment="1">
      <alignment horizontal="center"/>
    </xf>
    <xf numFmtId="0" fontId="7" fillId="6" borderId="4" xfId="0" applyFont="1" applyFill="1" applyBorder="1" applyAlignment="1" applyProtection="1">
      <alignment vertical="center"/>
      <protection hidden="1"/>
    </xf>
    <xf numFmtId="0" fontId="7" fillId="7" borderId="62" xfId="0" applyFont="1" applyFill="1" applyBorder="1" applyAlignment="1" applyProtection="1">
      <alignment horizontal="center" vertical="center" wrapText="1"/>
      <protection hidden="1"/>
    </xf>
    <xf numFmtId="0" fontId="7" fillId="7" borderId="63" xfId="0" applyFont="1" applyFill="1" applyBorder="1" applyAlignment="1" applyProtection="1">
      <alignment horizontal="center" vertical="center" wrapText="1"/>
      <protection hidden="1"/>
    </xf>
    <xf numFmtId="0" fontId="7" fillId="7" borderId="64" xfId="0" applyFont="1" applyFill="1" applyBorder="1" applyAlignment="1" applyProtection="1">
      <alignment horizontal="center" vertical="center"/>
      <protection hidden="1"/>
    </xf>
    <xf numFmtId="0" fontId="8" fillId="0" borderId="32" xfId="0" applyFont="1" applyBorder="1"/>
    <xf numFmtId="164" fontId="8" fillId="0" borderId="33" xfId="1" applyFont="1" applyBorder="1" applyAlignment="1">
      <alignment horizontal="center" vertical="center"/>
    </xf>
    <xf numFmtId="0" fontId="8" fillId="6" borderId="36" xfId="0" applyFont="1" applyFill="1" applyBorder="1"/>
    <xf numFmtId="164" fontId="8" fillId="0" borderId="58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1" applyFont="1" applyBorder="1" applyAlignment="1">
      <alignment horizontal="center" vertical="center"/>
    </xf>
    <xf numFmtId="0" fontId="8" fillId="6" borderId="35" xfId="0" applyFont="1" applyFill="1" applyBorder="1"/>
    <xf numFmtId="164" fontId="8" fillId="0" borderId="3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1" applyFont="1" applyBorder="1" applyAlignment="1">
      <alignment horizontal="center" vertical="center"/>
    </xf>
    <xf numFmtId="0" fontId="8" fillId="6" borderId="65" xfId="0" applyFont="1" applyFill="1" applyBorder="1"/>
    <xf numFmtId="0" fontId="23" fillId="0" borderId="65" xfId="0" applyFont="1" applyBorder="1" applyAlignment="1">
      <alignment wrapText="1"/>
    </xf>
    <xf numFmtId="0" fontId="7" fillId="7" borderId="4" xfId="0" applyFont="1" applyFill="1" applyBorder="1" applyAlignment="1" applyProtection="1">
      <alignment vertical="center" wrapText="1"/>
      <protection hidden="1"/>
    </xf>
    <xf numFmtId="0" fontId="7" fillId="7" borderId="38" xfId="0" applyFont="1" applyFill="1" applyBorder="1" applyAlignment="1" applyProtection="1">
      <alignment horizontal="center" vertical="center" wrapText="1"/>
      <protection hidden="1"/>
    </xf>
    <xf numFmtId="0" fontId="7" fillId="7" borderId="2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/>
    <xf numFmtId="0" fontId="11" fillId="7" borderId="4" xfId="0" applyFont="1" applyFill="1" applyBorder="1" applyAlignment="1" applyProtection="1">
      <alignment vertical="center" wrapText="1"/>
      <protection hidden="1"/>
    </xf>
    <xf numFmtId="0" fontId="11" fillId="7" borderId="63" xfId="0" applyFont="1" applyFill="1" applyBorder="1" applyAlignment="1" applyProtection="1">
      <alignment horizontal="center" vertical="center" wrapText="1"/>
      <protection hidden="1"/>
    </xf>
    <xf numFmtId="164" fontId="8" fillId="0" borderId="8" xfId="1" quotePrefix="1" applyFont="1" applyBorder="1" applyAlignment="1">
      <alignment horizontal="center" vertical="center"/>
    </xf>
    <xf numFmtId="164" fontId="8" fillId="0" borderId="13" xfId="1" quotePrefix="1" applyFont="1" applyBorder="1" applyAlignment="1">
      <alignment horizontal="center" vertical="center"/>
    </xf>
    <xf numFmtId="0" fontId="8" fillId="6" borderId="31" xfId="0" applyFont="1" applyFill="1" applyBorder="1"/>
    <xf numFmtId="164" fontId="8" fillId="0" borderId="14" xfId="1" quotePrefix="1" applyFont="1" applyBorder="1" applyAlignment="1">
      <alignment horizontal="center" vertical="center"/>
    </xf>
    <xf numFmtId="164" fontId="23" fillId="0" borderId="0" xfId="1" applyFont="1" applyBorder="1" applyAlignment="1">
      <alignment horizontal="center" vertical="center"/>
    </xf>
    <xf numFmtId="164" fontId="23" fillId="6" borderId="0" xfId="1" quotePrefix="1" applyFont="1" applyFill="1" applyBorder="1" applyAlignment="1">
      <alignment horizontal="center" vertical="center"/>
    </xf>
    <xf numFmtId="164" fontId="23" fillId="6" borderId="0" xfId="1" applyFont="1" applyFill="1" applyBorder="1" applyAlignment="1">
      <alignment horizontal="center" vertical="center"/>
    </xf>
    <xf numFmtId="164" fontId="23" fillId="6" borderId="0" xfId="1" applyFont="1" applyFill="1" applyBorder="1" applyAlignment="1">
      <alignment horizontal="center"/>
    </xf>
    <xf numFmtId="164" fontId="8" fillId="6" borderId="9" xfId="1" quotePrefix="1" applyFont="1" applyFill="1" applyBorder="1" applyAlignment="1">
      <alignment horizontal="center"/>
    </xf>
    <xf numFmtId="164" fontId="13" fillId="6" borderId="0" xfId="1" quotePrefix="1" applyFont="1" applyFill="1" applyBorder="1" applyAlignment="1">
      <alignment horizontal="center" vertical="center"/>
    </xf>
    <xf numFmtId="0" fontId="26" fillId="0" borderId="0" xfId="0" applyFont="1"/>
    <xf numFmtId="0" fontId="23" fillId="9" borderId="32" xfId="0" applyFont="1" applyFill="1" applyBorder="1" applyAlignment="1">
      <alignment wrapText="1"/>
    </xf>
    <xf numFmtId="0" fontId="23" fillId="9" borderId="36" xfId="0" applyFont="1" applyFill="1" applyBorder="1" applyAlignment="1">
      <alignment wrapText="1"/>
    </xf>
    <xf numFmtId="0" fontId="23" fillId="9" borderId="35" xfId="0" applyFont="1" applyFill="1" applyBorder="1" applyAlignment="1">
      <alignment wrapText="1"/>
    </xf>
    <xf numFmtId="0" fontId="7" fillId="7" borderId="4" xfId="0" applyFont="1" applyFill="1" applyBorder="1" applyAlignment="1" applyProtection="1">
      <alignment horizontal="left" vertical="center" wrapText="1"/>
      <protection hidden="1"/>
    </xf>
    <xf numFmtId="0" fontId="7" fillId="7" borderId="26" xfId="0" applyFont="1" applyFill="1" applyBorder="1" applyAlignment="1" applyProtection="1">
      <alignment horizontal="center" vertical="center" wrapText="1"/>
      <protection hidden="1"/>
    </xf>
    <xf numFmtId="0" fontId="7" fillId="7" borderId="67" xfId="0" applyFont="1" applyFill="1" applyBorder="1" applyAlignment="1" applyProtection="1">
      <alignment horizontal="center" vertical="center" wrapText="1"/>
      <protection hidden="1"/>
    </xf>
    <xf numFmtId="0" fontId="7" fillId="7" borderId="22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/>
    <xf numFmtId="0" fontId="23" fillId="6" borderId="32" xfId="0" applyFont="1" applyFill="1" applyBorder="1" applyAlignment="1">
      <alignment wrapText="1"/>
    </xf>
    <xf numFmtId="0" fontId="23" fillId="6" borderId="36" xfId="0" applyFont="1" applyFill="1" applyBorder="1" applyAlignment="1">
      <alignment wrapText="1"/>
    </xf>
    <xf numFmtId="0" fontId="0" fillId="6" borderId="0" xfId="0" applyFill="1"/>
    <xf numFmtId="0" fontId="23" fillId="6" borderId="0" xfId="0" applyFont="1" applyFill="1" applyAlignment="1">
      <alignment wrapText="1"/>
    </xf>
    <xf numFmtId="164" fontId="23" fillId="0" borderId="0" xfId="1" quotePrefix="1" applyFont="1" applyBorder="1" applyAlignment="1">
      <alignment horizontal="center" vertical="center"/>
    </xf>
    <xf numFmtId="164" fontId="23" fillId="0" borderId="0" xfId="1" quotePrefix="1" applyFont="1" applyBorder="1" applyAlignment="1">
      <alignment horizontal="center"/>
    </xf>
    <xf numFmtId="164" fontId="26" fillId="0" borderId="0" xfId="1" quotePrefix="1" applyFont="1" applyBorder="1" applyAlignment="1">
      <alignment horizontal="center" vertical="center"/>
    </xf>
    <xf numFmtId="164" fontId="26" fillId="0" borderId="0" xfId="1" applyFont="1" applyBorder="1" applyAlignment="1">
      <alignment horizontal="center" vertical="center"/>
    </xf>
    <xf numFmtId="0" fontId="26" fillId="6" borderId="0" xfId="0" applyFont="1" applyFill="1"/>
    <xf numFmtId="0" fontId="36" fillId="9" borderId="4" xfId="0" applyFont="1" applyFill="1" applyBorder="1" applyAlignment="1">
      <alignment vertical="center" wrapText="1"/>
    </xf>
    <xf numFmtId="0" fontId="36" fillId="7" borderId="70" xfId="0" applyFont="1" applyFill="1" applyBorder="1" applyAlignment="1" applyProtection="1">
      <alignment horizontal="center" vertical="center" wrapText="1"/>
      <protection hidden="1"/>
    </xf>
    <xf numFmtId="0" fontId="36" fillId="7" borderId="71" xfId="0" applyFont="1" applyFill="1" applyBorder="1" applyAlignment="1" applyProtection="1">
      <alignment horizontal="center" vertical="center" wrapText="1"/>
      <protection hidden="1"/>
    </xf>
    <xf numFmtId="0" fontId="36" fillId="9" borderId="71" xfId="0" applyFont="1" applyFill="1" applyBorder="1" applyAlignment="1">
      <alignment horizontal="center" vertical="center" wrapText="1"/>
    </xf>
    <xf numFmtId="0" fontId="36" fillId="9" borderId="72" xfId="0" applyFont="1" applyFill="1" applyBorder="1" applyAlignment="1">
      <alignment horizontal="center" vertical="center" wrapText="1"/>
    </xf>
    <xf numFmtId="0" fontId="38" fillId="0" borderId="65" xfId="0" applyFont="1" applyBorder="1"/>
    <xf numFmtId="16" fontId="39" fillId="0" borderId="0" xfId="0" applyNumberFormat="1" applyFont="1" applyAlignment="1">
      <alignment horizontal="center"/>
    </xf>
    <xf numFmtId="0" fontId="41" fillId="0" borderId="4" xfId="0" applyFont="1" applyBorder="1"/>
    <xf numFmtId="0" fontId="41" fillId="9" borderId="25" xfId="0" applyFont="1" applyFill="1" applyBorder="1" applyAlignment="1">
      <alignment horizontal="center"/>
    </xf>
    <xf numFmtId="16" fontId="42" fillId="0" borderId="8" xfId="0" applyNumberFormat="1" applyFont="1" applyBorder="1" applyAlignment="1">
      <alignment horizontal="center"/>
    </xf>
    <xf numFmtId="16" fontId="42" fillId="0" borderId="9" xfId="0" applyNumberFormat="1" applyFont="1" applyBorder="1" applyAlignment="1">
      <alignment horizontal="center"/>
    </xf>
    <xf numFmtId="16" fontId="42" fillId="0" borderId="13" xfId="0" applyNumberFormat="1" applyFont="1" applyBorder="1" applyAlignment="1">
      <alignment horizontal="center"/>
    </xf>
    <xf numFmtId="16" fontId="42" fillId="0" borderId="11" xfId="0" applyNumberFormat="1" applyFont="1" applyBorder="1" applyAlignment="1">
      <alignment horizontal="center"/>
    </xf>
    <xf numFmtId="16" fontId="42" fillId="0" borderId="14" xfId="0" applyNumberFormat="1" applyFont="1" applyBorder="1" applyAlignment="1">
      <alignment horizontal="center"/>
    </xf>
    <xf numFmtId="16" fontId="42" fillId="0" borderId="15" xfId="0" applyNumberFormat="1" applyFont="1" applyBorder="1" applyAlignment="1">
      <alignment horizontal="center"/>
    </xf>
    <xf numFmtId="0" fontId="11" fillId="9" borderId="73" xfId="0" applyFont="1" applyFill="1" applyBorder="1" applyAlignment="1">
      <alignment horizontal="center"/>
    </xf>
    <xf numFmtId="0" fontId="46" fillId="0" borderId="73" xfId="0" applyFont="1" applyBorder="1" applyAlignment="1">
      <alignment horizontal="center"/>
    </xf>
    <xf numFmtId="16" fontId="46" fillId="9" borderId="73" xfId="0" applyNumberFormat="1" applyFont="1" applyFill="1" applyBorder="1" applyAlignment="1">
      <alignment horizontal="center"/>
    </xf>
    <xf numFmtId="0" fontId="20" fillId="0" borderId="0" xfId="0" applyFont="1"/>
    <xf numFmtId="0" fontId="47" fillId="0" borderId="0" xfId="0" applyFont="1"/>
    <xf numFmtId="0" fontId="40" fillId="5" borderId="74" xfId="0" applyFont="1" applyFill="1" applyBorder="1"/>
    <xf numFmtId="0" fontId="13" fillId="0" borderId="10" xfId="0" applyFont="1" applyBorder="1" applyAlignment="1">
      <alignment horizontal="center" vertical="center"/>
    </xf>
    <xf numFmtId="16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6" borderId="35" xfId="0" applyFont="1" applyFill="1" applyBorder="1" applyAlignment="1">
      <alignment vertical="center"/>
    </xf>
    <xf numFmtId="16" fontId="13" fillId="0" borderId="16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1" fillId="7" borderId="41" xfId="0" applyFont="1" applyFill="1" applyBorder="1" applyAlignment="1" applyProtection="1">
      <alignment horizontal="center" vertical="center" wrapText="1"/>
      <protection hidden="1"/>
    </xf>
    <xf numFmtId="0" fontId="11" fillId="7" borderId="64" xfId="0" applyFont="1" applyFill="1" applyBorder="1" applyAlignment="1" applyProtection="1">
      <alignment horizontal="center" vertical="center" wrapText="1"/>
      <protection hidden="1"/>
    </xf>
    <xf numFmtId="164" fontId="13" fillId="0" borderId="75" xfId="1" quotePrefix="1" applyFont="1" applyBorder="1" applyAlignment="1">
      <alignment horizontal="center" vertical="center"/>
    </xf>
    <xf numFmtId="164" fontId="13" fillId="0" borderId="76" xfId="1" quotePrefix="1" applyFont="1" applyBorder="1" applyAlignment="1">
      <alignment horizontal="center" vertical="center"/>
    </xf>
    <xf numFmtId="164" fontId="13" fillId="0" borderId="76" xfId="1" applyFont="1" applyBorder="1" applyAlignment="1">
      <alignment horizontal="center" vertical="center"/>
    </xf>
    <xf numFmtId="164" fontId="13" fillId="0" borderId="77" xfId="1" quotePrefix="1" applyFont="1" applyBorder="1" applyAlignment="1">
      <alignment horizontal="center" vertical="center"/>
    </xf>
    <xf numFmtId="164" fontId="8" fillId="6" borderId="15" xfId="1" quotePrefix="1" applyFont="1" applyFill="1" applyBorder="1" applyAlignment="1">
      <alignment horizontal="center"/>
    </xf>
    <xf numFmtId="0" fontId="11" fillId="7" borderId="78" xfId="0" applyFont="1" applyFill="1" applyBorder="1" applyAlignment="1" applyProtection="1">
      <alignment horizontal="left" vertical="center" wrapText="1"/>
      <protection hidden="1"/>
    </xf>
    <xf numFmtId="0" fontId="8" fillId="6" borderId="29" xfId="0" applyFont="1" applyFill="1" applyBorder="1"/>
    <xf numFmtId="164" fontId="8" fillId="0" borderId="8" xfId="1" applyFont="1" applyBorder="1" applyAlignment="1">
      <alignment horizontal="center" vertical="center"/>
    </xf>
    <xf numFmtId="164" fontId="8" fillId="0" borderId="14" xfId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 wrapText="1"/>
    </xf>
    <xf numFmtId="0" fontId="11" fillId="9" borderId="60" xfId="0" applyFont="1" applyFill="1" applyBorder="1" applyAlignment="1">
      <alignment wrapText="1"/>
    </xf>
    <xf numFmtId="0" fontId="11" fillId="9" borderId="46" xfId="0" applyFont="1" applyFill="1" applyBorder="1" applyAlignment="1">
      <alignment horizontal="center" wrapText="1"/>
    </xf>
    <xf numFmtId="0" fontId="11" fillId="9" borderId="25" xfId="0" applyFont="1" applyFill="1" applyBorder="1" applyAlignment="1">
      <alignment horizontal="center" wrapText="1"/>
    </xf>
    <xf numFmtId="0" fontId="23" fillId="6" borderId="59" xfId="0" applyFont="1" applyFill="1" applyBorder="1" applyAlignment="1">
      <alignment wrapText="1"/>
    </xf>
    <xf numFmtId="164" fontId="8" fillId="0" borderId="10" xfId="1" quotePrefix="1" applyFont="1" applyBorder="1" applyAlignment="1">
      <alignment horizontal="center"/>
    </xf>
    <xf numFmtId="164" fontId="8" fillId="0" borderId="12" xfId="1" quotePrefix="1" applyFont="1" applyBorder="1" applyAlignment="1">
      <alignment horizontal="center"/>
    </xf>
    <xf numFmtId="164" fontId="8" fillId="0" borderId="16" xfId="1" quotePrefix="1" applyFont="1" applyBorder="1" applyAlignment="1">
      <alignment horizontal="center"/>
    </xf>
    <xf numFmtId="0" fontId="23" fillId="6" borderId="39" xfId="0" applyFont="1" applyFill="1" applyBorder="1" applyAlignment="1">
      <alignment wrapText="1"/>
    </xf>
    <xf numFmtId="0" fontId="23" fillId="6" borderId="37" xfId="0" applyFont="1" applyFill="1" applyBorder="1" applyAlignment="1">
      <alignment wrapText="1"/>
    </xf>
    <xf numFmtId="16" fontId="8" fillId="9" borderId="33" xfId="0" applyNumberFormat="1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16" fontId="8" fillId="9" borderId="9" xfId="0" applyNumberFormat="1" applyFont="1" applyFill="1" applyBorder="1" applyAlignment="1">
      <alignment horizontal="center" wrapText="1"/>
    </xf>
    <xf numFmtId="16" fontId="8" fillId="9" borderId="10" xfId="0" applyNumberFormat="1" applyFont="1" applyFill="1" applyBorder="1" applyAlignment="1">
      <alignment horizontal="center" wrapText="1"/>
    </xf>
    <xf numFmtId="16" fontId="8" fillId="9" borderId="58" xfId="0" applyNumberFormat="1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16" fontId="8" fillId="9" borderId="11" xfId="0" applyNumberFormat="1" applyFont="1" applyFill="1" applyBorder="1" applyAlignment="1">
      <alignment horizontal="center" wrapText="1"/>
    </xf>
    <xf numFmtId="16" fontId="8" fillId="9" borderId="12" xfId="0" applyNumberFormat="1" applyFont="1" applyFill="1" applyBorder="1" applyAlignment="1">
      <alignment horizontal="center" wrapText="1"/>
    </xf>
    <xf numFmtId="16" fontId="8" fillId="9" borderId="34" xfId="0" applyNumberFormat="1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wrapText="1"/>
    </xf>
    <xf numFmtId="16" fontId="8" fillId="9" borderId="15" xfId="0" applyNumberFormat="1" applyFont="1" applyFill="1" applyBorder="1" applyAlignment="1">
      <alignment horizontal="center" wrapText="1"/>
    </xf>
    <xf numFmtId="16" fontId="8" fillId="9" borderId="16" xfId="0" applyNumberFormat="1" applyFont="1" applyFill="1" applyBorder="1" applyAlignment="1">
      <alignment horizontal="center" wrapText="1"/>
    </xf>
    <xf numFmtId="0" fontId="38" fillId="0" borderId="32" xfId="0" applyFont="1" applyBorder="1"/>
    <xf numFmtId="0" fontId="38" fillId="0" borderId="36" xfId="0" applyFont="1" applyBorder="1"/>
    <xf numFmtId="0" fontId="38" fillId="0" borderId="35" xfId="0" applyFont="1" applyBorder="1"/>
    <xf numFmtId="16" fontId="42" fillId="0" borderId="10" xfId="0" applyNumberFormat="1" applyFont="1" applyBorder="1" applyAlignment="1">
      <alignment horizontal="center"/>
    </xf>
    <xf numFmtId="16" fontId="42" fillId="0" borderId="12" xfId="0" applyNumberFormat="1" applyFont="1" applyBorder="1" applyAlignment="1">
      <alignment horizontal="center"/>
    </xf>
    <xf numFmtId="16" fontId="42" fillId="0" borderId="16" xfId="0" applyNumberFormat="1" applyFont="1" applyBorder="1" applyAlignment="1">
      <alignment horizontal="center"/>
    </xf>
    <xf numFmtId="0" fontId="11" fillId="7" borderId="73" xfId="0" applyFont="1" applyFill="1" applyBorder="1" applyAlignment="1" applyProtection="1">
      <alignment horizontal="center" vertical="center" wrapText="1"/>
      <protection hidden="1"/>
    </xf>
    <xf numFmtId="0" fontId="8" fillId="0" borderId="73" xfId="0" applyFont="1" applyBorder="1"/>
    <xf numFmtId="0" fontId="11" fillId="9" borderId="72" xfId="0" applyFont="1" applyFill="1" applyBorder="1" applyAlignment="1">
      <alignment horizontal="center" vertical="center" wrapText="1"/>
    </xf>
    <xf numFmtId="16" fontId="49" fillId="0" borderId="11" xfId="0" applyNumberFormat="1" applyFont="1" applyBorder="1" applyAlignment="1">
      <alignment horizontal="center"/>
    </xf>
    <xf numFmtId="16" fontId="49" fillId="0" borderId="15" xfId="0" applyNumberFormat="1" applyFont="1" applyBorder="1" applyAlignment="1">
      <alignment horizontal="center"/>
    </xf>
    <xf numFmtId="16" fontId="8" fillId="9" borderId="80" xfId="0" applyNumberFormat="1" applyFont="1" applyFill="1" applyBorder="1" applyAlignment="1">
      <alignment horizontal="center" wrapText="1"/>
    </xf>
    <xf numFmtId="16" fontId="8" fillId="9" borderId="81" xfId="0" applyNumberFormat="1" applyFont="1" applyFill="1" applyBorder="1" applyAlignment="1">
      <alignment horizontal="center" wrapText="1"/>
    </xf>
    <xf numFmtId="16" fontId="8" fillId="9" borderId="83" xfId="0" applyNumberFormat="1" applyFont="1" applyFill="1" applyBorder="1" applyAlignment="1">
      <alignment horizontal="center" wrapText="1"/>
    </xf>
    <xf numFmtId="16" fontId="8" fillId="9" borderId="84" xfId="0" applyNumberFormat="1" applyFont="1" applyFill="1" applyBorder="1" applyAlignment="1">
      <alignment horizontal="center" wrapText="1"/>
    </xf>
    <xf numFmtId="0" fontId="29" fillId="5" borderId="66" xfId="0" applyFont="1" applyFill="1" applyBorder="1"/>
    <xf numFmtId="16" fontId="50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16" fontId="50" fillId="9" borderId="11" xfId="0" applyNumberFormat="1" applyFont="1" applyFill="1" applyBorder="1" applyAlignment="1">
      <alignment horizontal="center"/>
    </xf>
    <xf numFmtId="16" fontId="50" fillId="0" borderId="12" xfId="0" applyNumberFormat="1" applyFont="1" applyBorder="1" applyAlignment="1">
      <alignment horizontal="center"/>
    </xf>
    <xf numFmtId="0" fontId="50" fillId="0" borderId="30" xfId="0" applyFont="1" applyBorder="1"/>
    <xf numFmtId="0" fontId="50" fillId="0" borderId="31" xfId="0" applyFont="1" applyBorder="1"/>
    <xf numFmtId="16" fontId="50" fillId="0" borderId="13" xfId="0" applyNumberFormat="1" applyFont="1" applyBorder="1" applyAlignment="1">
      <alignment horizontal="center"/>
    </xf>
    <xf numFmtId="16" fontId="50" fillId="0" borderId="14" xfId="0" applyNumberFormat="1" applyFont="1" applyBorder="1" applyAlignment="1">
      <alignment horizontal="center"/>
    </xf>
    <xf numFmtId="0" fontId="48" fillId="9" borderId="60" xfId="0" applyFont="1" applyFill="1" applyBorder="1"/>
    <xf numFmtId="0" fontId="27" fillId="7" borderId="41" xfId="0" applyFont="1" applyFill="1" applyBorder="1" applyAlignment="1" applyProtection="1">
      <alignment horizontal="center" vertical="center" wrapText="1"/>
      <protection hidden="1"/>
    </xf>
    <xf numFmtId="0" fontId="27" fillId="7" borderId="63" xfId="0" applyFont="1" applyFill="1" applyBorder="1" applyAlignment="1" applyProtection="1">
      <alignment horizontal="center" vertical="center" wrapText="1"/>
      <protection hidden="1"/>
    </xf>
    <xf numFmtId="0" fontId="48" fillId="9" borderId="63" xfId="0" applyFont="1" applyFill="1" applyBorder="1" applyAlignment="1">
      <alignment horizontal="center" vertical="center"/>
    </xf>
    <xf numFmtId="0" fontId="48" fillId="9" borderId="64" xfId="0" applyFont="1" applyFill="1" applyBorder="1" applyAlignment="1">
      <alignment horizontal="center" vertical="center"/>
    </xf>
    <xf numFmtId="0" fontId="50" fillId="0" borderId="29" xfId="0" applyFont="1" applyBorder="1"/>
    <xf numFmtId="16" fontId="50" fillId="0" borderId="8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16" fontId="50" fillId="0" borderId="9" xfId="0" applyNumberFormat="1" applyFont="1" applyBorder="1" applyAlignment="1">
      <alignment horizontal="center"/>
    </xf>
    <xf numFmtId="16" fontId="50" fillId="0" borderId="10" xfId="0" applyNumberFormat="1" applyFont="1" applyBorder="1" applyAlignment="1">
      <alignment horizontal="center"/>
    </xf>
    <xf numFmtId="16" fontId="50" fillId="0" borderId="15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16" fontId="50" fillId="0" borderId="16" xfId="0" applyNumberFormat="1" applyFont="1" applyBorder="1" applyAlignment="1">
      <alignment horizontal="center"/>
    </xf>
    <xf numFmtId="0" fontId="11" fillId="9" borderId="73" xfId="0" applyFont="1" applyFill="1" applyBorder="1"/>
    <xf numFmtId="16" fontId="8" fillId="9" borderId="73" xfId="0" applyNumberFormat="1" applyFont="1" applyFill="1" applyBorder="1" applyAlignment="1">
      <alignment horizontal="center"/>
    </xf>
    <xf numFmtId="0" fontId="52" fillId="9" borderId="73" xfId="0" applyFont="1" applyFill="1" applyBorder="1" applyAlignment="1">
      <alignment horizontal="center"/>
    </xf>
    <xf numFmtId="16" fontId="8" fillId="0" borderId="73" xfId="0" applyNumberFormat="1" applyFont="1" applyBorder="1" applyAlignment="1">
      <alignment horizontal="center"/>
    </xf>
    <xf numFmtId="0" fontId="8" fillId="0" borderId="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4" fontId="8" fillId="0" borderId="11" xfId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6" borderId="8" xfId="0" applyFont="1" applyFill="1" applyBorder="1" applyAlignment="1">
      <alignment vertical="center"/>
    </xf>
    <xf numFmtId="16" fontId="8" fillId="8" borderId="9" xfId="0" applyNumberFormat="1" applyFont="1" applyFill="1" applyBorder="1" applyAlignment="1">
      <alignment horizontal="center" vertical="center"/>
    </xf>
    <xf numFmtId="16" fontId="8" fillId="12" borderId="9" xfId="0" applyNumberFormat="1" applyFont="1" applyFill="1" applyBorder="1" applyAlignment="1">
      <alignment horizontal="center" vertical="center"/>
    </xf>
    <xf numFmtId="164" fontId="8" fillId="8" borderId="9" xfId="1" applyFont="1" applyFill="1" applyBorder="1" applyAlignment="1">
      <alignment horizontal="center" vertical="center"/>
    </xf>
    <xf numFmtId="164" fontId="8" fillId="8" borderId="10" xfId="1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vertical="center"/>
    </xf>
    <xf numFmtId="16" fontId="8" fillId="8" borderId="11" xfId="0" applyNumberFormat="1" applyFont="1" applyFill="1" applyBorder="1" applyAlignment="1">
      <alignment horizontal="center" vertical="center"/>
    </xf>
    <xf numFmtId="16" fontId="8" fillId="12" borderId="11" xfId="0" applyNumberFormat="1" applyFont="1" applyFill="1" applyBorder="1" applyAlignment="1">
      <alignment horizontal="center" vertical="center"/>
    </xf>
    <xf numFmtId="164" fontId="8" fillId="8" borderId="11" xfId="1" applyFont="1" applyFill="1" applyBorder="1" applyAlignment="1">
      <alignment horizontal="center" vertical="center"/>
    </xf>
    <xf numFmtId="164" fontId="8" fillId="8" borderId="12" xfId="1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vertical="center"/>
    </xf>
    <xf numFmtId="16" fontId="8" fillId="8" borderId="15" xfId="0" applyNumberFormat="1" applyFont="1" applyFill="1" applyBorder="1" applyAlignment="1">
      <alignment horizontal="center" vertical="center"/>
    </xf>
    <xf numFmtId="16" fontId="8" fillId="12" borderId="15" xfId="0" applyNumberFormat="1" applyFont="1" applyFill="1" applyBorder="1" applyAlignment="1">
      <alignment horizontal="center" vertical="center"/>
    </xf>
    <xf numFmtId="164" fontId="8" fillId="8" borderId="15" xfId="1" applyFont="1" applyFill="1" applyBorder="1" applyAlignment="1">
      <alignment horizontal="center" vertical="center"/>
    </xf>
    <xf numFmtId="164" fontId="8" fillId="8" borderId="16" xfId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5" fillId="3" borderId="85" xfId="0" applyFont="1" applyFill="1" applyBorder="1" applyAlignment="1">
      <alignment horizontal="left" vertical="center"/>
    </xf>
    <xf numFmtId="0" fontId="5" fillId="3" borderId="86" xfId="0" applyFont="1" applyFill="1" applyBorder="1" applyAlignment="1">
      <alignment horizontal="left" vertical="center"/>
    </xf>
    <xf numFmtId="0" fontId="6" fillId="3" borderId="86" xfId="0" applyFont="1" applyFill="1" applyBorder="1" applyAlignment="1">
      <alignment horizontal="left" vertical="center"/>
    </xf>
    <xf numFmtId="0" fontId="6" fillId="3" borderId="87" xfId="0" applyFont="1" applyFill="1" applyBorder="1" applyAlignment="1">
      <alignment horizontal="left" vertical="center"/>
    </xf>
    <xf numFmtId="0" fontId="7" fillId="4" borderId="88" xfId="0" applyFont="1" applyFill="1" applyBorder="1" applyAlignment="1">
      <alignment horizontal="left" vertical="center" wrapText="1"/>
    </xf>
    <xf numFmtId="0" fontId="7" fillId="4" borderId="89" xfId="0" applyFont="1" applyFill="1" applyBorder="1" applyAlignment="1">
      <alignment horizontal="center" vertical="center" wrapText="1"/>
    </xf>
    <xf numFmtId="0" fontId="7" fillId="4" borderId="90" xfId="0" applyFont="1" applyFill="1" applyBorder="1" applyAlignment="1">
      <alignment horizontal="center" vertical="center" wrapText="1"/>
    </xf>
    <xf numFmtId="0" fontId="8" fillId="0" borderId="88" xfId="0" applyFont="1" applyBorder="1" applyAlignment="1">
      <alignment horizontal="left" vertical="center"/>
    </xf>
    <xf numFmtId="16" fontId="8" fillId="0" borderId="89" xfId="0" applyNumberFormat="1" applyFont="1" applyBorder="1" applyAlignment="1">
      <alignment horizontal="center" vertical="center"/>
    </xf>
    <xf numFmtId="16" fontId="8" fillId="4" borderId="89" xfId="0" applyNumberFormat="1" applyFont="1" applyFill="1" applyBorder="1" applyAlignment="1">
      <alignment horizontal="center" vertical="center"/>
    </xf>
    <xf numFmtId="16" fontId="8" fillId="0" borderId="90" xfId="0" applyNumberFormat="1" applyFont="1" applyBorder="1" applyAlignment="1">
      <alignment horizontal="center" vertical="center"/>
    </xf>
    <xf numFmtId="0" fontId="8" fillId="6" borderId="88" xfId="0" applyFont="1" applyFill="1" applyBorder="1" applyAlignment="1">
      <alignment vertical="center"/>
    </xf>
    <xf numFmtId="0" fontId="8" fillId="6" borderId="91" xfId="0" applyFont="1" applyFill="1" applyBorder="1" applyAlignment="1">
      <alignment vertical="center"/>
    </xf>
    <xf numFmtId="16" fontId="8" fillId="0" borderId="92" xfId="0" applyNumberFormat="1" applyFont="1" applyBorder="1" applyAlignment="1">
      <alignment horizontal="center" vertical="center"/>
    </xf>
    <xf numFmtId="16" fontId="8" fillId="4" borderId="92" xfId="0" applyNumberFormat="1" applyFont="1" applyFill="1" applyBorder="1" applyAlignment="1">
      <alignment horizontal="center" vertical="center"/>
    </xf>
    <xf numFmtId="16" fontId="8" fillId="0" borderId="93" xfId="0" applyNumberFormat="1" applyFont="1" applyBorder="1" applyAlignment="1">
      <alignment horizontal="center" vertical="center"/>
    </xf>
    <xf numFmtId="16" fontId="8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6" fontId="20" fillId="0" borderId="0" xfId="0" applyNumberFormat="1" applyFont="1" applyAlignment="1">
      <alignment horizontal="center" vertical="center"/>
    </xf>
    <xf numFmtId="0" fontId="40" fillId="9" borderId="0" xfId="0" applyFont="1" applyFill="1" applyAlignment="1">
      <alignment horizontal="left"/>
    </xf>
    <xf numFmtId="0" fontId="40" fillId="11" borderId="94" xfId="0" applyFont="1" applyFill="1" applyBorder="1" applyAlignment="1">
      <alignment horizontal="left"/>
    </xf>
    <xf numFmtId="0" fontId="8" fillId="0" borderId="11" xfId="0" applyFont="1" applyBorder="1" applyAlignment="1">
      <alignment wrapText="1"/>
    </xf>
    <xf numFmtId="0" fontId="8" fillId="7" borderId="11" xfId="0" applyFont="1" applyFill="1" applyBorder="1" applyAlignment="1" applyProtection="1">
      <alignment vertical="center" wrapText="1"/>
      <protection hidden="1"/>
    </xf>
    <xf numFmtId="164" fontId="8" fillId="6" borderId="11" xfId="1" applyFont="1" applyFill="1" applyBorder="1" applyAlignment="1">
      <alignment horizontal="center"/>
    </xf>
    <xf numFmtId="0" fontId="8" fillId="0" borderId="11" xfId="0" applyFont="1" applyBorder="1"/>
    <xf numFmtId="0" fontId="8" fillId="9" borderId="11" xfId="0" applyFont="1" applyFill="1" applyBorder="1" applyAlignment="1">
      <alignment wrapText="1"/>
    </xf>
    <xf numFmtId="16" fontId="8" fillId="0" borderId="11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7" borderId="95" xfId="0" applyFont="1" applyFill="1" applyBorder="1" applyAlignment="1" applyProtection="1">
      <alignment horizontal="center" vertical="center" wrapText="1"/>
      <protection hidden="1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5" fontId="30" fillId="5" borderId="65" xfId="2" applyFont="1" applyBorder="1">
      <alignment vertical="center"/>
    </xf>
    <xf numFmtId="165" fontId="30" fillId="5" borderId="0" xfId="2" applyFont="1" applyBorder="1">
      <alignment vertical="center"/>
    </xf>
    <xf numFmtId="0" fontId="11" fillId="0" borderId="64" xfId="0" applyFont="1" applyBorder="1" applyAlignment="1">
      <alignment horizontal="center" vertical="center" wrapText="1"/>
    </xf>
    <xf numFmtId="164" fontId="8" fillId="6" borderId="9" xfId="0" applyNumberFormat="1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/>
    </xf>
    <xf numFmtId="164" fontId="8" fillId="6" borderId="11" xfId="0" applyNumberFormat="1" applyFont="1" applyFill="1" applyBorder="1" applyAlignment="1">
      <alignment horizontal="center" vertical="center" wrapText="1"/>
    </xf>
    <xf numFmtId="164" fontId="8" fillId="6" borderId="12" xfId="0" applyNumberFormat="1" applyFont="1" applyFill="1" applyBorder="1" applyAlignment="1">
      <alignment horizontal="center"/>
    </xf>
    <xf numFmtId="165" fontId="21" fillId="5" borderId="27" xfId="2" applyFont="1" applyBorder="1">
      <alignment vertical="center"/>
    </xf>
    <xf numFmtId="165" fontId="21" fillId="5" borderId="28" xfId="2" applyFont="1" applyBorder="1">
      <alignment vertical="center"/>
    </xf>
    <xf numFmtId="0" fontId="11" fillId="7" borderId="21" xfId="0" applyFont="1" applyFill="1" applyBorder="1" applyAlignment="1" applyProtection="1">
      <alignment horizontal="center" vertical="center" wrapText="1"/>
      <protection hidden="1"/>
    </xf>
    <xf numFmtId="0" fontId="11" fillId="7" borderId="96" xfId="0" applyFont="1" applyFill="1" applyBorder="1" applyAlignment="1" applyProtection="1">
      <alignment horizontal="center" vertical="center" wrapText="1"/>
      <protection hidden="1"/>
    </xf>
    <xf numFmtId="0" fontId="11" fillId="7" borderId="97" xfId="0" applyFont="1" applyFill="1" applyBorder="1" applyAlignment="1" applyProtection="1">
      <alignment horizontal="center" vertical="center" wrapText="1"/>
      <protection hidden="1"/>
    </xf>
    <xf numFmtId="164" fontId="8" fillId="6" borderId="9" xfId="0" applyNumberFormat="1" applyFont="1" applyFill="1" applyBorder="1" applyAlignment="1">
      <alignment horizontal="center"/>
    </xf>
    <xf numFmtId="164" fontId="8" fillId="6" borderId="11" xfId="0" applyNumberFormat="1" applyFont="1" applyFill="1" applyBorder="1" applyAlignment="1">
      <alignment horizontal="center"/>
    </xf>
    <xf numFmtId="0" fontId="33" fillId="5" borderId="27" xfId="0" applyFont="1" applyFill="1" applyBorder="1"/>
    <xf numFmtId="0" fontId="33" fillId="5" borderId="28" xfId="0" applyFont="1" applyFill="1" applyBorder="1"/>
    <xf numFmtId="0" fontId="54" fillId="0" borderId="25" xfId="0" applyFont="1" applyBorder="1" applyAlignment="1">
      <alignment horizontal="center"/>
    </xf>
    <xf numFmtId="0" fontId="29" fillId="11" borderId="27" xfId="0" applyFont="1" applyFill="1" applyBorder="1"/>
    <xf numFmtId="0" fontId="29" fillId="11" borderId="28" xfId="0" applyFont="1" applyFill="1" applyBorder="1"/>
    <xf numFmtId="164" fontId="23" fillId="0" borderId="10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16" fontId="13" fillId="0" borderId="100" xfId="0" applyNumberFormat="1" applyFont="1" applyBorder="1" applyAlignment="1">
      <alignment horizontal="center" vertical="center"/>
    </xf>
    <xf numFmtId="16" fontId="13" fillId="0" borderId="101" xfId="0" applyNumberFormat="1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16" fontId="13" fillId="0" borderId="102" xfId="0" applyNumberFormat="1" applyFont="1" applyBorder="1" applyAlignment="1">
      <alignment horizontal="center" vertical="center"/>
    </xf>
    <xf numFmtId="16" fontId="13" fillId="0" borderId="103" xfId="0" applyNumberFormat="1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16" fontId="13" fillId="0" borderId="105" xfId="0" applyNumberFormat="1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16" fontId="13" fillId="0" borderId="106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horizontal="left" vertical="center"/>
    </xf>
    <xf numFmtId="16" fontId="26" fillId="0" borderId="9" xfId="0" applyNumberFormat="1" applyFont="1" applyBorder="1" applyAlignment="1">
      <alignment horizontal="center" vertical="center"/>
    </xf>
    <xf numFmtId="16" fontId="26" fillId="0" borderId="11" xfId="0" applyNumberFormat="1" applyFont="1" applyBorder="1" applyAlignment="1">
      <alignment horizontal="center" vertical="center"/>
    </xf>
    <xf numFmtId="16" fontId="26" fillId="0" borderId="15" xfId="0" applyNumberFormat="1" applyFont="1" applyBorder="1" applyAlignment="1">
      <alignment horizontal="center" vertical="center"/>
    </xf>
    <xf numFmtId="0" fontId="11" fillId="9" borderId="0" xfId="0" applyFont="1" applyFill="1" applyAlignment="1">
      <alignment horizontal="center" vertical="center" wrapText="1"/>
    </xf>
    <xf numFmtId="0" fontId="56" fillId="0" borderId="0" xfId="0" applyFont="1"/>
    <xf numFmtId="0" fontId="58" fillId="9" borderId="60" xfId="0" applyFont="1" applyFill="1" applyBorder="1" applyAlignment="1">
      <alignment vertical="center" wrapText="1"/>
    </xf>
    <xf numFmtId="0" fontId="58" fillId="7" borderId="82" xfId="0" applyFont="1" applyFill="1" applyBorder="1" applyAlignment="1" applyProtection="1">
      <alignment horizontal="center" vertical="center" wrapText="1"/>
      <protection hidden="1"/>
    </xf>
    <xf numFmtId="0" fontId="58" fillId="7" borderId="76" xfId="0" applyFont="1" applyFill="1" applyBorder="1" applyAlignment="1" applyProtection="1">
      <alignment horizontal="center" vertical="center" wrapText="1"/>
      <protection hidden="1"/>
    </xf>
    <xf numFmtId="0" fontId="58" fillId="9" borderId="76" xfId="0" applyFont="1" applyFill="1" applyBorder="1" applyAlignment="1">
      <alignment horizontal="center" vertical="center" wrapText="1"/>
    </xf>
    <xf numFmtId="0" fontId="58" fillId="9" borderId="77" xfId="0" applyFont="1" applyFill="1" applyBorder="1" applyAlignment="1">
      <alignment horizontal="center" vertical="center" wrapText="1"/>
    </xf>
    <xf numFmtId="0" fontId="27" fillId="9" borderId="60" xfId="0" applyFont="1" applyFill="1" applyBorder="1" applyAlignment="1">
      <alignment vertical="center" wrapText="1"/>
    </xf>
    <xf numFmtId="0" fontId="27" fillId="7" borderId="82" xfId="0" applyFont="1" applyFill="1" applyBorder="1" applyAlignment="1" applyProtection="1">
      <alignment horizontal="center" vertical="center" wrapText="1"/>
      <protection hidden="1"/>
    </xf>
    <xf numFmtId="0" fontId="27" fillId="7" borderId="76" xfId="0" applyFont="1" applyFill="1" applyBorder="1" applyAlignment="1" applyProtection="1">
      <alignment horizontal="center" vertical="center" wrapText="1"/>
      <protection hidden="1"/>
    </xf>
    <xf numFmtId="0" fontId="27" fillId="9" borderId="76" xfId="0" applyFont="1" applyFill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/>
    </xf>
    <xf numFmtId="0" fontId="60" fillId="6" borderId="9" xfId="0" applyFont="1" applyFill="1" applyBorder="1" applyAlignment="1">
      <alignment horizontal="center" vertical="center" wrapText="1"/>
    </xf>
    <xf numFmtId="0" fontId="61" fillId="9" borderId="73" xfId="0" applyFont="1" applyFill="1" applyBorder="1" applyAlignment="1">
      <alignment vertical="center" wrapText="1"/>
    </xf>
    <xf numFmtId="16" fontId="61" fillId="7" borderId="62" xfId="0" applyNumberFormat="1" applyFont="1" applyFill="1" applyBorder="1" applyAlignment="1" applyProtection="1">
      <alignment horizontal="center" vertical="center" wrapText="1"/>
      <protection hidden="1"/>
    </xf>
    <xf numFmtId="16" fontId="61" fillId="9" borderId="63" xfId="0" applyNumberFormat="1" applyFont="1" applyFill="1" applyBorder="1" applyAlignment="1">
      <alignment horizontal="center" vertical="center" wrapText="1"/>
    </xf>
    <xf numFmtId="0" fontId="57" fillId="5" borderId="107" xfId="0" applyFont="1" applyFill="1" applyBorder="1" applyAlignment="1">
      <alignment vertical="center"/>
    </xf>
    <xf numFmtId="0" fontId="57" fillId="5" borderId="28" xfId="0" applyFont="1" applyFill="1" applyBorder="1" applyAlignment="1">
      <alignment vertical="center"/>
    </xf>
    <xf numFmtId="0" fontId="57" fillId="5" borderId="108" xfId="0" applyFont="1" applyFill="1" applyBorder="1" applyAlignment="1">
      <alignment vertical="center"/>
    </xf>
    <xf numFmtId="0" fontId="53" fillId="7" borderId="41" xfId="0" applyFont="1" applyFill="1" applyBorder="1" applyAlignment="1" applyProtection="1">
      <alignment horizontal="left" vertical="center" wrapText="1"/>
      <protection hidden="1"/>
    </xf>
    <xf numFmtId="164" fontId="62" fillId="6" borderId="9" xfId="0" applyNumberFormat="1" applyFont="1" applyFill="1" applyBorder="1" applyAlignment="1">
      <alignment horizontal="center"/>
    </xf>
    <xf numFmtId="164" fontId="62" fillId="6" borderId="10" xfId="0" applyNumberFormat="1" applyFont="1" applyFill="1" applyBorder="1" applyAlignment="1">
      <alignment horizontal="center"/>
    </xf>
    <xf numFmtId="16" fontId="46" fillId="4" borderId="73" xfId="0" applyNumberFormat="1" applyFont="1" applyFill="1" applyBorder="1" applyAlignment="1">
      <alignment horizontal="center" wrapText="1"/>
    </xf>
    <xf numFmtId="16" fontId="45" fillId="9" borderId="73" xfId="0" applyNumberFormat="1" applyFont="1" applyFill="1" applyBorder="1" applyAlignment="1">
      <alignment horizontal="center"/>
    </xf>
    <xf numFmtId="16" fontId="11" fillId="9" borderId="73" xfId="0" applyNumberFormat="1" applyFont="1" applyFill="1" applyBorder="1" applyAlignment="1">
      <alignment horizontal="center"/>
    </xf>
    <xf numFmtId="16" fontId="46" fillId="0" borderId="73" xfId="0" applyNumberFormat="1" applyFont="1" applyBorder="1" applyAlignment="1">
      <alignment horizontal="center"/>
    </xf>
    <xf numFmtId="16" fontId="8" fillId="6" borderId="73" xfId="0" applyNumberFormat="1" applyFont="1" applyFill="1" applyBorder="1" applyAlignment="1">
      <alignment horizontal="center"/>
    </xf>
    <xf numFmtId="0" fontId="45" fillId="9" borderId="73" xfId="0" applyFont="1" applyFill="1" applyBorder="1" applyAlignment="1">
      <alignment horizontal="center"/>
    </xf>
    <xf numFmtId="0" fontId="11" fillId="4" borderId="73" xfId="0" applyFont="1" applyFill="1" applyBorder="1" applyAlignment="1">
      <alignment horizontal="center" wrapText="1"/>
    </xf>
    <xf numFmtId="0" fontId="36" fillId="7" borderId="73" xfId="0" applyFont="1" applyFill="1" applyBorder="1" applyAlignment="1" applyProtection="1">
      <alignment horizontal="center" vertical="center" wrapText="1"/>
      <protection hidden="1"/>
    </xf>
    <xf numFmtId="0" fontId="45" fillId="9" borderId="73" xfId="0" applyFont="1" applyFill="1" applyBorder="1"/>
    <xf numFmtId="0" fontId="46" fillId="9" borderId="73" xfId="0" applyFont="1" applyFill="1" applyBorder="1"/>
    <xf numFmtId="0" fontId="46" fillId="0" borderId="73" xfId="0" applyFont="1" applyBorder="1"/>
    <xf numFmtId="0" fontId="45" fillId="9" borderId="73" xfId="0" applyFont="1" applyFill="1" applyBorder="1" applyAlignment="1">
      <alignment horizontal="left"/>
    </xf>
    <xf numFmtId="0" fontId="22" fillId="13" borderId="11" xfId="0" applyNumberFormat="1" applyFont="1" applyFill="1" applyBorder="1" applyAlignment="1"/>
    <xf numFmtId="0" fontId="22" fillId="13" borderId="11" xfId="0" applyNumberFormat="1" applyFont="1" applyFill="1" applyBorder="1" applyAlignment="1">
      <alignment horizontal="center"/>
    </xf>
    <xf numFmtId="166" fontId="22" fillId="13" borderId="11" xfId="0" applyNumberFormat="1" applyFont="1" applyFill="1" applyBorder="1" applyAlignment="1">
      <alignment horizontal="center"/>
    </xf>
    <xf numFmtId="166" fontId="22" fillId="13" borderId="11" xfId="0" applyNumberFormat="1" applyFont="1" applyFill="1" applyBorder="1" applyAlignment="1">
      <alignment horizontal="center" vertical="center"/>
    </xf>
    <xf numFmtId="49" fontId="64" fillId="0" borderId="111" xfId="0" applyNumberFormat="1" applyFont="1" applyFill="1" applyBorder="1" applyAlignment="1">
      <alignment horizontal="center" vertical="center" wrapText="1"/>
    </xf>
    <xf numFmtId="49" fontId="65" fillId="0" borderId="111" xfId="0" applyNumberFormat="1" applyFont="1" applyFill="1" applyBorder="1" applyAlignment="1">
      <alignment horizontal="center" vertical="center" wrapText="1"/>
    </xf>
    <xf numFmtId="166" fontId="66" fillId="0" borderId="112" xfId="0" applyNumberFormat="1" applyFont="1" applyFill="1" applyBorder="1" applyAlignment="1">
      <alignment horizontal="center" vertical="center"/>
    </xf>
    <xf numFmtId="49" fontId="68" fillId="0" borderId="112" xfId="0" applyNumberFormat="1" applyFont="1" applyFill="1" applyBorder="1" applyAlignment="1">
      <alignment horizontal="center" vertical="center" wrapText="1"/>
    </xf>
    <xf numFmtId="0" fontId="69" fillId="0" borderId="0" xfId="0" applyFont="1"/>
    <xf numFmtId="166" fontId="70" fillId="0" borderId="80" xfId="0" applyNumberFormat="1" applyFont="1" applyFill="1" applyBorder="1" applyAlignment="1">
      <alignment horizontal="center" vertical="center"/>
    </xf>
    <xf numFmtId="49" fontId="71" fillId="0" borderId="112" xfId="0" applyNumberFormat="1" applyFont="1" applyFill="1" applyBorder="1" applyAlignment="1">
      <alignment horizontal="center" vertical="center" wrapText="1"/>
    </xf>
    <xf numFmtId="166" fontId="66" fillId="0" borderId="80" xfId="0" applyNumberFormat="1" applyFont="1" applyFill="1" applyBorder="1" applyAlignment="1">
      <alignment horizontal="center" vertical="center"/>
    </xf>
    <xf numFmtId="49" fontId="71" fillId="0" borderId="80" xfId="0" applyNumberFormat="1" applyFont="1" applyFill="1" applyBorder="1" applyAlignment="1">
      <alignment horizontal="center" vertical="center" wrapText="1"/>
    </xf>
    <xf numFmtId="0" fontId="72" fillId="13" borderId="0" xfId="0" applyNumberFormat="1" applyFont="1" applyFill="1" applyAlignment="1"/>
    <xf numFmtId="0" fontId="73" fillId="0" borderId="0" xfId="0" applyFont="1"/>
    <xf numFmtId="164" fontId="74" fillId="0" borderId="0" xfId="0" applyNumberFormat="1" applyFont="1"/>
    <xf numFmtId="0" fontId="49" fillId="0" borderId="0" xfId="0" applyFont="1"/>
    <xf numFmtId="0" fontId="75" fillId="0" borderId="0" xfId="0" applyFont="1"/>
    <xf numFmtId="164" fontId="75" fillId="0" borderId="0" xfId="0" applyNumberFormat="1" applyFont="1" applyFill="1" applyAlignment="1"/>
    <xf numFmtId="164" fontId="49" fillId="0" borderId="0" xfId="0" applyNumberFormat="1" applyFont="1" applyFill="1" applyAlignment="1"/>
    <xf numFmtId="49" fontId="79" fillId="0" borderId="111" xfId="0" applyNumberFormat="1" applyFont="1" applyFill="1" applyBorder="1" applyAlignment="1">
      <alignment horizontal="center" vertical="center" wrapText="1"/>
    </xf>
    <xf numFmtId="49" fontId="80" fillId="0" borderId="111" xfId="0" applyNumberFormat="1" applyFont="1" applyFill="1" applyBorder="1" applyAlignment="1">
      <alignment horizontal="center" vertical="center" wrapText="1"/>
    </xf>
    <xf numFmtId="49" fontId="81" fillId="0" borderId="111" xfId="0" applyNumberFormat="1" applyFont="1" applyFill="1" applyBorder="1" applyAlignment="1">
      <alignment horizontal="center" vertical="center" wrapText="1"/>
    </xf>
    <xf numFmtId="49" fontId="82" fillId="0" borderId="111" xfId="0" applyNumberFormat="1" applyFont="1" applyFill="1" applyBorder="1" applyAlignment="1">
      <alignment horizontal="center" vertical="center" wrapText="1"/>
    </xf>
    <xf numFmtId="49" fontId="83" fillId="0" borderId="111" xfId="0" applyNumberFormat="1" applyFont="1" applyFill="1" applyBorder="1" applyAlignment="1">
      <alignment horizontal="center" vertical="center" wrapText="1"/>
    </xf>
    <xf numFmtId="49" fontId="84" fillId="0" borderId="111" xfId="0" applyNumberFormat="1" applyFont="1" applyFill="1" applyBorder="1" applyAlignment="1">
      <alignment horizontal="center" vertical="center" wrapText="1"/>
    </xf>
    <xf numFmtId="49" fontId="85" fillId="0" borderId="111" xfId="0" applyNumberFormat="1" applyFont="1" applyFill="1" applyBorder="1" applyAlignment="1">
      <alignment horizontal="center" vertical="center" wrapText="1"/>
    </xf>
    <xf numFmtId="166" fontId="22" fillId="13" borderId="105" xfId="0" applyNumberFormat="1" applyFont="1" applyFill="1" applyBorder="1" applyAlignment="1">
      <alignment horizontal="center"/>
    </xf>
    <xf numFmtId="166" fontId="22" fillId="13" borderId="58" xfId="0" applyNumberFormat="1" applyFont="1" applyFill="1" applyBorder="1" applyAlignment="1">
      <alignment horizontal="center"/>
    </xf>
    <xf numFmtId="0" fontId="63" fillId="0" borderId="11" xfId="0" applyNumberFormat="1" applyFont="1" applyFill="1" applyBorder="1" applyAlignment="1">
      <alignment horizontal="center" vertical="center" wrapText="1"/>
    </xf>
    <xf numFmtId="0" fontId="63" fillId="0" borderId="112" xfId="0" applyNumberFormat="1" applyFont="1" applyFill="1" applyBorder="1" applyAlignment="1">
      <alignment horizontal="center" vertical="center"/>
    </xf>
    <xf numFmtId="0" fontId="67" fillId="0" borderId="38" xfId="0" applyFont="1" applyBorder="1" applyAlignment="1">
      <alignment horizontal="center" vertical="center" wrapText="1"/>
    </xf>
    <xf numFmtId="0" fontId="67" fillId="0" borderId="113" xfId="0" applyFont="1" applyBorder="1" applyAlignment="1">
      <alignment horizontal="center" vertical="center" wrapText="1"/>
    </xf>
    <xf numFmtId="0" fontId="67" fillId="0" borderId="114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15" xfId="0" applyFont="1" applyBorder="1" applyAlignment="1">
      <alignment horizontal="center" vertical="center" wrapText="1"/>
    </xf>
    <xf numFmtId="0" fontId="67" fillId="0" borderId="80" xfId="0" applyFont="1" applyBorder="1" applyAlignment="1">
      <alignment horizontal="center" vertical="center" wrapText="1"/>
    </xf>
    <xf numFmtId="0" fontId="5" fillId="5" borderId="27" xfId="0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9" fillId="5" borderId="60" xfId="0" applyFont="1" applyFill="1" applyBorder="1" applyAlignment="1">
      <alignment horizontal="left"/>
    </xf>
    <xf numFmtId="0" fontId="29" fillId="5" borderId="61" xfId="0" applyFont="1" applyFill="1" applyBorder="1" applyAlignment="1">
      <alignment horizontal="left"/>
    </xf>
    <xf numFmtId="0" fontId="1" fillId="1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165" fontId="28" fillId="5" borderId="22" xfId="2" applyFont="1" applyBorder="1">
      <alignment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0" fontId="29" fillId="5" borderId="68" xfId="0" applyFont="1" applyFill="1" applyBorder="1" applyAlignment="1">
      <alignment horizontal="left" vertical="center"/>
    </xf>
    <xf numFmtId="0" fontId="29" fillId="5" borderId="69" xfId="0" applyFont="1" applyFill="1" applyBorder="1" applyAlignment="1">
      <alignment horizontal="left" vertical="center"/>
    </xf>
    <xf numFmtId="0" fontId="43" fillId="5" borderId="79" xfId="0" applyFont="1" applyFill="1" applyBorder="1" applyAlignment="1">
      <alignment horizontal="left"/>
    </xf>
    <xf numFmtId="0" fontId="5" fillId="5" borderId="66" xfId="0" applyFont="1" applyFill="1" applyBorder="1"/>
    <xf numFmtId="0" fontId="5" fillId="5" borderId="74" xfId="0" applyFont="1" applyFill="1" applyBorder="1"/>
    <xf numFmtId="0" fontId="29" fillId="5" borderId="65" xfId="0" applyFont="1" applyFill="1" applyBorder="1" applyAlignment="1">
      <alignment horizontal="left"/>
    </xf>
    <xf numFmtId="0" fontId="29" fillId="5" borderId="0" xfId="0" applyFont="1" applyFill="1" applyAlignment="1">
      <alignment horizontal="left"/>
    </xf>
    <xf numFmtId="0" fontId="57" fillId="5" borderId="94" xfId="0" applyFont="1" applyFill="1" applyBorder="1" applyAlignment="1">
      <alignment horizontal="left" vertical="center"/>
    </xf>
    <xf numFmtId="0" fontId="57" fillId="5" borderId="109" xfId="0" applyFont="1" applyFill="1" applyBorder="1" applyAlignment="1">
      <alignment horizontal="left" vertical="center"/>
    </xf>
    <xf numFmtId="0" fontId="57" fillId="5" borderId="110" xfId="0" applyFont="1" applyFill="1" applyBorder="1" applyAlignment="1">
      <alignment horizontal="left" vertical="center"/>
    </xf>
  </cellXfs>
  <cellStyles count="4">
    <cellStyle name="LineTableCell" xfId="1"/>
    <cellStyle name="Normal" xfId="0" builtinId="0"/>
    <cellStyle name="Normal 6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7A4016-39E1-4D14-A15C-BEFC1D52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1F2D27-98C6-4D0E-895F-F5833CEB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419100</xdr:colOff>
      <xdr:row>3</xdr:row>
      <xdr:rowOff>33092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FF46F6E-73C8-45DE-BFE6-6ACFE47E5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543300" cy="547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workbookViewId="0">
      <selection activeCell="M11" sqref="M11"/>
    </sheetView>
  </sheetViews>
  <sheetFormatPr defaultColWidth="8" defaultRowHeight="15"/>
  <cols>
    <col min="1" max="1" width="19" customWidth="1"/>
    <col min="2" max="2" width="17.85546875" customWidth="1"/>
    <col min="3" max="3" width="11.42578125" customWidth="1"/>
    <col min="4" max="4" width="11.85546875" customWidth="1"/>
    <col min="5" max="5" width="15.7109375" customWidth="1"/>
    <col min="6" max="6" width="6.42578125" customWidth="1"/>
    <col min="7" max="7" width="9.42578125" customWidth="1"/>
    <col min="8" max="8" width="23.140625" customWidth="1"/>
    <col min="239" max="239" width="17.7109375" customWidth="1"/>
    <col min="240" max="243" width="15.7109375" customWidth="1"/>
    <col min="244" max="244" width="6.42578125" customWidth="1"/>
    <col min="245" max="245" width="9.42578125" customWidth="1"/>
    <col min="246" max="246" width="15.7109375" customWidth="1"/>
    <col min="495" max="495" width="17.7109375" customWidth="1"/>
    <col min="496" max="499" width="15.7109375" customWidth="1"/>
    <col min="500" max="500" width="6.42578125" customWidth="1"/>
    <col min="501" max="501" width="9.42578125" customWidth="1"/>
    <col min="502" max="502" width="15.7109375" customWidth="1"/>
    <col min="751" max="751" width="17.7109375" customWidth="1"/>
    <col min="752" max="755" width="15.7109375" customWidth="1"/>
    <col min="756" max="756" width="6.42578125" customWidth="1"/>
    <col min="757" max="757" width="9.42578125" customWidth="1"/>
    <col min="758" max="758" width="15.7109375" customWidth="1"/>
    <col min="1007" max="1007" width="17.7109375" customWidth="1"/>
    <col min="1008" max="1011" width="15.7109375" customWidth="1"/>
    <col min="1012" max="1012" width="6.42578125" customWidth="1"/>
    <col min="1013" max="1013" width="9.42578125" customWidth="1"/>
    <col min="1014" max="1014" width="15.7109375" customWidth="1"/>
    <col min="1263" max="1263" width="17.7109375" customWidth="1"/>
    <col min="1264" max="1267" width="15.7109375" customWidth="1"/>
    <col min="1268" max="1268" width="6.42578125" customWidth="1"/>
    <col min="1269" max="1269" width="9.42578125" customWidth="1"/>
    <col min="1270" max="1270" width="15.7109375" customWidth="1"/>
    <col min="1519" max="1519" width="17.7109375" customWidth="1"/>
    <col min="1520" max="1523" width="15.7109375" customWidth="1"/>
    <col min="1524" max="1524" width="6.42578125" customWidth="1"/>
    <col min="1525" max="1525" width="9.42578125" customWidth="1"/>
    <col min="1526" max="1526" width="15.7109375" customWidth="1"/>
    <col min="1775" max="1775" width="17.7109375" customWidth="1"/>
    <col min="1776" max="1779" width="15.7109375" customWidth="1"/>
    <col min="1780" max="1780" width="6.42578125" customWidth="1"/>
    <col min="1781" max="1781" width="9.42578125" customWidth="1"/>
    <col min="1782" max="1782" width="15.7109375" customWidth="1"/>
    <col min="2031" max="2031" width="17.7109375" customWidth="1"/>
    <col min="2032" max="2035" width="15.7109375" customWidth="1"/>
    <col min="2036" max="2036" width="6.42578125" customWidth="1"/>
    <col min="2037" max="2037" width="9.42578125" customWidth="1"/>
    <col min="2038" max="2038" width="15.7109375" customWidth="1"/>
    <col min="2287" max="2287" width="17.7109375" customWidth="1"/>
    <col min="2288" max="2291" width="15.7109375" customWidth="1"/>
    <col min="2292" max="2292" width="6.42578125" customWidth="1"/>
    <col min="2293" max="2293" width="9.42578125" customWidth="1"/>
    <col min="2294" max="2294" width="15.7109375" customWidth="1"/>
    <col min="2543" max="2543" width="17.7109375" customWidth="1"/>
    <col min="2544" max="2547" width="15.7109375" customWidth="1"/>
    <col min="2548" max="2548" width="6.42578125" customWidth="1"/>
    <col min="2549" max="2549" width="9.42578125" customWidth="1"/>
    <col min="2550" max="2550" width="15.7109375" customWidth="1"/>
    <col min="2799" max="2799" width="17.7109375" customWidth="1"/>
    <col min="2800" max="2803" width="15.7109375" customWidth="1"/>
    <col min="2804" max="2804" width="6.42578125" customWidth="1"/>
    <col min="2805" max="2805" width="9.42578125" customWidth="1"/>
    <col min="2806" max="2806" width="15.7109375" customWidth="1"/>
    <col min="3055" max="3055" width="17.7109375" customWidth="1"/>
    <col min="3056" max="3059" width="15.7109375" customWidth="1"/>
    <col min="3060" max="3060" width="6.42578125" customWidth="1"/>
    <col min="3061" max="3061" width="9.42578125" customWidth="1"/>
    <col min="3062" max="3062" width="15.7109375" customWidth="1"/>
    <col min="3311" max="3311" width="17.7109375" customWidth="1"/>
    <col min="3312" max="3315" width="15.7109375" customWidth="1"/>
    <col min="3316" max="3316" width="6.42578125" customWidth="1"/>
    <col min="3317" max="3317" width="9.42578125" customWidth="1"/>
    <col min="3318" max="3318" width="15.7109375" customWidth="1"/>
    <col min="3567" max="3567" width="17.7109375" customWidth="1"/>
    <col min="3568" max="3571" width="15.7109375" customWidth="1"/>
    <col min="3572" max="3572" width="6.42578125" customWidth="1"/>
    <col min="3573" max="3573" width="9.42578125" customWidth="1"/>
    <col min="3574" max="3574" width="15.7109375" customWidth="1"/>
    <col min="3823" max="3823" width="17.7109375" customWidth="1"/>
    <col min="3824" max="3827" width="15.7109375" customWidth="1"/>
    <col min="3828" max="3828" width="6.42578125" customWidth="1"/>
    <col min="3829" max="3829" width="9.42578125" customWidth="1"/>
    <col min="3830" max="3830" width="15.7109375" customWidth="1"/>
    <col min="4079" max="4079" width="17.7109375" customWidth="1"/>
    <col min="4080" max="4083" width="15.7109375" customWidth="1"/>
    <col min="4084" max="4084" width="6.42578125" customWidth="1"/>
    <col min="4085" max="4085" width="9.42578125" customWidth="1"/>
    <col min="4086" max="4086" width="15.7109375" customWidth="1"/>
    <col min="4335" max="4335" width="17.7109375" customWidth="1"/>
    <col min="4336" max="4339" width="15.7109375" customWidth="1"/>
    <col min="4340" max="4340" width="6.42578125" customWidth="1"/>
    <col min="4341" max="4341" width="9.42578125" customWidth="1"/>
    <col min="4342" max="4342" width="15.7109375" customWidth="1"/>
    <col min="4591" max="4591" width="17.7109375" customWidth="1"/>
    <col min="4592" max="4595" width="15.7109375" customWidth="1"/>
    <col min="4596" max="4596" width="6.42578125" customWidth="1"/>
    <col min="4597" max="4597" width="9.42578125" customWidth="1"/>
    <col min="4598" max="4598" width="15.7109375" customWidth="1"/>
    <col min="4847" max="4847" width="17.7109375" customWidth="1"/>
    <col min="4848" max="4851" width="15.7109375" customWidth="1"/>
    <col min="4852" max="4852" width="6.42578125" customWidth="1"/>
    <col min="4853" max="4853" width="9.42578125" customWidth="1"/>
    <col min="4854" max="4854" width="15.7109375" customWidth="1"/>
    <col min="5103" max="5103" width="17.7109375" customWidth="1"/>
    <col min="5104" max="5107" width="15.7109375" customWidth="1"/>
    <col min="5108" max="5108" width="6.42578125" customWidth="1"/>
    <col min="5109" max="5109" width="9.42578125" customWidth="1"/>
    <col min="5110" max="5110" width="15.7109375" customWidth="1"/>
    <col min="5359" max="5359" width="17.7109375" customWidth="1"/>
    <col min="5360" max="5363" width="15.7109375" customWidth="1"/>
    <col min="5364" max="5364" width="6.42578125" customWidth="1"/>
    <col min="5365" max="5365" width="9.42578125" customWidth="1"/>
    <col min="5366" max="5366" width="15.7109375" customWidth="1"/>
    <col min="5615" max="5615" width="17.7109375" customWidth="1"/>
    <col min="5616" max="5619" width="15.7109375" customWidth="1"/>
    <col min="5620" max="5620" width="6.42578125" customWidth="1"/>
    <col min="5621" max="5621" width="9.42578125" customWidth="1"/>
    <col min="5622" max="5622" width="15.7109375" customWidth="1"/>
    <col min="5871" max="5871" width="17.7109375" customWidth="1"/>
    <col min="5872" max="5875" width="15.7109375" customWidth="1"/>
    <col min="5876" max="5876" width="6.42578125" customWidth="1"/>
    <col min="5877" max="5877" width="9.42578125" customWidth="1"/>
    <col min="5878" max="5878" width="15.7109375" customWidth="1"/>
    <col min="6127" max="6127" width="17.7109375" customWidth="1"/>
    <col min="6128" max="6131" width="15.7109375" customWidth="1"/>
    <col min="6132" max="6132" width="6.42578125" customWidth="1"/>
    <col min="6133" max="6133" width="9.42578125" customWidth="1"/>
    <col min="6134" max="6134" width="15.7109375" customWidth="1"/>
    <col min="6383" max="6383" width="17.7109375" customWidth="1"/>
    <col min="6384" max="6387" width="15.7109375" customWidth="1"/>
    <col min="6388" max="6388" width="6.42578125" customWidth="1"/>
    <col min="6389" max="6389" width="9.42578125" customWidth="1"/>
    <col min="6390" max="6390" width="15.7109375" customWidth="1"/>
    <col min="6639" max="6639" width="17.7109375" customWidth="1"/>
    <col min="6640" max="6643" width="15.7109375" customWidth="1"/>
    <col min="6644" max="6644" width="6.42578125" customWidth="1"/>
    <col min="6645" max="6645" width="9.42578125" customWidth="1"/>
    <col min="6646" max="6646" width="15.7109375" customWidth="1"/>
    <col min="6895" max="6895" width="17.7109375" customWidth="1"/>
    <col min="6896" max="6899" width="15.7109375" customWidth="1"/>
    <col min="6900" max="6900" width="6.42578125" customWidth="1"/>
    <col min="6901" max="6901" width="9.42578125" customWidth="1"/>
    <col min="6902" max="6902" width="15.7109375" customWidth="1"/>
    <col min="7151" max="7151" width="17.7109375" customWidth="1"/>
    <col min="7152" max="7155" width="15.7109375" customWidth="1"/>
    <col min="7156" max="7156" width="6.42578125" customWidth="1"/>
    <col min="7157" max="7157" width="9.42578125" customWidth="1"/>
    <col min="7158" max="7158" width="15.7109375" customWidth="1"/>
    <col min="7407" max="7407" width="17.7109375" customWidth="1"/>
    <col min="7408" max="7411" width="15.7109375" customWidth="1"/>
    <col min="7412" max="7412" width="6.42578125" customWidth="1"/>
    <col min="7413" max="7413" width="9.42578125" customWidth="1"/>
    <col min="7414" max="7414" width="15.7109375" customWidth="1"/>
    <col min="7663" max="7663" width="17.7109375" customWidth="1"/>
    <col min="7664" max="7667" width="15.7109375" customWidth="1"/>
    <col min="7668" max="7668" width="6.42578125" customWidth="1"/>
    <col min="7669" max="7669" width="9.42578125" customWidth="1"/>
    <col min="7670" max="7670" width="15.7109375" customWidth="1"/>
    <col min="7919" max="7919" width="17.7109375" customWidth="1"/>
    <col min="7920" max="7923" width="15.7109375" customWidth="1"/>
    <col min="7924" max="7924" width="6.42578125" customWidth="1"/>
    <col min="7925" max="7925" width="9.42578125" customWidth="1"/>
    <col min="7926" max="7926" width="15.7109375" customWidth="1"/>
    <col min="8175" max="8175" width="17.7109375" customWidth="1"/>
    <col min="8176" max="8179" width="15.7109375" customWidth="1"/>
    <col min="8180" max="8180" width="6.42578125" customWidth="1"/>
    <col min="8181" max="8181" width="9.42578125" customWidth="1"/>
    <col min="8182" max="8182" width="15.7109375" customWidth="1"/>
    <col min="8431" max="8431" width="17.7109375" customWidth="1"/>
    <col min="8432" max="8435" width="15.7109375" customWidth="1"/>
    <col min="8436" max="8436" width="6.42578125" customWidth="1"/>
    <col min="8437" max="8437" width="9.42578125" customWidth="1"/>
    <col min="8438" max="8438" width="15.7109375" customWidth="1"/>
    <col min="8687" max="8687" width="17.7109375" customWidth="1"/>
    <col min="8688" max="8691" width="15.7109375" customWidth="1"/>
    <col min="8692" max="8692" width="6.42578125" customWidth="1"/>
    <col min="8693" max="8693" width="9.42578125" customWidth="1"/>
    <col min="8694" max="8694" width="15.7109375" customWidth="1"/>
    <col min="8943" max="8943" width="17.7109375" customWidth="1"/>
    <col min="8944" max="8947" width="15.7109375" customWidth="1"/>
    <col min="8948" max="8948" width="6.42578125" customWidth="1"/>
    <col min="8949" max="8949" width="9.42578125" customWidth="1"/>
    <col min="8950" max="8950" width="15.7109375" customWidth="1"/>
    <col min="9199" max="9199" width="17.7109375" customWidth="1"/>
    <col min="9200" max="9203" width="15.7109375" customWidth="1"/>
    <col min="9204" max="9204" width="6.42578125" customWidth="1"/>
    <col min="9205" max="9205" width="9.42578125" customWidth="1"/>
    <col min="9206" max="9206" width="15.7109375" customWidth="1"/>
    <col min="9455" max="9455" width="17.7109375" customWidth="1"/>
    <col min="9456" max="9459" width="15.7109375" customWidth="1"/>
    <col min="9460" max="9460" width="6.42578125" customWidth="1"/>
    <col min="9461" max="9461" width="9.42578125" customWidth="1"/>
    <col min="9462" max="9462" width="15.7109375" customWidth="1"/>
    <col min="9711" max="9711" width="17.7109375" customWidth="1"/>
    <col min="9712" max="9715" width="15.7109375" customWidth="1"/>
    <col min="9716" max="9716" width="6.42578125" customWidth="1"/>
    <col min="9717" max="9717" width="9.42578125" customWidth="1"/>
    <col min="9718" max="9718" width="15.7109375" customWidth="1"/>
    <col min="9967" max="9967" width="17.7109375" customWidth="1"/>
    <col min="9968" max="9971" width="15.7109375" customWidth="1"/>
    <col min="9972" max="9972" width="6.42578125" customWidth="1"/>
    <col min="9973" max="9973" width="9.42578125" customWidth="1"/>
    <col min="9974" max="9974" width="15.7109375" customWidth="1"/>
    <col min="10223" max="10223" width="17.7109375" customWidth="1"/>
    <col min="10224" max="10227" width="15.7109375" customWidth="1"/>
    <col min="10228" max="10228" width="6.42578125" customWidth="1"/>
    <col min="10229" max="10229" width="9.42578125" customWidth="1"/>
    <col min="10230" max="10230" width="15.7109375" customWidth="1"/>
    <col min="10479" max="10479" width="17.7109375" customWidth="1"/>
    <col min="10480" max="10483" width="15.7109375" customWidth="1"/>
    <col min="10484" max="10484" width="6.42578125" customWidth="1"/>
    <col min="10485" max="10485" width="9.42578125" customWidth="1"/>
    <col min="10486" max="10486" width="15.7109375" customWidth="1"/>
    <col min="10735" max="10735" width="17.7109375" customWidth="1"/>
    <col min="10736" max="10739" width="15.7109375" customWidth="1"/>
    <col min="10740" max="10740" width="6.42578125" customWidth="1"/>
    <col min="10741" max="10741" width="9.42578125" customWidth="1"/>
    <col min="10742" max="10742" width="15.7109375" customWidth="1"/>
    <col min="10991" max="10991" width="17.7109375" customWidth="1"/>
    <col min="10992" max="10995" width="15.7109375" customWidth="1"/>
    <col min="10996" max="10996" width="6.42578125" customWidth="1"/>
    <col min="10997" max="10997" width="9.42578125" customWidth="1"/>
    <col min="10998" max="10998" width="15.7109375" customWidth="1"/>
    <col min="11247" max="11247" width="17.7109375" customWidth="1"/>
    <col min="11248" max="11251" width="15.7109375" customWidth="1"/>
    <col min="11252" max="11252" width="6.42578125" customWidth="1"/>
    <col min="11253" max="11253" width="9.42578125" customWidth="1"/>
    <col min="11254" max="11254" width="15.7109375" customWidth="1"/>
    <col min="11503" max="11503" width="17.7109375" customWidth="1"/>
    <col min="11504" max="11507" width="15.7109375" customWidth="1"/>
    <col min="11508" max="11508" width="6.42578125" customWidth="1"/>
    <col min="11509" max="11509" width="9.42578125" customWidth="1"/>
    <col min="11510" max="11510" width="15.7109375" customWidth="1"/>
    <col min="11759" max="11759" width="17.7109375" customWidth="1"/>
    <col min="11760" max="11763" width="15.7109375" customWidth="1"/>
    <col min="11764" max="11764" width="6.42578125" customWidth="1"/>
    <col min="11765" max="11765" width="9.42578125" customWidth="1"/>
    <col min="11766" max="11766" width="15.7109375" customWidth="1"/>
    <col min="12015" max="12015" width="17.7109375" customWidth="1"/>
    <col min="12016" max="12019" width="15.7109375" customWidth="1"/>
    <col min="12020" max="12020" width="6.42578125" customWidth="1"/>
    <col min="12021" max="12021" width="9.42578125" customWidth="1"/>
    <col min="12022" max="12022" width="15.7109375" customWidth="1"/>
    <col min="12271" max="12271" width="17.7109375" customWidth="1"/>
    <col min="12272" max="12275" width="15.7109375" customWidth="1"/>
    <col min="12276" max="12276" width="6.42578125" customWidth="1"/>
    <col min="12277" max="12277" width="9.42578125" customWidth="1"/>
    <col min="12278" max="12278" width="15.7109375" customWidth="1"/>
    <col min="12527" max="12527" width="17.7109375" customWidth="1"/>
    <col min="12528" max="12531" width="15.7109375" customWidth="1"/>
    <col min="12532" max="12532" width="6.42578125" customWidth="1"/>
    <col min="12533" max="12533" width="9.42578125" customWidth="1"/>
    <col min="12534" max="12534" width="15.7109375" customWidth="1"/>
    <col min="12783" max="12783" width="17.7109375" customWidth="1"/>
    <col min="12784" max="12787" width="15.7109375" customWidth="1"/>
    <col min="12788" max="12788" width="6.42578125" customWidth="1"/>
    <col min="12789" max="12789" width="9.42578125" customWidth="1"/>
    <col min="12790" max="12790" width="15.7109375" customWidth="1"/>
    <col min="13039" max="13039" width="17.7109375" customWidth="1"/>
    <col min="13040" max="13043" width="15.7109375" customWidth="1"/>
    <col min="13044" max="13044" width="6.42578125" customWidth="1"/>
    <col min="13045" max="13045" width="9.42578125" customWidth="1"/>
    <col min="13046" max="13046" width="15.7109375" customWidth="1"/>
    <col min="13295" max="13295" width="17.7109375" customWidth="1"/>
    <col min="13296" max="13299" width="15.7109375" customWidth="1"/>
    <col min="13300" max="13300" width="6.42578125" customWidth="1"/>
    <col min="13301" max="13301" width="9.42578125" customWidth="1"/>
    <col min="13302" max="13302" width="15.7109375" customWidth="1"/>
    <col min="13551" max="13551" width="17.7109375" customWidth="1"/>
    <col min="13552" max="13555" width="15.7109375" customWidth="1"/>
    <col min="13556" max="13556" width="6.42578125" customWidth="1"/>
    <col min="13557" max="13557" width="9.42578125" customWidth="1"/>
    <col min="13558" max="13558" width="15.7109375" customWidth="1"/>
    <col min="13807" max="13807" width="17.7109375" customWidth="1"/>
    <col min="13808" max="13811" width="15.7109375" customWidth="1"/>
    <col min="13812" max="13812" width="6.42578125" customWidth="1"/>
    <col min="13813" max="13813" width="9.42578125" customWidth="1"/>
    <col min="13814" max="13814" width="15.7109375" customWidth="1"/>
    <col min="14063" max="14063" width="17.7109375" customWidth="1"/>
    <col min="14064" max="14067" width="15.7109375" customWidth="1"/>
    <col min="14068" max="14068" width="6.42578125" customWidth="1"/>
    <col min="14069" max="14069" width="9.42578125" customWidth="1"/>
    <col min="14070" max="14070" width="15.7109375" customWidth="1"/>
    <col min="14319" max="14319" width="17.7109375" customWidth="1"/>
    <col min="14320" max="14323" width="15.7109375" customWidth="1"/>
    <col min="14324" max="14324" width="6.42578125" customWidth="1"/>
    <col min="14325" max="14325" width="9.42578125" customWidth="1"/>
    <col min="14326" max="14326" width="15.7109375" customWidth="1"/>
    <col min="14575" max="14575" width="17.7109375" customWidth="1"/>
    <col min="14576" max="14579" width="15.7109375" customWidth="1"/>
    <col min="14580" max="14580" width="6.42578125" customWidth="1"/>
    <col min="14581" max="14581" width="9.42578125" customWidth="1"/>
    <col min="14582" max="14582" width="15.7109375" customWidth="1"/>
    <col min="14831" max="14831" width="17.7109375" customWidth="1"/>
    <col min="14832" max="14835" width="15.7109375" customWidth="1"/>
    <col min="14836" max="14836" width="6.42578125" customWidth="1"/>
    <col min="14837" max="14837" width="9.42578125" customWidth="1"/>
    <col min="14838" max="14838" width="15.7109375" customWidth="1"/>
    <col min="15087" max="15087" width="17.7109375" customWidth="1"/>
    <col min="15088" max="15091" width="15.7109375" customWidth="1"/>
    <col min="15092" max="15092" width="6.42578125" customWidth="1"/>
    <col min="15093" max="15093" width="9.42578125" customWidth="1"/>
    <col min="15094" max="15094" width="15.7109375" customWidth="1"/>
    <col min="15343" max="15343" width="17.7109375" customWidth="1"/>
    <col min="15344" max="15347" width="15.7109375" customWidth="1"/>
    <col min="15348" max="15348" width="6.42578125" customWidth="1"/>
    <col min="15349" max="15349" width="9.42578125" customWidth="1"/>
    <col min="15350" max="15350" width="15.7109375" customWidth="1"/>
    <col min="15599" max="15599" width="17.7109375" customWidth="1"/>
    <col min="15600" max="15603" width="15.7109375" customWidth="1"/>
    <col min="15604" max="15604" width="6.42578125" customWidth="1"/>
    <col min="15605" max="15605" width="9.42578125" customWidth="1"/>
    <col min="15606" max="15606" width="15.7109375" customWidth="1"/>
    <col min="15855" max="15855" width="17.7109375" customWidth="1"/>
    <col min="15856" max="15859" width="15.7109375" customWidth="1"/>
    <col min="15860" max="15860" width="6.42578125" customWidth="1"/>
    <col min="15861" max="15861" width="9.42578125" customWidth="1"/>
    <col min="15862" max="15862" width="15.7109375" customWidth="1"/>
    <col min="16111" max="16111" width="17.7109375" customWidth="1"/>
    <col min="16112" max="16115" width="15.7109375" customWidth="1"/>
    <col min="16116" max="16116" width="6.42578125" customWidth="1"/>
    <col min="16117" max="16117" width="9.42578125" customWidth="1"/>
    <col min="16118" max="16118" width="15.7109375" customWidth="1"/>
  </cols>
  <sheetData>
    <row r="2" spans="1:8" ht="15.75">
      <c r="A2" s="437" t="s">
        <v>210</v>
      </c>
      <c r="B2" s="438" t="s">
        <v>211</v>
      </c>
      <c r="C2" s="439" t="s">
        <v>212</v>
      </c>
      <c r="D2" s="439" t="s">
        <v>213</v>
      </c>
      <c r="E2" s="464" t="s">
        <v>214</v>
      </c>
      <c r="F2" s="465"/>
      <c r="G2" s="440" t="s">
        <v>215</v>
      </c>
      <c r="H2" s="439" t="s">
        <v>216</v>
      </c>
    </row>
    <row r="3" spans="1:8">
      <c r="A3" s="466" t="s">
        <v>217</v>
      </c>
      <c r="B3" s="441" t="s">
        <v>218</v>
      </c>
      <c r="C3" s="441" t="s">
        <v>222</v>
      </c>
      <c r="D3" s="442" t="s">
        <v>223</v>
      </c>
      <c r="E3" s="441" t="s">
        <v>224</v>
      </c>
      <c r="F3" s="443" t="s">
        <v>219</v>
      </c>
      <c r="G3" s="441" t="s">
        <v>220</v>
      </c>
      <c r="H3" s="468" t="s">
        <v>221</v>
      </c>
    </row>
    <row r="4" spans="1:8" s="445" customFormat="1">
      <c r="A4" s="467"/>
      <c r="B4" s="441" t="s">
        <v>218</v>
      </c>
      <c r="C4" s="441" t="s">
        <v>246</v>
      </c>
      <c r="D4" s="442" t="s">
        <v>247</v>
      </c>
      <c r="E4" s="441" t="s">
        <v>255</v>
      </c>
      <c r="F4" s="443" t="s">
        <v>219</v>
      </c>
      <c r="G4" s="444" t="s">
        <v>220</v>
      </c>
      <c r="H4" s="469"/>
    </row>
    <row r="5" spans="1:8" s="445" customFormat="1">
      <c r="A5" s="467"/>
      <c r="B5" s="441" t="s">
        <v>218</v>
      </c>
      <c r="C5" s="441" t="s">
        <v>248</v>
      </c>
      <c r="D5" s="442" t="s">
        <v>249</v>
      </c>
      <c r="E5" s="441" t="s">
        <v>256</v>
      </c>
      <c r="F5" s="443" t="s">
        <v>219</v>
      </c>
      <c r="G5" s="444" t="s">
        <v>220</v>
      </c>
      <c r="H5" s="469"/>
    </row>
    <row r="6" spans="1:8" s="445" customFormat="1">
      <c r="A6" s="467"/>
      <c r="B6" s="441" t="s">
        <v>218</v>
      </c>
      <c r="C6" s="441" t="s">
        <v>250</v>
      </c>
      <c r="D6" s="442" t="s">
        <v>251</v>
      </c>
      <c r="E6" s="441" t="s">
        <v>257</v>
      </c>
      <c r="F6" s="443" t="s">
        <v>219</v>
      </c>
      <c r="G6" s="444" t="s">
        <v>220</v>
      </c>
      <c r="H6" s="469"/>
    </row>
    <row r="7" spans="1:8" s="445" customFormat="1">
      <c r="A7" s="467"/>
      <c r="B7" s="441" t="s">
        <v>218</v>
      </c>
      <c r="C7" s="441" t="s">
        <v>254</v>
      </c>
      <c r="D7" s="442" t="s">
        <v>234</v>
      </c>
      <c r="E7" s="441" t="s">
        <v>258</v>
      </c>
      <c r="F7" s="443" t="s">
        <v>219</v>
      </c>
      <c r="G7" s="444" t="s">
        <v>220</v>
      </c>
      <c r="H7" s="469"/>
    </row>
    <row r="8" spans="1:8" s="445" customFormat="1">
      <c r="A8" s="467"/>
      <c r="B8" s="441" t="s">
        <v>218</v>
      </c>
      <c r="C8" s="441" t="s">
        <v>252</v>
      </c>
      <c r="D8" s="442" t="s">
        <v>253</v>
      </c>
      <c r="E8" s="441" t="s">
        <v>259</v>
      </c>
      <c r="F8" s="446" t="s">
        <v>219</v>
      </c>
      <c r="G8" s="446" t="s">
        <v>220</v>
      </c>
      <c r="H8" s="470"/>
    </row>
    <row r="9" spans="1:8" s="445" customFormat="1">
      <c r="A9" s="467"/>
      <c r="B9" s="457" t="s">
        <v>225</v>
      </c>
      <c r="C9" s="458" t="s">
        <v>246</v>
      </c>
      <c r="D9" s="459" t="s">
        <v>260</v>
      </c>
      <c r="E9" s="458" t="s">
        <v>261</v>
      </c>
      <c r="F9" s="460" t="s">
        <v>234</v>
      </c>
      <c r="G9" s="447" t="s">
        <v>227</v>
      </c>
      <c r="H9" s="471" t="s">
        <v>228</v>
      </c>
    </row>
    <row r="10" spans="1:8" s="445" customFormat="1">
      <c r="A10" s="467"/>
      <c r="B10" s="441" t="s">
        <v>225</v>
      </c>
      <c r="C10" s="441" t="s">
        <v>248</v>
      </c>
      <c r="D10" s="442" t="s">
        <v>262</v>
      </c>
      <c r="E10" s="441" t="s">
        <v>263</v>
      </c>
      <c r="F10" s="443" t="s">
        <v>226</v>
      </c>
      <c r="G10" s="447" t="s">
        <v>227</v>
      </c>
      <c r="H10" s="472"/>
    </row>
    <row r="11" spans="1:8" s="445" customFormat="1">
      <c r="A11" s="467"/>
      <c r="B11" s="441" t="s">
        <v>225</v>
      </c>
      <c r="C11" s="441" t="s">
        <v>250</v>
      </c>
      <c r="D11" s="442" t="s">
        <v>264</v>
      </c>
      <c r="E11" s="441" t="s">
        <v>265</v>
      </c>
      <c r="F11" s="443" t="s">
        <v>226</v>
      </c>
      <c r="G11" s="444" t="s">
        <v>227</v>
      </c>
      <c r="H11" s="472"/>
    </row>
    <row r="12" spans="1:8" s="445" customFormat="1">
      <c r="A12" s="467"/>
      <c r="B12" s="441" t="s">
        <v>225</v>
      </c>
      <c r="C12" s="441" t="s">
        <v>254</v>
      </c>
      <c r="D12" s="442" t="s">
        <v>234</v>
      </c>
      <c r="E12" s="441" t="s">
        <v>266</v>
      </c>
      <c r="F12" s="443" t="s">
        <v>226</v>
      </c>
      <c r="G12" s="447" t="s">
        <v>227</v>
      </c>
      <c r="H12" s="472"/>
    </row>
    <row r="13" spans="1:8" s="445" customFormat="1">
      <c r="A13" s="467"/>
      <c r="B13" s="441" t="s">
        <v>225</v>
      </c>
      <c r="C13" s="441" t="s">
        <v>252</v>
      </c>
      <c r="D13" s="442" t="s">
        <v>267</v>
      </c>
      <c r="E13" s="441" t="s">
        <v>268</v>
      </c>
      <c r="F13" s="443" t="s">
        <v>226</v>
      </c>
      <c r="G13" s="444" t="s">
        <v>227</v>
      </c>
      <c r="H13" s="473"/>
    </row>
    <row r="14" spans="1:8" s="445" customFormat="1">
      <c r="A14" s="467"/>
      <c r="B14" s="441" t="s">
        <v>229</v>
      </c>
      <c r="C14" s="441" t="s">
        <v>246</v>
      </c>
      <c r="D14" s="442" t="s">
        <v>278</v>
      </c>
      <c r="E14" s="441" t="s">
        <v>279</v>
      </c>
      <c r="F14" s="448" t="s">
        <v>230</v>
      </c>
      <c r="G14" s="449" t="s">
        <v>231</v>
      </c>
      <c r="H14" s="471" t="s">
        <v>232</v>
      </c>
    </row>
    <row r="15" spans="1:8" s="445" customFormat="1">
      <c r="A15" s="467"/>
      <c r="B15" s="441" t="s">
        <v>229</v>
      </c>
      <c r="C15" s="441" t="s">
        <v>248</v>
      </c>
      <c r="D15" s="442" t="s">
        <v>280</v>
      </c>
      <c r="E15" s="441" t="s">
        <v>281</v>
      </c>
      <c r="F15" s="448" t="s">
        <v>230</v>
      </c>
      <c r="G15" s="449" t="s">
        <v>231</v>
      </c>
      <c r="H15" s="472"/>
    </row>
    <row r="16" spans="1:8" s="445" customFormat="1">
      <c r="A16" s="467"/>
      <c r="B16" s="441" t="s">
        <v>229</v>
      </c>
      <c r="C16" s="441" t="s">
        <v>250</v>
      </c>
      <c r="D16" s="442" t="s">
        <v>282</v>
      </c>
      <c r="E16" s="441" t="s">
        <v>283</v>
      </c>
      <c r="F16" s="443" t="s">
        <v>230</v>
      </c>
      <c r="G16" s="447" t="s">
        <v>231</v>
      </c>
      <c r="H16" s="472"/>
    </row>
    <row r="17" spans="1:8" s="445" customFormat="1">
      <c r="A17" s="467"/>
      <c r="B17" s="441" t="s">
        <v>229</v>
      </c>
      <c r="C17" s="441" t="s">
        <v>254</v>
      </c>
      <c r="D17" s="442" t="s">
        <v>234</v>
      </c>
      <c r="E17" s="441" t="s">
        <v>284</v>
      </c>
      <c r="F17" s="443" t="s">
        <v>230</v>
      </c>
      <c r="G17" s="447" t="s">
        <v>231</v>
      </c>
      <c r="H17" s="473"/>
    </row>
    <row r="18" spans="1:8" s="445" customFormat="1">
      <c r="A18" s="467"/>
      <c r="B18" s="441" t="s">
        <v>233</v>
      </c>
      <c r="C18" s="441" t="s">
        <v>246</v>
      </c>
      <c r="D18" s="442" t="s">
        <v>269</v>
      </c>
      <c r="E18" s="441" t="s">
        <v>270</v>
      </c>
      <c r="F18" s="443" t="s">
        <v>236</v>
      </c>
      <c r="G18" s="444" t="s">
        <v>227</v>
      </c>
      <c r="H18" s="471" t="s">
        <v>235</v>
      </c>
    </row>
    <row r="19" spans="1:8" s="445" customFormat="1">
      <c r="A19" s="467"/>
      <c r="B19" s="462" t="s">
        <v>233</v>
      </c>
      <c r="C19" s="462" t="s">
        <v>248</v>
      </c>
      <c r="D19" s="463" t="s">
        <v>271</v>
      </c>
      <c r="E19" s="462" t="s">
        <v>272</v>
      </c>
      <c r="F19" s="460" t="s">
        <v>234</v>
      </c>
      <c r="G19" s="444" t="s">
        <v>227</v>
      </c>
      <c r="H19" s="472"/>
    </row>
    <row r="20" spans="1:8" s="445" customFormat="1">
      <c r="A20" s="467"/>
      <c r="B20" s="461" t="s">
        <v>285</v>
      </c>
      <c r="C20" s="461" t="s">
        <v>248</v>
      </c>
      <c r="D20" s="460" t="s">
        <v>286</v>
      </c>
      <c r="E20" s="441" t="s">
        <v>272</v>
      </c>
      <c r="F20" s="443" t="s">
        <v>236</v>
      </c>
      <c r="G20" s="444" t="s">
        <v>227</v>
      </c>
      <c r="H20" s="472"/>
    </row>
    <row r="21" spans="1:8" s="445" customFormat="1">
      <c r="A21" s="467"/>
      <c r="B21" s="441" t="s">
        <v>233</v>
      </c>
      <c r="C21" s="441" t="s">
        <v>250</v>
      </c>
      <c r="D21" s="442" t="s">
        <v>273</v>
      </c>
      <c r="E21" s="441" t="s">
        <v>274</v>
      </c>
      <c r="F21" s="443" t="s">
        <v>236</v>
      </c>
      <c r="G21" s="444" t="s">
        <v>227</v>
      </c>
      <c r="H21" s="472"/>
    </row>
    <row r="22" spans="1:8" s="445" customFormat="1">
      <c r="A22" s="467"/>
      <c r="B22" s="441" t="s">
        <v>233</v>
      </c>
      <c r="C22" s="441" t="s">
        <v>254</v>
      </c>
      <c r="D22" s="442" t="s">
        <v>234</v>
      </c>
      <c r="E22" s="441" t="s">
        <v>275</v>
      </c>
      <c r="F22" s="443" t="s">
        <v>236</v>
      </c>
      <c r="G22" s="444" t="s">
        <v>227</v>
      </c>
      <c r="H22" s="472"/>
    </row>
    <row r="23" spans="1:8" s="445" customFormat="1">
      <c r="A23" s="467"/>
      <c r="B23" s="441" t="s">
        <v>233</v>
      </c>
      <c r="C23" s="441" t="s">
        <v>252</v>
      </c>
      <c r="D23" s="442" t="s">
        <v>276</v>
      </c>
      <c r="E23" s="441" t="s">
        <v>277</v>
      </c>
      <c r="F23" s="443" t="s">
        <v>236</v>
      </c>
      <c r="G23" s="444" t="s">
        <v>227</v>
      </c>
      <c r="H23" s="473"/>
    </row>
    <row r="25" spans="1:8">
      <c r="A25" s="450" t="s">
        <v>237</v>
      </c>
    </row>
    <row r="26" spans="1:8">
      <c r="A26" s="451" t="s">
        <v>238</v>
      </c>
    </row>
    <row r="27" spans="1:8">
      <c r="A27" s="452" t="s">
        <v>239</v>
      </c>
    </row>
    <row r="28" spans="1:8">
      <c r="A28" s="452" t="s">
        <v>240</v>
      </c>
    </row>
    <row r="29" spans="1:8" s="8" customFormat="1" ht="14.25">
      <c r="A29" s="453" t="s">
        <v>241</v>
      </c>
    </row>
    <row r="30" spans="1:8">
      <c r="A30" s="454" t="s">
        <v>242</v>
      </c>
    </row>
    <row r="31" spans="1:8">
      <c r="A31" s="455" t="s">
        <v>243</v>
      </c>
    </row>
    <row r="32" spans="1:8">
      <c r="A32" s="455" t="s">
        <v>244</v>
      </c>
    </row>
    <row r="33" spans="1:1">
      <c r="A33" s="456" t="s">
        <v>245</v>
      </c>
    </row>
  </sheetData>
  <mergeCells count="6">
    <mergeCell ref="E2:F2"/>
    <mergeCell ref="A3:A23"/>
    <mergeCell ref="H3:H8"/>
    <mergeCell ref="H9:H13"/>
    <mergeCell ref="H14:H17"/>
    <mergeCell ref="H18:H23"/>
  </mergeCells>
  <phoneticPr fontId="7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opLeftCell="A37" zoomScaleNormal="100" workbookViewId="0">
      <selection activeCell="B16" sqref="B16"/>
    </sheetView>
  </sheetViews>
  <sheetFormatPr defaultRowHeight="15"/>
  <cols>
    <col min="1" max="1" width="51" customWidth="1"/>
    <col min="2" max="2" width="37.28515625" customWidth="1"/>
    <col min="3" max="3" width="15.42578125" bestFit="1" customWidth="1"/>
    <col min="4" max="4" width="10.7109375" bestFit="1" customWidth="1"/>
    <col min="5" max="5" width="17.28515625" bestFit="1" customWidth="1"/>
    <col min="6" max="6" width="21.42578125" customWidth="1"/>
    <col min="7" max="7" width="18.140625" customWidth="1"/>
    <col min="8" max="8" width="15.140625" customWidth="1"/>
    <col min="9" max="9" width="18.42578125" customWidth="1"/>
    <col min="10" max="10" width="9.7109375" bestFit="1" customWidth="1"/>
    <col min="11" max="11" width="9.42578125" bestFit="1" customWidth="1"/>
  </cols>
  <sheetData>
    <row r="1" spans="1:11" ht="15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15" customHeight="1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1" ht="15" customHeight="1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</row>
    <row r="4" spans="1:11" ht="34.5" customHeight="1">
      <c r="A4" s="476"/>
      <c r="B4" s="476"/>
      <c r="C4" s="476"/>
      <c r="D4" s="476"/>
      <c r="E4" s="476"/>
      <c r="F4" s="476"/>
      <c r="G4" s="476"/>
      <c r="H4" s="476"/>
      <c r="I4" s="476"/>
      <c r="J4" s="476"/>
      <c r="K4" s="476"/>
    </row>
    <row r="5" spans="1:11" s="1" customFormat="1" ht="21">
      <c r="A5" s="1" t="s">
        <v>1</v>
      </c>
      <c r="B5" s="2"/>
      <c r="C5" s="2"/>
      <c r="D5" s="2"/>
      <c r="E5" s="2"/>
      <c r="F5" s="2"/>
      <c r="G5" s="2"/>
    </row>
    <row r="6" spans="1:11" s="1" customFormat="1" ht="16.899999999999999" customHeight="1" thickBot="1">
      <c r="B6" s="2"/>
      <c r="C6" s="2"/>
      <c r="D6" s="2"/>
      <c r="E6" s="2"/>
      <c r="F6" s="2"/>
      <c r="G6" s="2"/>
    </row>
    <row r="7" spans="1:11" ht="15.75" thickBot="1">
      <c r="A7" s="55" t="s">
        <v>2</v>
      </c>
      <c r="B7" s="56"/>
      <c r="C7" s="56"/>
      <c r="D7" s="56"/>
      <c r="E7" s="56"/>
      <c r="F7" s="56"/>
      <c r="G7" s="56"/>
      <c r="H7" s="56"/>
      <c r="I7" s="56"/>
    </row>
    <row r="8" spans="1:11" ht="58.5" customHeight="1" thickBot="1">
      <c r="A8" s="3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6" t="s">
        <v>11</v>
      </c>
    </row>
    <row r="9" spans="1:11" s="8" customFormat="1">
      <c r="A9" s="46" t="s">
        <v>12</v>
      </c>
      <c r="B9" s="43">
        <f>D9-4</f>
        <v>44925</v>
      </c>
      <c r="C9" s="32">
        <f>D9-1</f>
        <v>44928</v>
      </c>
      <c r="D9" s="33">
        <v>44929</v>
      </c>
      <c r="E9" s="33">
        <f>D9+25</f>
        <v>44954</v>
      </c>
      <c r="F9" s="33">
        <f>E9+4</f>
        <v>44958</v>
      </c>
      <c r="G9" s="33">
        <f t="shared" ref="G9:H12" si="0">F9+2</f>
        <v>44960</v>
      </c>
      <c r="H9" s="33">
        <f t="shared" si="0"/>
        <v>44962</v>
      </c>
      <c r="I9" s="34">
        <f>H9+1</f>
        <v>44963</v>
      </c>
    </row>
    <row r="10" spans="1:11" s="8" customFormat="1">
      <c r="A10" s="49" t="s">
        <v>13</v>
      </c>
      <c r="B10" s="44">
        <f>D10-4</f>
        <v>44932</v>
      </c>
      <c r="C10" s="35">
        <f>D10-1</f>
        <v>44935</v>
      </c>
      <c r="D10" s="36">
        <f>D9+7</f>
        <v>44936</v>
      </c>
      <c r="E10" s="36">
        <f>D10+25</f>
        <v>44961</v>
      </c>
      <c r="F10" s="36">
        <f>E10+4</f>
        <v>44965</v>
      </c>
      <c r="G10" s="36">
        <f t="shared" si="0"/>
        <v>44967</v>
      </c>
      <c r="H10" s="36">
        <f t="shared" si="0"/>
        <v>44969</v>
      </c>
      <c r="I10" s="37">
        <f>H10+1</f>
        <v>44970</v>
      </c>
    </row>
    <row r="11" spans="1:11" s="8" customFormat="1">
      <c r="A11" s="49" t="s">
        <v>14</v>
      </c>
      <c r="B11" s="44">
        <f>D11-4</f>
        <v>44939</v>
      </c>
      <c r="C11" s="35">
        <f>D11-1</f>
        <v>44942</v>
      </c>
      <c r="D11" s="36">
        <f>D10+7</f>
        <v>44943</v>
      </c>
      <c r="E11" s="36">
        <f>D11+25</f>
        <v>44968</v>
      </c>
      <c r="F11" s="36">
        <f>E11+4</f>
        <v>44972</v>
      </c>
      <c r="G11" s="36">
        <f t="shared" si="0"/>
        <v>44974</v>
      </c>
      <c r="H11" s="36">
        <f t="shared" si="0"/>
        <v>44976</v>
      </c>
      <c r="I11" s="37">
        <f>H11+1</f>
        <v>44977</v>
      </c>
    </row>
    <row r="12" spans="1:11" s="8" customFormat="1" ht="15.75" thickBot="1">
      <c r="A12" s="61" t="s">
        <v>15</v>
      </c>
      <c r="B12" s="59">
        <f>D12-4</f>
        <v>44946</v>
      </c>
      <c r="C12" s="38">
        <f>D12-1</f>
        <v>44949</v>
      </c>
      <c r="D12" s="39">
        <f>D11+7</f>
        <v>44950</v>
      </c>
      <c r="E12" s="39">
        <f>D12+25</f>
        <v>44975</v>
      </c>
      <c r="F12" s="39">
        <f>E12+4</f>
        <v>44979</v>
      </c>
      <c r="G12" s="39">
        <f t="shared" si="0"/>
        <v>44981</v>
      </c>
      <c r="H12" s="39">
        <f t="shared" si="0"/>
        <v>44983</v>
      </c>
      <c r="I12" s="40">
        <f>H12+1</f>
        <v>44984</v>
      </c>
    </row>
    <row r="13" spans="1:11" s="8" customFormat="1" ht="15.75">
      <c r="A13" s="11"/>
      <c r="B13" s="11"/>
      <c r="C13" s="11"/>
      <c r="D13" s="11"/>
      <c r="E13" s="11"/>
      <c r="F13" s="11"/>
      <c r="G13" s="11"/>
      <c r="H13" s="12"/>
      <c r="I13" s="12"/>
    </row>
    <row r="14" spans="1:11" ht="16.5" thickBot="1">
      <c r="A14" s="11"/>
      <c r="B14" s="11"/>
      <c r="C14" s="11"/>
      <c r="D14" s="11"/>
      <c r="E14" s="11"/>
      <c r="F14" s="11"/>
      <c r="G14" s="11"/>
      <c r="H14" s="12"/>
      <c r="I14" s="12"/>
    </row>
    <row r="15" spans="1:11" ht="30.75" customHeight="1" thickBot="1">
      <c r="A15" s="57" t="s">
        <v>16</v>
      </c>
      <c r="B15" s="58"/>
      <c r="C15" s="58"/>
      <c r="D15" s="58"/>
      <c r="E15" s="58"/>
      <c r="F15" s="58"/>
      <c r="G15" s="58"/>
      <c r="H15" s="12"/>
      <c r="I15" s="12"/>
    </row>
    <row r="16" spans="1:11" ht="45.75" customHeight="1" thickBot="1">
      <c r="A16" s="13" t="s">
        <v>3</v>
      </c>
      <c r="B16" s="14" t="s">
        <v>17</v>
      </c>
      <c r="C16" s="15" t="s">
        <v>5</v>
      </c>
      <c r="D16" s="15" t="s">
        <v>6</v>
      </c>
      <c r="E16" s="15" t="s">
        <v>18</v>
      </c>
      <c r="F16" s="15" t="s">
        <v>19</v>
      </c>
      <c r="G16" s="16" t="s">
        <v>20</v>
      </c>
      <c r="H16" s="12"/>
      <c r="I16" s="12"/>
    </row>
    <row r="17" spans="1:9">
      <c r="A17" s="310" t="s">
        <v>21</v>
      </c>
      <c r="B17" s="7">
        <f>D17-3</f>
        <v>44927</v>
      </c>
      <c r="C17" s="7">
        <f>D17-1</f>
        <v>44929</v>
      </c>
      <c r="D17" s="7">
        <v>44930</v>
      </c>
      <c r="E17" s="17">
        <f>D17+28</f>
        <v>44958</v>
      </c>
      <c r="F17" s="17">
        <f>E17+3</f>
        <v>44961</v>
      </c>
      <c r="G17" s="18">
        <f>D17+36</f>
        <v>44966</v>
      </c>
      <c r="H17" s="12"/>
      <c r="I17" s="12"/>
    </row>
    <row r="18" spans="1:9">
      <c r="A18" s="311" t="s">
        <v>22</v>
      </c>
      <c r="B18" s="9">
        <f>D18-3</f>
        <v>44934</v>
      </c>
      <c r="C18" s="9">
        <f>D18-1</f>
        <v>44936</v>
      </c>
      <c r="D18" s="9">
        <v>44937</v>
      </c>
      <c r="E18" s="312">
        <f>E17+7</f>
        <v>44965</v>
      </c>
      <c r="F18" s="312">
        <f>E18+3</f>
        <v>44968</v>
      </c>
      <c r="G18" s="165">
        <f>D18+36</f>
        <v>44973</v>
      </c>
      <c r="H18" s="12"/>
      <c r="I18" s="12"/>
    </row>
    <row r="19" spans="1:9">
      <c r="A19" s="311" t="s">
        <v>23</v>
      </c>
      <c r="B19" s="35">
        <f>D19-3</f>
        <v>44941</v>
      </c>
      <c r="C19" s="35">
        <f>D19-1</f>
        <v>44943</v>
      </c>
      <c r="D19" s="35">
        <v>44944</v>
      </c>
      <c r="E19" s="41">
        <f>E18+7</f>
        <v>44972</v>
      </c>
      <c r="F19" s="41">
        <f>F18+7</f>
        <v>44975</v>
      </c>
      <c r="G19" s="42">
        <f>G18+7</f>
        <v>44980</v>
      </c>
      <c r="H19" s="12"/>
      <c r="I19" s="12"/>
    </row>
    <row r="20" spans="1:9" ht="15.75" thickBot="1">
      <c r="A20" s="313" t="s">
        <v>24</v>
      </c>
      <c r="B20" s="38">
        <f>D20-3</f>
        <v>44948</v>
      </c>
      <c r="C20" s="38">
        <f>D20-1</f>
        <v>44950</v>
      </c>
      <c r="D20" s="38">
        <f>D19+7</f>
        <v>44951</v>
      </c>
      <c r="E20" s="47">
        <f>E19+7</f>
        <v>44979</v>
      </c>
      <c r="F20" s="47">
        <f>F19+7</f>
        <v>44982</v>
      </c>
      <c r="G20" s="48">
        <f>G19+7</f>
        <v>44987</v>
      </c>
      <c r="H20" s="12"/>
      <c r="I20" s="12"/>
    </row>
    <row r="21" spans="1:9" ht="15.75">
      <c r="A21" s="11"/>
      <c r="B21" s="11"/>
      <c r="C21" s="11"/>
      <c r="D21" s="11"/>
      <c r="E21" s="11"/>
      <c r="F21" s="11"/>
      <c r="G21" s="11"/>
      <c r="H21" s="12"/>
      <c r="I21" s="12"/>
    </row>
    <row r="22" spans="1:9" ht="16.5" thickBot="1">
      <c r="A22" s="11"/>
      <c r="B22" s="11"/>
      <c r="C22" s="11"/>
      <c r="D22" s="11"/>
      <c r="E22" s="11"/>
      <c r="F22" s="11"/>
      <c r="G22" s="11"/>
      <c r="H22" s="12"/>
      <c r="I22" s="12"/>
    </row>
    <row r="23" spans="1:9" ht="16.5" thickBot="1">
      <c r="A23" s="51" t="s">
        <v>25</v>
      </c>
      <c r="B23" s="52"/>
      <c r="C23" s="52"/>
      <c r="D23" s="52"/>
      <c r="E23" s="52"/>
      <c r="F23" s="52"/>
      <c r="G23" s="52"/>
      <c r="H23" s="52"/>
      <c r="I23" s="19"/>
    </row>
    <row r="24" spans="1:9" ht="45.75" thickBot="1">
      <c r="A24" s="60" t="s">
        <v>3</v>
      </c>
      <c r="B24" s="20" t="s">
        <v>26</v>
      </c>
      <c r="C24" s="21" t="s">
        <v>27</v>
      </c>
      <c r="D24" s="22" t="s">
        <v>6</v>
      </c>
      <c r="E24" s="23" t="s">
        <v>28</v>
      </c>
      <c r="F24" s="22" t="s">
        <v>29</v>
      </c>
      <c r="G24" s="22" t="s">
        <v>30</v>
      </c>
      <c r="H24" s="23" t="s">
        <v>31</v>
      </c>
      <c r="I24" s="19"/>
    </row>
    <row r="25" spans="1:9">
      <c r="A25" s="314" t="s">
        <v>32</v>
      </c>
      <c r="B25" s="315">
        <f>D25-4</f>
        <v>44926</v>
      </c>
      <c r="C25" s="315">
        <f>D25-1</f>
        <v>44929</v>
      </c>
      <c r="D25" s="316">
        <v>44930</v>
      </c>
      <c r="E25" s="317">
        <f>D25+28</f>
        <v>44958</v>
      </c>
      <c r="F25" s="317">
        <f>E25+7</f>
        <v>44965</v>
      </c>
      <c r="G25" s="317">
        <f>F25+6</f>
        <v>44971</v>
      </c>
      <c r="H25" s="318">
        <f>G25+4</f>
        <v>44975</v>
      </c>
      <c r="I25" s="19"/>
    </row>
    <row r="26" spans="1:9">
      <c r="A26" s="319" t="s">
        <v>33</v>
      </c>
      <c r="B26" s="320">
        <f>D26-4</f>
        <v>44937</v>
      </c>
      <c r="C26" s="320">
        <f>D26-1</f>
        <v>44940</v>
      </c>
      <c r="D26" s="321">
        <v>44941</v>
      </c>
      <c r="E26" s="322">
        <f>E25+9</f>
        <v>44967</v>
      </c>
      <c r="F26" s="322">
        <f>E26+2</f>
        <v>44969</v>
      </c>
      <c r="G26" s="322">
        <f>F26+4</f>
        <v>44973</v>
      </c>
      <c r="H26" s="323">
        <f>G26+3</f>
        <v>44976</v>
      </c>
      <c r="I26" s="19"/>
    </row>
    <row r="27" spans="1:9">
      <c r="A27" s="319" t="s">
        <v>34</v>
      </c>
      <c r="B27" s="320">
        <v>44939</v>
      </c>
      <c r="C27" s="320">
        <v>44942</v>
      </c>
      <c r="D27" s="321">
        <v>44943</v>
      </c>
      <c r="E27" s="322">
        <v>44969</v>
      </c>
      <c r="F27" s="322">
        <v>44977</v>
      </c>
      <c r="G27" s="322">
        <v>44981</v>
      </c>
      <c r="H27" s="323">
        <v>44985</v>
      </c>
      <c r="I27" s="19"/>
    </row>
    <row r="28" spans="1:9" ht="15.75" thickBot="1">
      <c r="A28" s="324" t="s">
        <v>35</v>
      </c>
      <c r="B28" s="325">
        <v>44946</v>
      </c>
      <c r="C28" s="325">
        <v>44948</v>
      </c>
      <c r="D28" s="326">
        <v>44949</v>
      </c>
      <c r="E28" s="327">
        <v>44978</v>
      </c>
      <c r="F28" s="327">
        <v>44986</v>
      </c>
      <c r="G28" s="327">
        <v>44990</v>
      </c>
      <c r="H28" s="328">
        <v>44993</v>
      </c>
      <c r="I28" s="19"/>
    </row>
    <row r="29" spans="1:9">
      <c r="A29" s="24"/>
      <c r="B29" s="25"/>
      <c r="C29" s="25"/>
      <c r="D29" s="25"/>
      <c r="E29" s="25"/>
      <c r="F29" s="25"/>
      <c r="G29" s="25"/>
      <c r="H29" s="25"/>
      <c r="I29" s="19"/>
    </row>
    <row r="30" spans="1:9">
      <c r="A30" s="24"/>
      <c r="B30" s="25"/>
      <c r="C30" s="25"/>
      <c r="D30" s="25"/>
      <c r="E30" s="25"/>
      <c r="F30" s="25"/>
      <c r="G30" s="25"/>
      <c r="H30" s="25"/>
      <c r="I30" s="19"/>
    </row>
    <row r="31" spans="1:9" ht="16.5" thickBot="1">
      <c r="A31" s="53" t="s">
        <v>36</v>
      </c>
      <c r="B31" s="54"/>
      <c r="C31" s="54"/>
      <c r="D31" s="54"/>
      <c r="E31" s="54"/>
      <c r="F31" s="19"/>
      <c r="G31" s="19"/>
      <c r="H31" s="19"/>
      <c r="I31" s="12"/>
    </row>
    <row r="32" spans="1:9" ht="45.75" thickBot="1">
      <c r="A32" s="60" t="s">
        <v>3</v>
      </c>
      <c r="B32" s="15" t="s">
        <v>4</v>
      </c>
      <c r="C32" s="15" t="s">
        <v>37</v>
      </c>
      <c r="D32" s="16" t="s">
        <v>6</v>
      </c>
      <c r="E32" s="16" t="s">
        <v>38</v>
      </c>
      <c r="F32" s="19"/>
      <c r="H32" s="19"/>
      <c r="I32" s="12"/>
    </row>
    <row r="33" spans="1:9">
      <c r="A33" s="398" t="s">
        <v>24</v>
      </c>
      <c r="B33" s="7">
        <f>D33-3</f>
        <v>44930</v>
      </c>
      <c r="C33" s="400">
        <f>D33-1</f>
        <v>44932</v>
      </c>
      <c r="D33" s="7">
        <v>44933</v>
      </c>
      <c r="E33" s="26">
        <f>D33+14</f>
        <v>44947</v>
      </c>
      <c r="F33" s="19"/>
      <c r="G33" s="19"/>
      <c r="H33" s="19"/>
      <c r="I33" s="12"/>
    </row>
    <row r="34" spans="1:9">
      <c r="A34" s="399" t="s">
        <v>39</v>
      </c>
      <c r="B34" s="9">
        <f t="shared" ref="B34:D36" si="1">B33+7</f>
        <v>44937</v>
      </c>
      <c r="C34" s="401">
        <f t="shared" si="1"/>
        <v>44939</v>
      </c>
      <c r="D34" s="9">
        <f t="shared" si="1"/>
        <v>44940</v>
      </c>
      <c r="E34" s="27">
        <f>D34+14</f>
        <v>44954</v>
      </c>
      <c r="F34" s="19"/>
      <c r="G34" s="19"/>
      <c r="H34" s="19"/>
      <c r="I34" s="12"/>
    </row>
    <row r="35" spans="1:9">
      <c r="A35" s="329" t="s">
        <v>40</v>
      </c>
      <c r="B35" s="9">
        <f t="shared" si="1"/>
        <v>44944</v>
      </c>
      <c r="C35" s="401">
        <f t="shared" si="1"/>
        <v>44946</v>
      </c>
      <c r="D35" s="9">
        <f t="shared" si="1"/>
        <v>44947</v>
      </c>
      <c r="E35" s="27">
        <f>D35+14</f>
        <v>44961</v>
      </c>
      <c r="F35" s="19"/>
      <c r="G35" s="19"/>
      <c r="H35" s="19"/>
      <c r="I35" s="12"/>
    </row>
    <row r="36" spans="1:9" ht="15.75" thickBot="1">
      <c r="A36" s="330" t="s">
        <v>41</v>
      </c>
      <c r="B36" s="10">
        <f t="shared" si="1"/>
        <v>44951</v>
      </c>
      <c r="C36" s="402">
        <f t="shared" si="1"/>
        <v>44953</v>
      </c>
      <c r="D36" s="10">
        <f t="shared" si="1"/>
        <v>44954</v>
      </c>
      <c r="E36" s="28">
        <f>D36+14</f>
        <v>44968</v>
      </c>
      <c r="F36" s="19"/>
      <c r="G36" s="19"/>
      <c r="H36" s="19"/>
      <c r="I36" s="12"/>
    </row>
    <row r="37" spans="1:9">
      <c r="A37" s="29"/>
      <c r="B37" s="30"/>
      <c r="C37" s="30"/>
      <c r="D37" s="31"/>
      <c r="E37" s="30"/>
      <c r="F37" s="19"/>
      <c r="H37" s="19"/>
      <c r="I37" s="12"/>
    </row>
    <row r="38" spans="1:9" ht="15.75" thickBot="1">
      <c r="A38" s="29"/>
      <c r="B38" s="30"/>
      <c r="C38" s="30"/>
      <c r="D38" s="31"/>
      <c r="E38" s="30"/>
      <c r="F38" s="19"/>
      <c r="G38" s="19"/>
      <c r="H38" s="19"/>
      <c r="I38" s="12"/>
    </row>
    <row r="39" spans="1:9">
      <c r="A39" s="331" t="s">
        <v>42</v>
      </c>
      <c r="B39" s="332"/>
      <c r="C39" s="333"/>
      <c r="D39" s="333"/>
      <c r="E39" s="334"/>
      <c r="F39" s="19"/>
      <c r="G39" s="19"/>
      <c r="H39" s="19"/>
      <c r="I39" s="12"/>
    </row>
    <row r="40" spans="1:9" ht="30">
      <c r="A40" s="335" t="s">
        <v>3</v>
      </c>
      <c r="B40" s="336" t="s">
        <v>43</v>
      </c>
      <c r="C40" s="336" t="s">
        <v>44</v>
      </c>
      <c r="D40" s="336" t="s">
        <v>6</v>
      </c>
      <c r="E40" s="337" t="s">
        <v>45</v>
      </c>
      <c r="F40" s="19"/>
      <c r="G40" s="19"/>
      <c r="H40" s="19"/>
      <c r="I40" s="12"/>
    </row>
    <row r="41" spans="1:9">
      <c r="A41" s="338" t="s">
        <v>46</v>
      </c>
      <c r="B41" s="339">
        <f>D41-3</f>
        <v>44930</v>
      </c>
      <c r="C41" s="340">
        <f>D41-2</f>
        <v>44931</v>
      </c>
      <c r="D41" s="339">
        <v>44933</v>
      </c>
      <c r="E41" s="341">
        <f>D41+16</f>
        <v>44949</v>
      </c>
      <c r="F41" s="19"/>
      <c r="G41" s="19"/>
      <c r="H41" s="19"/>
      <c r="I41" s="12"/>
    </row>
    <row r="42" spans="1:9">
      <c r="A42" s="338" t="s">
        <v>47</v>
      </c>
      <c r="B42" s="339">
        <f>D42-3</f>
        <v>44937</v>
      </c>
      <c r="C42" s="340">
        <f>D42-2</f>
        <v>44938</v>
      </c>
      <c r="D42" s="339">
        <f>D41+7</f>
        <v>44940</v>
      </c>
      <c r="E42" s="341">
        <f>D42+16</f>
        <v>44956</v>
      </c>
      <c r="F42" s="19"/>
      <c r="G42" s="19"/>
      <c r="H42" s="19"/>
      <c r="I42" s="12"/>
    </row>
    <row r="43" spans="1:9">
      <c r="A43" s="342" t="s">
        <v>48</v>
      </c>
      <c r="B43" s="339">
        <f>D43-3</f>
        <v>44944</v>
      </c>
      <c r="C43" s="340">
        <f>D43-2</f>
        <v>44945</v>
      </c>
      <c r="D43" s="339">
        <f>D42+7</f>
        <v>44947</v>
      </c>
      <c r="E43" s="341">
        <f>D43+16</f>
        <v>44963</v>
      </c>
      <c r="F43" s="19"/>
      <c r="G43" s="19"/>
      <c r="H43" s="19"/>
      <c r="I43" s="12"/>
    </row>
    <row r="44" spans="1:9" ht="15.75" thickBot="1">
      <c r="A44" s="343" t="s">
        <v>49</v>
      </c>
      <c r="B44" s="344">
        <f>D44-3</f>
        <v>44951</v>
      </c>
      <c r="C44" s="345">
        <f>D44-2</f>
        <v>44952</v>
      </c>
      <c r="D44" s="344">
        <f>D43+7</f>
        <v>44954</v>
      </c>
      <c r="E44" s="346">
        <f>D44+16</f>
        <v>44970</v>
      </c>
    </row>
    <row r="45" spans="1:9">
      <c r="A45" s="29"/>
      <c r="B45" s="30"/>
      <c r="C45" s="347"/>
      <c r="D45" s="30"/>
      <c r="E45" s="30"/>
      <c r="F45" s="19"/>
      <c r="G45" s="19"/>
      <c r="H45" s="19"/>
      <c r="I45" s="12"/>
    </row>
    <row r="47" spans="1:9" ht="15.75" thickBot="1">
      <c r="A47" s="62" t="s">
        <v>50</v>
      </c>
      <c r="B47" s="63"/>
      <c r="C47" s="63"/>
      <c r="D47" s="63"/>
      <c r="E47" s="63"/>
      <c r="F47" s="63"/>
      <c r="G47" s="63"/>
      <c r="H47" s="63"/>
      <c r="I47" s="63"/>
    </row>
    <row r="48" spans="1:9" ht="30.75" thickBot="1">
      <c r="A48" s="64" t="s">
        <v>3</v>
      </c>
      <c r="B48" s="65" t="s">
        <v>51</v>
      </c>
      <c r="C48" s="66" t="s">
        <v>44</v>
      </c>
      <c r="D48" s="66" t="s">
        <v>6</v>
      </c>
      <c r="E48" s="66" t="s">
        <v>52</v>
      </c>
      <c r="F48" s="66" t="s">
        <v>53</v>
      </c>
      <c r="G48" s="66" t="s">
        <v>54</v>
      </c>
      <c r="H48" s="66" t="s">
        <v>55</v>
      </c>
      <c r="I48" s="67" t="s">
        <v>56</v>
      </c>
    </row>
    <row r="49" spans="1:9">
      <c r="A49" s="103" t="s">
        <v>57</v>
      </c>
      <c r="B49" s="68">
        <v>44925</v>
      </c>
      <c r="C49" s="69">
        <f>B49+1</f>
        <v>44926</v>
      </c>
      <c r="D49" s="70">
        <f>B49+2</f>
        <v>44927</v>
      </c>
      <c r="E49" s="70">
        <f>D49+35</f>
        <v>44962</v>
      </c>
      <c r="F49" s="70">
        <f>D49+37</f>
        <v>44964</v>
      </c>
      <c r="G49" s="70">
        <f>D49+42</f>
        <v>44969</v>
      </c>
      <c r="H49" s="70">
        <f>D49+45</f>
        <v>44972</v>
      </c>
      <c r="I49" s="71">
        <f>D49+49</f>
        <v>44976</v>
      </c>
    </row>
    <row r="50" spans="1:9">
      <c r="A50" s="104" t="s">
        <v>58</v>
      </c>
      <c r="B50" s="72">
        <f>B49+7</f>
        <v>44932</v>
      </c>
      <c r="C50" s="73">
        <f>B50+1</f>
        <v>44933</v>
      </c>
      <c r="D50" s="74">
        <f>B50+2</f>
        <v>44934</v>
      </c>
      <c r="E50" s="74">
        <f>D50+35</f>
        <v>44969</v>
      </c>
      <c r="F50" s="74">
        <f>D50+37</f>
        <v>44971</v>
      </c>
      <c r="G50" s="74">
        <f>D50+42</f>
        <v>44976</v>
      </c>
      <c r="H50" s="74">
        <f>D50+45</f>
        <v>44979</v>
      </c>
      <c r="I50" s="75">
        <f>D50+49</f>
        <v>44983</v>
      </c>
    </row>
    <row r="51" spans="1:9">
      <c r="A51" s="76" t="s">
        <v>59</v>
      </c>
      <c r="B51" s="72">
        <f>B50+7</f>
        <v>44939</v>
      </c>
      <c r="C51" s="73">
        <f>B51+1</f>
        <v>44940</v>
      </c>
      <c r="D51" s="74">
        <f>B51+2</f>
        <v>44941</v>
      </c>
      <c r="E51" s="74">
        <f>D51+35</f>
        <v>44976</v>
      </c>
      <c r="F51" s="74">
        <f>D51+37</f>
        <v>44978</v>
      </c>
      <c r="G51" s="74">
        <f>D51+42</f>
        <v>44983</v>
      </c>
      <c r="H51" s="74">
        <f>D51+45</f>
        <v>44986</v>
      </c>
      <c r="I51" s="75">
        <f>D51+49</f>
        <v>44990</v>
      </c>
    </row>
    <row r="52" spans="1:9" ht="15.75" thickBot="1">
      <c r="A52" s="77" t="s">
        <v>60</v>
      </c>
      <c r="B52" s="78">
        <f>B51+7</f>
        <v>44946</v>
      </c>
      <c r="C52" s="79">
        <f>C51+7</f>
        <v>44947</v>
      </c>
      <c r="D52" s="80">
        <f>B52+2</f>
        <v>44948</v>
      </c>
      <c r="E52" s="80">
        <f>D52+35</f>
        <v>44983</v>
      </c>
      <c r="F52" s="80">
        <f>D52+37</f>
        <v>44985</v>
      </c>
      <c r="G52" s="80">
        <f>D52+42</f>
        <v>44990</v>
      </c>
      <c r="H52" s="80">
        <f>D52+45</f>
        <v>44993</v>
      </c>
      <c r="I52" s="81">
        <f>D52+49</f>
        <v>44997</v>
      </c>
    </row>
    <row r="53" spans="1:9">
      <c r="A53" s="82"/>
      <c r="B53" s="83"/>
      <c r="C53" s="83"/>
      <c r="D53" s="83"/>
      <c r="E53" s="83"/>
      <c r="F53" s="83"/>
      <c r="G53" s="83"/>
      <c r="H53" s="83"/>
      <c r="I53" s="83"/>
    </row>
    <row r="55" spans="1:9" ht="15.75">
      <c r="A55" s="474" t="s">
        <v>61</v>
      </c>
      <c r="B55" s="475"/>
      <c r="C55" s="475"/>
      <c r="D55" s="475"/>
      <c r="E55" s="475"/>
      <c r="F55" s="475"/>
      <c r="G55" s="475"/>
      <c r="H55" s="475"/>
    </row>
    <row r="56" spans="1:9" ht="30.75" thickBot="1">
      <c r="A56" s="84" t="s">
        <v>3</v>
      </c>
      <c r="B56" s="85" t="s">
        <v>62</v>
      </c>
      <c r="C56" s="85" t="s">
        <v>37</v>
      </c>
      <c r="D56" s="85" t="s">
        <v>6</v>
      </c>
      <c r="E56" s="86" t="s">
        <v>63</v>
      </c>
      <c r="F56" s="86" t="s">
        <v>64</v>
      </c>
      <c r="G56" s="86" t="s">
        <v>65</v>
      </c>
      <c r="H56" s="87" t="s">
        <v>66</v>
      </c>
    </row>
    <row r="57" spans="1:9">
      <c r="A57" s="88" t="s">
        <v>67</v>
      </c>
      <c r="B57" s="89">
        <v>44565</v>
      </c>
      <c r="C57" s="90">
        <f>B57</f>
        <v>44565</v>
      </c>
      <c r="D57" s="91">
        <f>C57+2</f>
        <v>44567</v>
      </c>
      <c r="E57" s="91">
        <f>D57+22</f>
        <v>44589</v>
      </c>
      <c r="F57" s="91">
        <f>D57+23</f>
        <v>44590</v>
      </c>
      <c r="G57" s="91">
        <f>D57+27</f>
        <v>44594</v>
      </c>
      <c r="H57" s="92">
        <f>D57+28</f>
        <v>44595</v>
      </c>
    </row>
    <row r="58" spans="1:9">
      <c r="A58" s="93" t="s">
        <v>68</v>
      </c>
      <c r="B58" s="94">
        <f>B57+7</f>
        <v>44572</v>
      </c>
      <c r="C58" s="95">
        <f>B58</f>
        <v>44572</v>
      </c>
      <c r="D58" s="96">
        <f>C58+2</f>
        <v>44574</v>
      </c>
      <c r="E58" s="96">
        <f>D58+22</f>
        <v>44596</v>
      </c>
      <c r="F58" s="96">
        <f>D58+23</f>
        <v>44597</v>
      </c>
      <c r="G58" s="96">
        <f>D58+27</f>
        <v>44601</v>
      </c>
      <c r="H58" s="97">
        <f>D58+28</f>
        <v>44602</v>
      </c>
    </row>
    <row r="59" spans="1:9">
      <c r="A59" s="93" t="s">
        <v>69</v>
      </c>
      <c r="B59" s="94">
        <f>B58+7</f>
        <v>44579</v>
      </c>
      <c r="C59" s="95">
        <f>B59</f>
        <v>44579</v>
      </c>
      <c r="D59" s="96">
        <f>C59+2</f>
        <v>44581</v>
      </c>
      <c r="E59" s="96">
        <f>D59+22</f>
        <v>44603</v>
      </c>
      <c r="F59" s="96">
        <f>D59+23</f>
        <v>44604</v>
      </c>
      <c r="G59" s="96">
        <f>D59+27</f>
        <v>44608</v>
      </c>
      <c r="H59" s="97">
        <f>D59+28</f>
        <v>44609</v>
      </c>
    </row>
    <row r="60" spans="1:9" ht="15.75" thickBot="1">
      <c r="A60" s="98" t="s">
        <v>24</v>
      </c>
      <c r="B60" s="99">
        <f>B59+7</f>
        <v>44586</v>
      </c>
      <c r="C60" s="100">
        <f>B60</f>
        <v>44586</v>
      </c>
      <c r="D60" s="101">
        <f>C60+2</f>
        <v>44588</v>
      </c>
      <c r="E60" s="101">
        <f>D60+22</f>
        <v>44610</v>
      </c>
      <c r="F60" s="101">
        <f>D60+23</f>
        <v>44611</v>
      </c>
      <c r="G60" s="101">
        <f>D60+27</f>
        <v>44615</v>
      </c>
      <c r="H60" s="102">
        <f>D60+28</f>
        <v>44616</v>
      </c>
    </row>
  </sheetData>
  <mergeCells count="2">
    <mergeCell ref="A55:H55"/>
    <mergeCell ref="A1:K4"/>
  </mergeCells>
  <phoneticPr fontId="78" type="noConversion"/>
  <pageMargins left="0.7" right="0.7" top="0.75" bottom="0.75" header="0.3" footer="0.3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41"/>
  <sheetViews>
    <sheetView zoomScale="98" zoomScaleNormal="98" workbookViewId="0">
      <selection activeCell="A98" sqref="A98:F98"/>
    </sheetView>
  </sheetViews>
  <sheetFormatPr defaultRowHeight="15"/>
  <cols>
    <col min="1" max="1" width="46.85546875" customWidth="1"/>
    <col min="2" max="2" width="19.5703125" bestFit="1" customWidth="1"/>
    <col min="3" max="3" width="22.140625" customWidth="1"/>
    <col min="4" max="4" width="17.42578125" customWidth="1"/>
    <col min="5" max="5" width="30.140625" customWidth="1"/>
    <col min="6" max="6" width="22.5703125" customWidth="1"/>
    <col min="7" max="8" width="19.28515625" customWidth="1"/>
    <col min="9" max="9" width="19.140625" customWidth="1"/>
  </cols>
  <sheetData>
    <row r="1" spans="1:8" ht="15" customHeight="1">
      <c r="A1" s="479" t="s">
        <v>70</v>
      </c>
      <c r="B1" s="479"/>
      <c r="C1" s="479"/>
      <c r="D1" s="479"/>
      <c r="E1" s="479"/>
      <c r="F1" s="479"/>
      <c r="G1" s="479"/>
    </row>
    <row r="2" spans="1:8" ht="15" customHeight="1">
      <c r="A2" s="479"/>
      <c r="B2" s="479"/>
      <c r="C2" s="479"/>
      <c r="D2" s="479"/>
      <c r="E2" s="479"/>
      <c r="F2" s="479"/>
      <c r="G2" s="479"/>
    </row>
    <row r="3" spans="1:8" ht="15" customHeight="1">
      <c r="A3" s="479"/>
      <c r="B3" s="479"/>
      <c r="C3" s="479"/>
      <c r="D3" s="479"/>
      <c r="E3" s="479"/>
      <c r="F3" s="479"/>
      <c r="G3" s="479"/>
    </row>
    <row r="4" spans="1:8" ht="15" customHeight="1">
      <c r="A4" s="479"/>
      <c r="B4" s="479"/>
      <c r="C4" s="479"/>
      <c r="D4" s="479"/>
      <c r="E4" s="479"/>
      <c r="F4" s="479"/>
      <c r="G4" s="479"/>
    </row>
    <row r="5" spans="1:8" ht="21">
      <c r="A5" s="480" t="s">
        <v>1</v>
      </c>
      <c r="B5" s="480"/>
      <c r="C5" s="480"/>
      <c r="D5" s="480"/>
      <c r="E5" s="480"/>
      <c r="F5" s="480"/>
      <c r="G5" s="480"/>
    </row>
    <row r="6" spans="1:8" ht="21">
      <c r="A6" s="105"/>
      <c r="B6" s="105"/>
      <c r="C6" s="105"/>
      <c r="D6" s="105"/>
      <c r="E6" s="105"/>
      <c r="F6" s="105"/>
      <c r="G6" s="105"/>
    </row>
    <row r="7" spans="1:8" ht="21" customHeight="1">
      <c r="A7" s="482" t="s">
        <v>71</v>
      </c>
      <c r="B7" s="482"/>
      <c r="C7" s="482"/>
      <c r="D7" s="482"/>
      <c r="E7" s="482"/>
      <c r="F7" s="482"/>
      <c r="G7" s="482"/>
      <c r="H7" s="482"/>
    </row>
    <row r="8" spans="1:8" ht="21" customHeight="1">
      <c r="A8" s="482"/>
      <c r="B8" s="482"/>
      <c r="C8" s="482"/>
      <c r="D8" s="482"/>
      <c r="E8" s="482"/>
      <c r="F8" s="482"/>
      <c r="G8" s="482"/>
      <c r="H8" s="482"/>
    </row>
    <row r="9" spans="1:8" ht="39.75" customHeight="1">
      <c r="A9" s="106" t="s">
        <v>3</v>
      </c>
      <c r="B9" s="107" t="s">
        <v>72</v>
      </c>
      <c r="C9" s="108" t="s">
        <v>37</v>
      </c>
      <c r="D9" s="108" t="s">
        <v>6</v>
      </c>
      <c r="E9" s="107" t="s">
        <v>73</v>
      </c>
      <c r="F9" s="107" t="s">
        <v>74</v>
      </c>
      <c r="G9" s="107" t="s">
        <v>75</v>
      </c>
      <c r="H9" s="107" t="s">
        <v>76</v>
      </c>
    </row>
    <row r="10" spans="1:8" ht="19.5" customHeight="1">
      <c r="A10" s="46" t="s">
        <v>77</v>
      </c>
      <c r="B10" s="232">
        <v>44925</v>
      </c>
      <c r="C10" s="109">
        <f t="shared" ref="C10:C17" si="0">B10</f>
        <v>44925</v>
      </c>
      <c r="D10" s="109">
        <f>C10+1</f>
        <v>44926</v>
      </c>
      <c r="E10" s="110"/>
      <c r="F10" s="227"/>
      <c r="G10" s="110"/>
      <c r="H10" s="227"/>
    </row>
    <row r="11" spans="1:8" ht="19.5" customHeight="1">
      <c r="A11" s="49" t="s">
        <v>78</v>
      </c>
      <c r="B11" s="233">
        <f>B10+3</f>
        <v>44928</v>
      </c>
      <c r="C11" s="111">
        <f t="shared" si="0"/>
        <v>44928</v>
      </c>
      <c r="D11" s="111">
        <f>D10+4</f>
        <v>44930</v>
      </c>
      <c r="E11" s="112">
        <f>D11+35</f>
        <v>44965</v>
      </c>
      <c r="F11" s="228">
        <f>E11+2</f>
        <v>44967</v>
      </c>
      <c r="G11" s="112">
        <f>F11+4</f>
        <v>44971</v>
      </c>
      <c r="H11" s="228">
        <v>2</v>
      </c>
    </row>
    <row r="12" spans="1:8" ht="19.5" customHeight="1">
      <c r="A12" s="113" t="s">
        <v>79</v>
      </c>
      <c r="B12" s="233">
        <f t="shared" ref="B12:B17" si="1">B10+7</f>
        <v>44932</v>
      </c>
      <c r="C12" s="111">
        <f t="shared" si="0"/>
        <v>44932</v>
      </c>
      <c r="D12" s="111">
        <f>C12+1</f>
        <v>44933</v>
      </c>
      <c r="E12" s="114"/>
      <c r="F12" s="229"/>
      <c r="G12" s="114"/>
      <c r="H12" s="229"/>
    </row>
    <row r="13" spans="1:8" ht="19.5" customHeight="1">
      <c r="A13" s="49" t="s">
        <v>80</v>
      </c>
      <c r="B13" s="233">
        <f t="shared" si="1"/>
        <v>44935</v>
      </c>
      <c r="C13" s="111">
        <f t="shared" si="0"/>
        <v>44935</v>
      </c>
      <c r="D13" s="111">
        <f>D12+4</f>
        <v>44937</v>
      </c>
      <c r="E13" s="112">
        <f>D13+35</f>
        <v>44972</v>
      </c>
      <c r="F13" s="228">
        <f>E13+2</f>
        <v>44974</v>
      </c>
      <c r="G13" s="112">
        <f>F13+4</f>
        <v>44978</v>
      </c>
      <c r="H13" s="228">
        <v>2</v>
      </c>
    </row>
    <row r="14" spans="1:8" ht="19.5" customHeight="1">
      <c r="A14" s="49" t="s">
        <v>81</v>
      </c>
      <c r="B14" s="233">
        <f t="shared" si="1"/>
        <v>44939</v>
      </c>
      <c r="C14" s="111">
        <f t="shared" si="0"/>
        <v>44939</v>
      </c>
      <c r="D14" s="111">
        <f>C14+1</f>
        <v>44940</v>
      </c>
      <c r="E14" s="114"/>
      <c r="F14" s="229"/>
      <c r="G14" s="114"/>
      <c r="H14" s="229"/>
    </row>
    <row r="15" spans="1:8" ht="19.5" customHeight="1">
      <c r="A15" s="49" t="s">
        <v>82</v>
      </c>
      <c r="B15" s="233">
        <f t="shared" si="1"/>
        <v>44942</v>
      </c>
      <c r="C15" s="111">
        <f t="shared" si="0"/>
        <v>44942</v>
      </c>
      <c r="D15" s="111">
        <f>D14+4</f>
        <v>44944</v>
      </c>
      <c r="E15" s="112">
        <f>D15+35</f>
        <v>44979</v>
      </c>
      <c r="F15" s="228">
        <f>E15+2</f>
        <v>44981</v>
      </c>
      <c r="G15" s="112">
        <f>F15+4</f>
        <v>44985</v>
      </c>
      <c r="H15" s="228">
        <v>2</v>
      </c>
    </row>
    <row r="16" spans="1:8" ht="19.5" customHeight="1">
      <c r="A16" s="49" t="s">
        <v>83</v>
      </c>
      <c r="B16" s="233">
        <f t="shared" si="1"/>
        <v>44946</v>
      </c>
      <c r="C16" s="111">
        <f t="shared" si="0"/>
        <v>44946</v>
      </c>
      <c r="D16" s="111">
        <f>C16+1</f>
        <v>44947</v>
      </c>
      <c r="E16" s="114"/>
      <c r="F16" s="229"/>
      <c r="G16" s="114"/>
      <c r="H16" s="229"/>
    </row>
    <row r="17" spans="1:8" ht="19.5" customHeight="1">
      <c r="A17" s="230" t="s">
        <v>84</v>
      </c>
      <c r="B17" s="234">
        <f t="shared" si="1"/>
        <v>44949</v>
      </c>
      <c r="C17" s="115">
        <f t="shared" si="0"/>
        <v>44949</v>
      </c>
      <c r="D17" s="115">
        <f>D16+4</f>
        <v>44951</v>
      </c>
      <c r="E17" s="116">
        <f>D17+35</f>
        <v>44986</v>
      </c>
      <c r="F17" s="231">
        <f>E17+2</f>
        <v>44988</v>
      </c>
      <c r="G17" s="116">
        <f>F17+4</f>
        <v>44992</v>
      </c>
      <c r="H17" s="231">
        <v>2</v>
      </c>
    </row>
    <row r="18" spans="1:8" ht="15.75">
      <c r="A18" s="118"/>
      <c r="B18" s="31"/>
      <c r="C18" s="31"/>
      <c r="D18" s="31"/>
      <c r="E18" s="31"/>
      <c r="F18" s="31"/>
      <c r="G18" s="117"/>
    </row>
    <row r="19" spans="1:8" ht="15.75">
      <c r="A19" s="118"/>
      <c r="B19" s="31"/>
      <c r="C19" s="31"/>
      <c r="D19" s="31"/>
      <c r="E19" s="31"/>
      <c r="F19" s="31"/>
      <c r="G19" s="117"/>
    </row>
    <row r="20" spans="1:8" ht="15.75" customHeight="1">
      <c r="A20" s="483" t="s">
        <v>85</v>
      </c>
      <c r="B20" s="483"/>
      <c r="C20" s="483"/>
      <c r="D20" s="483"/>
      <c r="E20" s="483"/>
      <c r="F20" s="483"/>
      <c r="G20" s="483"/>
      <c r="H20" s="483"/>
    </row>
    <row r="21" spans="1:8" ht="28.5" customHeight="1">
      <c r="A21" s="483"/>
      <c r="B21" s="483"/>
      <c r="C21" s="483"/>
      <c r="D21" s="483"/>
      <c r="E21" s="483"/>
      <c r="F21" s="483"/>
      <c r="G21" s="483"/>
      <c r="H21" s="483"/>
    </row>
    <row r="22" spans="1:8" ht="30">
      <c r="A22" s="106" t="s">
        <v>3</v>
      </c>
      <c r="B22" s="108" t="s">
        <v>72</v>
      </c>
      <c r="C22" s="108" t="s">
        <v>37</v>
      </c>
      <c r="D22" s="108" t="s">
        <v>6</v>
      </c>
      <c r="E22" s="119" t="s">
        <v>75</v>
      </c>
      <c r="F22" s="119" t="s">
        <v>86</v>
      </c>
      <c r="G22" s="119" t="s">
        <v>87</v>
      </c>
      <c r="H22" s="119" t="s">
        <v>88</v>
      </c>
    </row>
    <row r="23" spans="1:8">
      <c r="A23" s="46" t="s">
        <v>89</v>
      </c>
      <c r="B23" s="50">
        <v>44563</v>
      </c>
      <c r="C23" s="120">
        <f>B23</f>
        <v>44563</v>
      </c>
      <c r="D23" s="121">
        <f>C23</f>
        <v>44563</v>
      </c>
      <c r="E23" s="110"/>
      <c r="F23" s="394"/>
      <c r="G23" s="386"/>
      <c r="H23" s="387"/>
    </row>
    <row r="24" spans="1:8">
      <c r="A24" s="122" t="s">
        <v>90</v>
      </c>
      <c r="B24" s="123">
        <f>B23+2</f>
        <v>44565</v>
      </c>
      <c r="C24" s="124">
        <f t="shared" ref="C24:C30" si="2">B24</f>
        <v>44565</v>
      </c>
      <c r="D24" s="125">
        <f>D23+4</f>
        <v>44567</v>
      </c>
      <c r="E24" s="112">
        <f>D24+36</f>
        <v>44603</v>
      </c>
      <c r="F24" s="395">
        <f>E24+3</f>
        <v>44606</v>
      </c>
      <c r="G24" s="388">
        <f>F24+4</f>
        <v>44610</v>
      </c>
      <c r="H24" s="389">
        <f>G24+3</f>
        <v>44613</v>
      </c>
    </row>
    <row r="25" spans="1:8">
      <c r="A25" s="49" t="s">
        <v>91</v>
      </c>
      <c r="B25" s="123">
        <f>B23+7</f>
        <v>44570</v>
      </c>
      <c r="C25" s="124">
        <f t="shared" si="2"/>
        <v>44570</v>
      </c>
      <c r="D25" s="125">
        <f>C25</f>
        <v>44570</v>
      </c>
      <c r="E25" s="114"/>
      <c r="F25" s="396"/>
      <c r="G25" s="390"/>
      <c r="H25" s="391"/>
    </row>
    <row r="26" spans="1:8">
      <c r="A26" s="49" t="s">
        <v>92</v>
      </c>
      <c r="B26" s="123">
        <f>B25+2</f>
        <v>44572</v>
      </c>
      <c r="C26" s="124">
        <f t="shared" si="2"/>
        <v>44572</v>
      </c>
      <c r="D26" s="125">
        <f>D24+7</f>
        <v>44574</v>
      </c>
      <c r="E26" s="112">
        <f>D26+36</f>
        <v>44610</v>
      </c>
      <c r="F26" s="395">
        <f>E26+3</f>
        <v>44613</v>
      </c>
      <c r="G26" s="388">
        <f>F26+4</f>
        <v>44617</v>
      </c>
      <c r="H26" s="389">
        <f>G26+3</f>
        <v>44620</v>
      </c>
    </row>
    <row r="27" spans="1:8">
      <c r="A27" s="49" t="s">
        <v>93</v>
      </c>
      <c r="B27" s="123">
        <f>B23+14</f>
        <v>44577</v>
      </c>
      <c r="C27" s="124">
        <f t="shared" si="2"/>
        <v>44577</v>
      </c>
      <c r="D27" s="125">
        <f>C27</f>
        <v>44577</v>
      </c>
      <c r="E27" s="114"/>
      <c r="F27" s="396"/>
      <c r="G27" s="390"/>
      <c r="H27" s="391"/>
    </row>
    <row r="28" spans="1:8">
      <c r="A28" s="49" t="s">
        <v>94</v>
      </c>
      <c r="B28" s="123">
        <f>B27+2</f>
        <v>44579</v>
      </c>
      <c r="C28" s="36">
        <f t="shared" si="2"/>
        <v>44579</v>
      </c>
      <c r="D28" s="125">
        <f>D26+7</f>
        <v>44581</v>
      </c>
      <c r="E28" s="112">
        <f>D28+36</f>
        <v>44617</v>
      </c>
      <c r="F28" s="395">
        <f>E28+3</f>
        <v>44620</v>
      </c>
      <c r="G28" s="388">
        <f>F28+4</f>
        <v>44624</v>
      </c>
      <c r="H28" s="389">
        <f>G28+3</f>
        <v>44627</v>
      </c>
    </row>
    <row r="29" spans="1:8">
      <c r="A29" s="49" t="s">
        <v>95</v>
      </c>
      <c r="B29" s="126">
        <f>B27+7</f>
        <v>44584</v>
      </c>
      <c r="C29" s="127">
        <f t="shared" si="2"/>
        <v>44584</v>
      </c>
      <c r="D29" s="125">
        <f>C29</f>
        <v>44584</v>
      </c>
      <c r="E29" s="114"/>
      <c r="F29" s="396"/>
      <c r="G29" s="390"/>
      <c r="H29" s="391"/>
    </row>
    <row r="30" spans="1:8">
      <c r="A30" s="230" t="s">
        <v>96</v>
      </c>
      <c r="B30" s="128">
        <f>B29+2</f>
        <v>44586</v>
      </c>
      <c r="C30" s="129">
        <f t="shared" si="2"/>
        <v>44586</v>
      </c>
      <c r="D30" s="130">
        <f>D28+7</f>
        <v>44588</v>
      </c>
      <c r="E30" s="116">
        <f>D30+36</f>
        <v>44624</v>
      </c>
      <c r="F30" s="397">
        <f>E30+3</f>
        <v>44627</v>
      </c>
      <c r="G30" s="392">
        <f>F30+4</f>
        <v>44631</v>
      </c>
      <c r="H30" s="393">
        <f>G30+3</f>
        <v>44634</v>
      </c>
    </row>
    <row r="31" spans="1:8" ht="15.75">
      <c r="A31" s="131"/>
      <c r="B31" s="83"/>
      <c r="C31" s="132"/>
      <c r="D31" s="132"/>
      <c r="E31" s="132"/>
      <c r="F31" s="133"/>
      <c r="G31" s="117"/>
    </row>
    <row r="32" spans="1:8" ht="15.75">
      <c r="A32" s="481" t="s">
        <v>97</v>
      </c>
      <c r="B32" s="481"/>
      <c r="C32" s="481"/>
      <c r="D32" s="481"/>
      <c r="E32" s="481"/>
      <c r="F32" s="481"/>
      <c r="G32" s="117"/>
    </row>
    <row r="33" spans="1:7" ht="42.75" customHeight="1">
      <c r="A33" s="134" t="s">
        <v>98</v>
      </c>
      <c r="B33" s="135" t="s">
        <v>99</v>
      </c>
      <c r="C33" s="136" t="s">
        <v>44</v>
      </c>
      <c r="D33" s="135" t="s">
        <v>6</v>
      </c>
      <c r="E33" s="137" t="s">
        <v>100</v>
      </c>
      <c r="F33" s="138" t="s">
        <v>101</v>
      </c>
      <c r="G33" s="117"/>
    </row>
    <row r="34" spans="1:7" ht="15.75">
      <c r="A34" s="139" t="s">
        <v>102</v>
      </c>
      <c r="B34" s="140">
        <v>44924</v>
      </c>
      <c r="C34" s="141">
        <f>B34+1</f>
        <v>44925</v>
      </c>
      <c r="D34" s="141">
        <f>C34+2</f>
        <v>44927</v>
      </c>
      <c r="E34" s="141">
        <f>D34+22</f>
        <v>44949</v>
      </c>
      <c r="F34" s="142">
        <f>D34+29</f>
        <v>44956</v>
      </c>
      <c r="G34" s="117"/>
    </row>
    <row r="35" spans="1:7" ht="15.75">
      <c r="A35" s="143" t="s">
        <v>103</v>
      </c>
      <c r="B35" s="144">
        <f>B34+7</f>
        <v>44931</v>
      </c>
      <c r="C35" s="125">
        <f>B35+1</f>
        <v>44932</v>
      </c>
      <c r="D35" s="125">
        <f>C35+2</f>
        <v>44934</v>
      </c>
      <c r="E35" s="125">
        <f>D35+22</f>
        <v>44956</v>
      </c>
      <c r="F35" s="145">
        <f>D35+29</f>
        <v>44963</v>
      </c>
      <c r="G35" s="117"/>
    </row>
    <row r="36" spans="1:7" ht="15.75">
      <c r="A36" s="146" t="s">
        <v>104</v>
      </c>
      <c r="B36" s="144">
        <f>B35+7</f>
        <v>44938</v>
      </c>
      <c r="C36" s="125">
        <f>B36+1</f>
        <v>44939</v>
      </c>
      <c r="D36" s="125">
        <f>C36+2</f>
        <v>44941</v>
      </c>
      <c r="E36" s="125">
        <f>D36+22</f>
        <v>44963</v>
      </c>
      <c r="F36" s="145">
        <f>D36+29</f>
        <v>44970</v>
      </c>
      <c r="G36" s="117"/>
    </row>
    <row r="37" spans="1:7" ht="16.5" thickBot="1">
      <c r="A37" s="147" t="s">
        <v>105</v>
      </c>
      <c r="B37" s="148">
        <f>B36+7</f>
        <v>44945</v>
      </c>
      <c r="C37" s="130">
        <f>B37+1</f>
        <v>44946</v>
      </c>
      <c r="D37" s="130">
        <f>C37+2</f>
        <v>44948</v>
      </c>
      <c r="E37" s="130">
        <f>D37+22</f>
        <v>44970</v>
      </c>
      <c r="F37" s="149">
        <f>D37+29</f>
        <v>44977</v>
      </c>
      <c r="G37" s="117"/>
    </row>
    <row r="38" spans="1:7" ht="15.75">
      <c r="A38" s="150"/>
      <c r="B38" s="132"/>
      <c r="C38" s="132"/>
      <c r="D38" s="83"/>
      <c r="E38" s="132"/>
      <c r="F38" s="151"/>
      <c r="G38" s="117"/>
    </row>
    <row r="39" spans="1:7" ht="16.5" thickBot="1">
      <c r="A39" s="152"/>
      <c r="B39" s="153"/>
      <c r="C39" s="153"/>
      <c r="D39" s="153"/>
      <c r="E39" s="154"/>
      <c r="F39" s="155"/>
      <c r="G39" s="117"/>
    </row>
    <row r="40" spans="1:7" ht="15.75">
      <c r="A40" s="477" t="s">
        <v>106</v>
      </c>
      <c r="B40" s="478"/>
      <c r="C40" s="478"/>
      <c r="D40" s="478"/>
      <c r="E40" s="478"/>
      <c r="F40" s="117"/>
    </row>
    <row r="41" spans="1:7" ht="20.25" customHeight="1" thickBot="1">
      <c r="A41" s="489" t="s">
        <v>107</v>
      </c>
      <c r="B41" s="490"/>
      <c r="C41" s="490"/>
      <c r="D41" s="490"/>
      <c r="E41" s="490"/>
      <c r="F41" s="117"/>
    </row>
    <row r="42" spans="1:7" ht="30.75" thickBot="1">
      <c r="A42" s="156" t="s">
        <v>108</v>
      </c>
      <c r="B42" s="157" t="s">
        <v>51</v>
      </c>
      <c r="C42" s="158" t="s">
        <v>44</v>
      </c>
      <c r="D42" s="158" t="s">
        <v>6</v>
      </c>
      <c r="E42" s="159" t="s">
        <v>109</v>
      </c>
      <c r="F42" s="117"/>
    </row>
    <row r="43" spans="1:7" ht="15.75">
      <c r="A43" s="160" t="s">
        <v>110</v>
      </c>
      <c r="B43" s="161">
        <v>44565</v>
      </c>
      <c r="C43" s="17">
        <f>B43</f>
        <v>44565</v>
      </c>
      <c r="D43" s="17">
        <f>C43+2</f>
        <v>44567</v>
      </c>
      <c r="E43" s="18">
        <f>D43+21</f>
        <v>44588</v>
      </c>
      <c r="F43" s="117"/>
    </row>
    <row r="44" spans="1:7" ht="15" customHeight="1">
      <c r="A44" s="162" t="s">
        <v>111</v>
      </c>
      <c r="B44" s="163">
        <f>B43+7</f>
        <v>44572</v>
      </c>
      <c r="C44" s="164">
        <f>B44</f>
        <v>44572</v>
      </c>
      <c r="D44" s="164">
        <f>C44+2</f>
        <v>44574</v>
      </c>
      <c r="E44" s="165">
        <f>D44+21</f>
        <v>44595</v>
      </c>
      <c r="F44" s="117"/>
    </row>
    <row r="45" spans="1:7" ht="15.75">
      <c r="A45" s="162" t="s">
        <v>112</v>
      </c>
      <c r="B45" s="163">
        <f>B44+7</f>
        <v>44579</v>
      </c>
      <c r="C45" s="164">
        <f>B45</f>
        <v>44579</v>
      </c>
      <c r="D45" s="164">
        <f>C45+2</f>
        <v>44581</v>
      </c>
      <c r="E45" s="165">
        <f>D45+21</f>
        <v>44602</v>
      </c>
      <c r="F45" s="117"/>
    </row>
    <row r="46" spans="1:7" ht="16.5" thickBot="1">
      <c r="A46" s="166" t="s">
        <v>113</v>
      </c>
      <c r="B46" s="167">
        <f>B45+7</f>
        <v>44586</v>
      </c>
      <c r="C46" s="168">
        <f>B46</f>
        <v>44586</v>
      </c>
      <c r="D46" s="168">
        <f>C46+2</f>
        <v>44588</v>
      </c>
      <c r="E46" s="169">
        <f>D46+21</f>
        <v>44609</v>
      </c>
      <c r="F46" s="117"/>
    </row>
    <row r="47" spans="1:7" ht="16.5" thickBot="1">
      <c r="A47" s="170"/>
      <c r="B47" s="153"/>
      <c r="C47" s="153"/>
      <c r="D47" s="153"/>
      <c r="E47" s="154"/>
      <c r="F47" s="117"/>
    </row>
    <row r="48" spans="1:7" ht="15.75">
      <c r="A48" s="477" t="s">
        <v>114</v>
      </c>
      <c r="B48" s="478"/>
      <c r="C48" s="478"/>
      <c r="D48" s="478"/>
      <c r="E48" s="478"/>
      <c r="F48" s="117"/>
    </row>
    <row r="49" spans="1:8" ht="16.5" thickBot="1">
      <c r="A49" s="489" t="s">
        <v>107</v>
      </c>
      <c r="B49" s="490"/>
      <c r="C49" s="490"/>
      <c r="D49" s="490"/>
      <c r="E49" s="490"/>
      <c r="F49" s="117"/>
    </row>
    <row r="50" spans="1:8" ht="30.75" thickBot="1">
      <c r="A50" s="156" t="s">
        <v>108</v>
      </c>
      <c r="B50" s="157" t="s">
        <v>115</v>
      </c>
      <c r="C50" s="158" t="s">
        <v>44</v>
      </c>
      <c r="D50" s="158" t="s">
        <v>6</v>
      </c>
      <c r="E50" s="159" t="s">
        <v>116</v>
      </c>
      <c r="F50" s="117"/>
    </row>
    <row r="51" spans="1:8" ht="15.75">
      <c r="A51" s="160" t="s">
        <v>117</v>
      </c>
      <c r="B51" s="161">
        <v>44925</v>
      </c>
      <c r="C51" s="17">
        <f>B51</f>
        <v>44925</v>
      </c>
      <c r="D51" s="17">
        <f>C51+2</f>
        <v>44927</v>
      </c>
      <c r="E51" s="18">
        <f>D51+22</f>
        <v>44949</v>
      </c>
      <c r="F51" s="117"/>
    </row>
    <row r="52" spans="1:8" ht="15.75">
      <c r="A52" s="162" t="s">
        <v>118</v>
      </c>
      <c r="B52" s="163">
        <f>B51+7</f>
        <v>44932</v>
      </c>
      <c r="C52" s="164">
        <f>B52</f>
        <v>44932</v>
      </c>
      <c r="D52" s="164">
        <f>C52+2</f>
        <v>44934</v>
      </c>
      <c r="E52" s="165">
        <f>D52+22</f>
        <v>44956</v>
      </c>
      <c r="F52" s="117"/>
    </row>
    <row r="53" spans="1:8" ht="15.75">
      <c r="A53" s="162" t="s">
        <v>119</v>
      </c>
      <c r="B53" s="163">
        <f>B52+7</f>
        <v>44939</v>
      </c>
      <c r="C53" s="164">
        <f>B53</f>
        <v>44939</v>
      </c>
      <c r="D53" s="164">
        <f>C53+2</f>
        <v>44941</v>
      </c>
      <c r="E53" s="165">
        <f>D53+22</f>
        <v>44963</v>
      </c>
      <c r="F53" s="155"/>
      <c r="G53" s="117"/>
    </row>
    <row r="54" spans="1:8" ht="15.75">
      <c r="A54" s="166" t="s">
        <v>120</v>
      </c>
      <c r="B54" s="167">
        <f>B53+7</f>
        <v>44946</v>
      </c>
      <c r="C54" s="168">
        <f>B54</f>
        <v>44946</v>
      </c>
      <c r="D54" s="168">
        <f>C54+2</f>
        <v>44948</v>
      </c>
      <c r="E54" s="169">
        <f>D54+22</f>
        <v>44970</v>
      </c>
      <c r="F54" s="155"/>
      <c r="G54" s="117"/>
    </row>
    <row r="55" spans="1:8" ht="15.75">
      <c r="A55" s="166" t="s">
        <v>24</v>
      </c>
      <c r="B55" s="167">
        <f>B54+7</f>
        <v>44953</v>
      </c>
      <c r="C55" s="168">
        <f>B55</f>
        <v>44953</v>
      </c>
      <c r="D55" s="168">
        <f>C55+2</f>
        <v>44955</v>
      </c>
      <c r="E55" s="169">
        <f>D55+22</f>
        <v>44977</v>
      </c>
      <c r="F55" s="133"/>
      <c r="G55" s="117"/>
    </row>
    <row r="56" spans="1:8" ht="15.75">
      <c r="A56" s="171"/>
      <c r="B56" s="83"/>
      <c r="C56" s="83"/>
      <c r="D56" s="132"/>
      <c r="E56" s="132"/>
      <c r="F56" s="132"/>
      <c r="G56" s="117"/>
    </row>
    <row r="57" spans="1:8" ht="15.75" thickBot="1">
      <c r="A57" s="363" t="s">
        <v>121</v>
      </c>
      <c r="B57" s="364"/>
      <c r="C57" s="364"/>
      <c r="D57" s="364"/>
      <c r="E57" s="364"/>
      <c r="F57" s="364"/>
      <c r="G57" s="364"/>
      <c r="H57" s="364"/>
    </row>
    <row r="58" spans="1:8" ht="30.75" thickBot="1">
      <c r="A58" s="172" t="s">
        <v>98</v>
      </c>
      <c r="B58" s="173" t="s">
        <v>26</v>
      </c>
      <c r="C58" s="174" t="s">
        <v>44</v>
      </c>
      <c r="D58" s="174" t="s">
        <v>6</v>
      </c>
      <c r="E58" s="174" t="s">
        <v>122</v>
      </c>
      <c r="F58" s="174" t="s">
        <v>123</v>
      </c>
      <c r="G58" s="358" t="s">
        <v>124</v>
      </c>
      <c r="H58" s="359" t="s">
        <v>125</v>
      </c>
    </row>
    <row r="59" spans="1:8" ht="15.6" customHeight="1" thickBot="1">
      <c r="A59" s="352" t="s">
        <v>126</v>
      </c>
      <c r="B59" s="237">
        <f>D59-2</f>
        <v>44560</v>
      </c>
      <c r="C59" s="238" t="s">
        <v>127</v>
      </c>
      <c r="D59" s="239">
        <v>44562</v>
      </c>
      <c r="E59" s="239">
        <f>D59+15</f>
        <v>44577</v>
      </c>
      <c r="F59" s="240">
        <f>E59+2</f>
        <v>44579</v>
      </c>
      <c r="G59" s="360">
        <f>F59+2</f>
        <v>44581</v>
      </c>
      <c r="H59" s="361">
        <f>G59+2</f>
        <v>44583</v>
      </c>
    </row>
    <row r="60" spans="1:8" ht="15.6" customHeight="1" thickBot="1">
      <c r="A60" s="352" t="s">
        <v>128</v>
      </c>
      <c r="B60" s="237">
        <f>D60-2</f>
        <v>44567</v>
      </c>
      <c r="C60" s="238" t="s">
        <v>127</v>
      </c>
      <c r="D60" s="239">
        <f>D59+7</f>
        <v>44569</v>
      </c>
      <c r="E60" s="239">
        <f>D60+15</f>
        <v>44584</v>
      </c>
      <c r="F60" s="240">
        <f t="shared" ref="F60:H62" si="3">E60+2</f>
        <v>44586</v>
      </c>
      <c r="G60" s="125">
        <f t="shared" si="3"/>
        <v>44588</v>
      </c>
      <c r="H60" s="362">
        <f>G60+2</f>
        <v>44590</v>
      </c>
    </row>
    <row r="61" spans="1:8" ht="15.6" customHeight="1" thickBot="1">
      <c r="A61" s="352" t="s">
        <v>129</v>
      </c>
      <c r="B61" s="237">
        <f>D61-2</f>
        <v>44574</v>
      </c>
      <c r="C61" s="238" t="s">
        <v>127</v>
      </c>
      <c r="D61" s="239">
        <f>D59+14</f>
        <v>44576</v>
      </c>
      <c r="E61" s="239">
        <f>D61+15</f>
        <v>44591</v>
      </c>
      <c r="F61" s="240">
        <f t="shared" si="3"/>
        <v>44593</v>
      </c>
      <c r="G61" s="125">
        <f t="shared" si="3"/>
        <v>44595</v>
      </c>
      <c r="H61" s="362">
        <f t="shared" si="3"/>
        <v>44597</v>
      </c>
    </row>
    <row r="62" spans="1:8" ht="15.6" customHeight="1" thickBot="1">
      <c r="A62" s="352" t="s">
        <v>130</v>
      </c>
      <c r="B62" s="237">
        <f>D62-2</f>
        <v>44581</v>
      </c>
      <c r="C62" s="238" t="s">
        <v>127</v>
      </c>
      <c r="D62" s="239">
        <f>D59+21</f>
        <v>44583</v>
      </c>
      <c r="E62" s="239">
        <f>D62+15</f>
        <v>44598</v>
      </c>
      <c r="F62" s="240">
        <f t="shared" si="3"/>
        <v>44600</v>
      </c>
      <c r="G62" s="125">
        <f t="shared" si="3"/>
        <v>44602</v>
      </c>
      <c r="H62" s="362">
        <f t="shared" si="3"/>
        <v>44604</v>
      </c>
    </row>
    <row r="63" spans="1:8" ht="15.6" customHeight="1">
      <c r="A63" s="175"/>
      <c r="B63" s="83"/>
      <c r="C63" s="83"/>
      <c r="D63" s="132"/>
      <c r="E63" s="132"/>
      <c r="F63" s="83"/>
      <c r="G63" s="117"/>
    </row>
    <row r="64" spans="1:8" ht="15.75">
      <c r="B64" s="83"/>
      <c r="C64" s="83"/>
      <c r="D64" s="132"/>
      <c r="E64" s="132"/>
      <c r="F64" s="133"/>
      <c r="G64" s="117"/>
    </row>
    <row r="65" spans="1:9" ht="15.75" thickBot="1">
      <c r="A65" s="370" t="s">
        <v>131</v>
      </c>
      <c r="B65" s="371"/>
      <c r="C65" s="371"/>
      <c r="D65" s="371"/>
      <c r="E65" s="371"/>
      <c r="F65" s="371"/>
      <c r="G65" s="371"/>
      <c r="H65" s="371"/>
    </row>
    <row r="66" spans="1:9" ht="30.75" thickBot="1">
      <c r="A66" s="176" t="s">
        <v>98</v>
      </c>
      <c r="B66" s="235" t="s">
        <v>26</v>
      </c>
      <c r="C66" s="177" t="s">
        <v>44</v>
      </c>
      <c r="D66" s="177" t="s">
        <v>6</v>
      </c>
      <c r="E66" s="177" t="s">
        <v>132</v>
      </c>
      <c r="F66" s="236" t="s">
        <v>122</v>
      </c>
      <c r="G66" s="177" t="s">
        <v>133</v>
      </c>
      <c r="H66" s="365" t="s">
        <v>123</v>
      </c>
    </row>
    <row r="67" spans="1:9" ht="15.75">
      <c r="A67" s="353" t="s">
        <v>134</v>
      </c>
      <c r="B67" s="124">
        <f>D67-2</f>
        <v>44566</v>
      </c>
      <c r="C67" s="41" t="s">
        <v>127</v>
      </c>
      <c r="D67" s="41">
        <v>44568</v>
      </c>
      <c r="E67" s="41">
        <f>D67+8</f>
        <v>44576</v>
      </c>
      <c r="F67" s="354">
        <f>D67+17</f>
        <v>44585</v>
      </c>
      <c r="G67" s="366">
        <f>F67+3</f>
        <v>44588</v>
      </c>
      <c r="H67" s="367">
        <f>G67+2</f>
        <v>44590</v>
      </c>
    </row>
    <row r="68" spans="1:9" ht="30">
      <c r="A68" s="353" t="s">
        <v>135</v>
      </c>
      <c r="B68" s="124">
        <f>D68-2</f>
        <v>44570</v>
      </c>
      <c r="C68" s="41" t="s">
        <v>127</v>
      </c>
      <c r="D68" s="41">
        <v>44572</v>
      </c>
      <c r="E68" s="41">
        <f>D68+8</f>
        <v>44580</v>
      </c>
      <c r="F68" s="354">
        <f>D68+17</f>
        <v>44589</v>
      </c>
      <c r="G68" s="368">
        <f>F68+3</f>
        <v>44592</v>
      </c>
      <c r="H68" s="369">
        <f>G68+2</f>
        <v>44594</v>
      </c>
    </row>
    <row r="69" spans="1:9" ht="15.75">
      <c r="A69" s="353" t="s">
        <v>136</v>
      </c>
      <c r="B69" s="124">
        <f>D69-2</f>
        <v>44578</v>
      </c>
      <c r="C69" s="41" t="s">
        <v>127</v>
      </c>
      <c r="D69" s="41">
        <v>44580</v>
      </c>
      <c r="E69" s="41">
        <f>D69+8</f>
        <v>44588</v>
      </c>
      <c r="F69" s="354">
        <f>D69+17</f>
        <v>44597</v>
      </c>
      <c r="G69" s="368">
        <f>F69+3</f>
        <v>44600</v>
      </c>
      <c r="H69" s="369">
        <f>G69+2</f>
        <v>44602</v>
      </c>
    </row>
    <row r="70" spans="1:9" ht="15.75">
      <c r="A70" s="355" t="s">
        <v>137</v>
      </c>
      <c r="B70" s="124">
        <f>D70-2</f>
        <v>44589</v>
      </c>
      <c r="C70" s="41" t="s">
        <v>127</v>
      </c>
      <c r="D70" s="41">
        <v>44591</v>
      </c>
      <c r="E70" s="41">
        <f>D70+8</f>
        <v>44599</v>
      </c>
      <c r="F70" s="354">
        <f>D70+17</f>
        <v>44608</v>
      </c>
      <c r="G70" s="368">
        <f>F70+3</f>
        <v>44611</v>
      </c>
      <c r="H70" s="369">
        <f>G70+2</f>
        <v>44613</v>
      </c>
    </row>
    <row r="71" spans="1:9" ht="15.75">
      <c r="A71" s="175"/>
      <c r="B71" s="182"/>
      <c r="C71" s="183"/>
      <c r="D71" s="184"/>
      <c r="E71" s="184"/>
      <c r="F71" s="185"/>
      <c r="G71" s="117"/>
    </row>
    <row r="72" spans="1:9">
      <c r="A72" s="62" t="s">
        <v>138</v>
      </c>
      <c r="B72" s="63"/>
      <c r="C72" s="63"/>
      <c r="D72" s="63"/>
      <c r="E72" s="63"/>
      <c r="F72" s="63"/>
      <c r="G72" s="63"/>
      <c r="H72" s="63"/>
      <c r="I72" s="63"/>
    </row>
    <row r="73" spans="1:9" ht="30">
      <c r="A73" s="242" t="s">
        <v>98</v>
      </c>
      <c r="B73" s="235" t="s">
        <v>26</v>
      </c>
      <c r="C73" s="177" t="s">
        <v>44</v>
      </c>
      <c r="D73" s="177" t="s">
        <v>6</v>
      </c>
      <c r="E73" s="177" t="s">
        <v>139</v>
      </c>
      <c r="F73" s="177" t="s">
        <v>140</v>
      </c>
      <c r="G73" s="372" t="s">
        <v>123</v>
      </c>
      <c r="H73" s="373" t="s">
        <v>141</v>
      </c>
      <c r="I73" s="374" t="s">
        <v>142</v>
      </c>
    </row>
    <row r="74" spans="1:9" ht="15.75">
      <c r="A74" s="422" t="s">
        <v>143</v>
      </c>
      <c r="B74" s="244">
        <f>D74-3</f>
        <v>44559</v>
      </c>
      <c r="C74" s="45" t="s">
        <v>127</v>
      </c>
      <c r="D74" s="45">
        <v>44562</v>
      </c>
      <c r="E74" s="45">
        <f>D74+7</f>
        <v>44569</v>
      </c>
      <c r="F74" s="186">
        <f>D74+15</f>
        <v>44577</v>
      </c>
      <c r="G74" s="366">
        <f t="shared" ref="G74:H76" si="4">F74+2</f>
        <v>44579</v>
      </c>
      <c r="H74" s="423">
        <f t="shared" si="4"/>
        <v>44581</v>
      </c>
      <c r="I74" s="424">
        <f>H74+4</f>
        <v>44585</v>
      </c>
    </row>
    <row r="75" spans="1:9" ht="15.75">
      <c r="A75" s="243" t="s">
        <v>144</v>
      </c>
      <c r="B75" s="244">
        <f>D75-3</f>
        <v>44560</v>
      </c>
      <c r="C75" s="45" t="s">
        <v>127</v>
      </c>
      <c r="D75" s="45">
        <v>44563</v>
      </c>
      <c r="E75" s="45">
        <f>D75+7</f>
        <v>44570</v>
      </c>
      <c r="F75" s="186">
        <f>D75+15</f>
        <v>44578</v>
      </c>
      <c r="G75" s="366">
        <f t="shared" si="4"/>
        <v>44580</v>
      </c>
      <c r="H75" s="375">
        <f t="shared" si="4"/>
        <v>44582</v>
      </c>
      <c r="I75" s="367">
        <f>H75+4</f>
        <v>44586</v>
      </c>
    </row>
    <row r="76" spans="1:9" ht="16.5" thickBot="1">
      <c r="A76" s="180" t="s">
        <v>145</v>
      </c>
      <c r="B76" s="245">
        <f>D76-3</f>
        <v>44571</v>
      </c>
      <c r="C76" s="47" t="s">
        <v>127</v>
      </c>
      <c r="D76" s="47">
        <v>44574</v>
      </c>
      <c r="E76" s="47">
        <f>D76+7</f>
        <v>44581</v>
      </c>
      <c r="F76" s="241">
        <f>D76+15</f>
        <v>44589</v>
      </c>
      <c r="G76" s="368">
        <f t="shared" si="4"/>
        <v>44591</v>
      </c>
      <c r="H76" s="376">
        <f t="shared" si="4"/>
        <v>44593</v>
      </c>
      <c r="I76" s="369">
        <f>H76+4</f>
        <v>44597</v>
      </c>
    </row>
    <row r="77" spans="1:9" ht="16.5" thickBot="1">
      <c r="A77" s="243" t="s">
        <v>146</v>
      </c>
      <c r="B77" s="245">
        <f>D77-3</f>
        <v>44574</v>
      </c>
      <c r="C77" s="47" t="s">
        <v>127</v>
      </c>
      <c r="D77" s="47">
        <v>44577</v>
      </c>
      <c r="E77" s="47">
        <f>D77+7</f>
        <v>44584</v>
      </c>
      <c r="F77" s="241">
        <f>D77+15</f>
        <v>44592</v>
      </c>
      <c r="G77" s="368">
        <f>F77+2</f>
        <v>44594</v>
      </c>
      <c r="H77" s="376">
        <f>G77+2</f>
        <v>44596</v>
      </c>
      <c r="I77" s="369">
        <f>H77+4</f>
        <v>44600</v>
      </c>
    </row>
    <row r="78" spans="1:9" ht="16.5" thickBot="1">
      <c r="A78" s="180" t="s">
        <v>147</v>
      </c>
      <c r="B78" s="245">
        <f>D78-3</f>
        <v>44584</v>
      </c>
      <c r="C78" s="47" t="s">
        <v>127</v>
      </c>
      <c r="D78" s="47">
        <v>44587</v>
      </c>
      <c r="E78" s="47">
        <f>D78+7</f>
        <v>44594</v>
      </c>
      <c r="F78" s="241">
        <f>D78+15</f>
        <v>44602</v>
      </c>
      <c r="G78" s="368">
        <f>F78+2</f>
        <v>44604</v>
      </c>
      <c r="H78" s="376">
        <f>G78+2</f>
        <v>44606</v>
      </c>
      <c r="I78" s="369">
        <f>H78+4</f>
        <v>44610</v>
      </c>
    </row>
    <row r="79" spans="1:9" ht="15.75">
      <c r="A79" s="175"/>
      <c r="B79" s="132"/>
      <c r="C79" s="187"/>
      <c r="D79" s="182"/>
      <c r="E79" s="184"/>
      <c r="F79" s="185"/>
      <c r="G79" s="188"/>
    </row>
    <row r="80" spans="1:9" ht="15.75">
      <c r="A80" s="175"/>
      <c r="B80" s="132"/>
      <c r="C80" s="187"/>
      <c r="D80" s="182"/>
      <c r="E80" s="184"/>
      <c r="F80" s="185"/>
      <c r="G80" s="188"/>
    </row>
    <row r="81" spans="1:7" ht="16.5" thickBot="1">
      <c r="A81" s="377" t="s">
        <v>148</v>
      </c>
      <c r="B81" s="378"/>
      <c r="C81" s="378"/>
      <c r="D81" s="378"/>
      <c r="E81" s="378"/>
      <c r="F81" s="378"/>
      <c r="G81" s="378"/>
    </row>
    <row r="82" spans="1:7" ht="36" customHeight="1">
      <c r="A82" s="248" t="s">
        <v>3</v>
      </c>
      <c r="B82" s="249" t="s">
        <v>72</v>
      </c>
      <c r="C82" s="250" t="s">
        <v>44</v>
      </c>
      <c r="D82" s="250" t="s">
        <v>6</v>
      </c>
      <c r="E82" s="250" t="s">
        <v>140</v>
      </c>
      <c r="F82" s="250" t="s">
        <v>149</v>
      </c>
      <c r="G82" s="385" t="s">
        <v>150</v>
      </c>
    </row>
    <row r="83" spans="1:7" ht="15.75">
      <c r="A83" s="356" t="s">
        <v>151</v>
      </c>
      <c r="B83" s="357">
        <f>D83-2</f>
        <v>44562</v>
      </c>
      <c r="C83" s="246" t="s">
        <v>127</v>
      </c>
      <c r="D83" s="247">
        <v>44564</v>
      </c>
      <c r="E83" s="247">
        <f>D83+15</f>
        <v>44579</v>
      </c>
      <c r="F83" s="247">
        <f>D83+17</f>
        <v>44581</v>
      </c>
      <c r="G83" s="247">
        <f>F83+2</f>
        <v>44583</v>
      </c>
    </row>
    <row r="84" spans="1:7" ht="15.75">
      <c r="A84" s="356" t="s">
        <v>152</v>
      </c>
      <c r="B84" s="357">
        <f>D84-2</f>
        <v>44575</v>
      </c>
      <c r="C84" s="246" t="s">
        <v>127</v>
      </c>
      <c r="D84" s="247">
        <v>44577</v>
      </c>
      <c r="E84" s="247">
        <f>D84+15</f>
        <v>44592</v>
      </c>
      <c r="F84" s="247">
        <f>D84+17</f>
        <v>44594</v>
      </c>
      <c r="G84" s="247">
        <f>F84+2</f>
        <v>44596</v>
      </c>
    </row>
    <row r="85" spans="1:7" ht="15.75">
      <c r="A85" s="356" t="s">
        <v>153</v>
      </c>
      <c r="B85" s="357">
        <f>D85-3</f>
        <v>44579</v>
      </c>
      <c r="C85" s="246" t="s">
        <v>127</v>
      </c>
      <c r="D85" s="247">
        <v>44582</v>
      </c>
      <c r="E85" s="247">
        <f>D85+15</f>
        <v>44597</v>
      </c>
      <c r="F85" s="247">
        <f>D85+17</f>
        <v>44599</v>
      </c>
      <c r="G85" s="247">
        <f>F85+2</f>
        <v>44601</v>
      </c>
    </row>
    <row r="86" spans="1:7" ht="15.75">
      <c r="A86" s="356" t="s">
        <v>154</v>
      </c>
      <c r="B86" s="357">
        <f>D86-3</f>
        <v>44586</v>
      </c>
      <c r="C86" s="246" t="s">
        <v>127</v>
      </c>
      <c r="D86" s="247">
        <v>44589</v>
      </c>
      <c r="E86" s="247">
        <f>D86+15</f>
        <v>44604</v>
      </c>
      <c r="F86" s="247">
        <f>D86+17</f>
        <v>44606</v>
      </c>
      <c r="G86" s="247">
        <f>F86+2</f>
        <v>44608</v>
      </c>
    </row>
    <row r="87" spans="1:7" ht="15.75">
      <c r="G87" s="188"/>
    </row>
    <row r="88" spans="1:7" ht="15.75" thickBot="1">
      <c r="A88" s="62" t="s">
        <v>155</v>
      </c>
      <c r="B88" s="63"/>
      <c r="C88" s="63"/>
      <c r="D88" s="63"/>
      <c r="E88" s="63"/>
      <c r="F88" s="63"/>
      <c r="G88" s="63"/>
    </row>
    <row r="89" spans="1:7" ht="30.75" thickBot="1">
      <c r="A89" s="192" t="s">
        <v>98</v>
      </c>
      <c r="B89" s="193" t="s">
        <v>26</v>
      </c>
      <c r="C89" s="194" t="s">
        <v>27</v>
      </c>
      <c r="D89" s="195" t="s">
        <v>6</v>
      </c>
      <c r="E89" s="135" t="s">
        <v>156</v>
      </c>
      <c r="F89" s="193" t="s">
        <v>157</v>
      </c>
      <c r="G89" s="194" t="s">
        <v>158</v>
      </c>
    </row>
    <row r="90" spans="1:7" ht="15.75">
      <c r="A90" s="197" t="s">
        <v>159</v>
      </c>
      <c r="B90" s="178">
        <f>D90-3</f>
        <v>44559</v>
      </c>
      <c r="C90" s="45" t="s">
        <v>127</v>
      </c>
      <c r="D90" s="45">
        <v>44562</v>
      </c>
      <c r="E90" s="45">
        <f t="shared" ref="E90:E95" si="5">D90+17</f>
        <v>44579</v>
      </c>
      <c r="F90" s="252">
        <f>E90+2</f>
        <v>44581</v>
      </c>
      <c r="G90" s="382">
        <f>F90+2</f>
        <v>44583</v>
      </c>
    </row>
    <row r="91" spans="1:7" ht="15.75">
      <c r="A91" s="251" t="s">
        <v>160</v>
      </c>
      <c r="B91" s="179">
        <f>D91-3</f>
        <v>44569</v>
      </c>
      <c r="C91" s="41" t="s">
        <v>127</v>
      </c>
      <c r="D91" s="41">
        <v>44572</v>
      </c>
      <c r="E91" s="41">
        <f t="shared" si="5"/>
        <v>44589</v>
      </c>
      <c r="F91" s="253">
        <f t="shared" ref="F91:G95" si="6">E91+2</f>
        <v>44591</v>
      </c>
      <c r="G91" s="383">
        <f t="shared" si="6"/>
        <v>44593</v>
      </c>
    </row>
    <row r="92" spans="1:7" ht="15.75" hidden="1">
      <c r="A92" s="198" t="s">
        <v>161</v>
      </c>
      <c r="B92" s="179">
        <f>D92-2</f>
        <v>44879</v>
      </c>
      <c r="C92" s="41" t="s">
        <v>127</v>
      </c>
      <c r="D92" s="41">
        <v>44881</v>
      </c>
      <c r="E92" s="41">
        <f t="shared" si="5"/>
        <v>44898</v>
      </c>
      <c r="F92" s="253">
        <f t="shared" si="6"/>
        <v>44900</v>
      </c>
      <c r="G92" s="383">
        <f t="shared" si="6"/>
        <v>44902</v>
      </c>
    </row>
    <row r="93" spans="1:7" s="199" customFormat="1" ht="15.75">
      <c r="A93" s="255" t="s">
        <v>162</v>
      </c>
      <c r="B93" s="179">
        <f>D93-3</f>
        <v>44577</v>
      </c>
      <c r="C93" s="41" t="s">
        <v>127</v>
      </c>
      <c r="D93" s="41">
        <v>44580</v>
      </c>
      <c r="E93" s="41">
        <f t="shared" si="5"/>
        <v>44597</v>
      </c>
      <c r="F93" s="253">
        <f t="shared" si="6"/>
        <v>44599</v>
      </c>
      <c r="G93" s="383">
        <f t="shared" si="6"/>
        <v>44601</v>
      </c>
    </row>
    <row r="94" spans="1:7" s="199" customFormat="1" ht="16.5" thickBot="1">
      <c r="A94" s="198" t="s">
        <v>163</v>
      </c>
      <c r="B94" s="179">
        <f>D94-3</f>
        <v>44584</v>
      </c>
      <c r="C94" s="41" t="s">
        <v>127</v>
      </c>
      <c r="D94" s="41">
        <v>44587</v>
      </c>
      <c r="E94" s="41">
        <f t="shared" si="5"/>
        <v>44604</v>
      </c>
      <c r="F94" s="253">
        <f>E94+2</f>
        <v>44606</v>
      </c>
      <c r="G94" s="384">
        <f t="shared" si="6"/>
        <v>44608</v>
      </c>
    </row>
    <row r="95" spans="1:7" s="199" customFormat="1" ht="16.5" thickBot="1">
      <c r="A95" s="256" t="s">
        <v>164</v>
      </c>
      <c r="B95" s="181">
        <f>D95-3</f>
        <v>44587</v>
      </c>
      <c r="C95" s="47" t="s">
        <v>127</v>
      </c>
      <c r="D95" s="47">
        <v>44590</v>
      </c>
      <c r="E95" s="47">
        <f t="shared" si="5"/>
        <v>44607</v>
      </c>
      <c r="F95" s="254">
        <f>E95+2</f>
        <v>44609</v>
      </c>
      <c r="G95" s="384">
        <f t="shared" si="6"/>
        <v>44611</v>
      </c>
    </row>
    <row r="96" spans="1:7" s="199" customFormat="1" ht="15.75">
      <c r="A96" s="200"/>
      <c r="B96" s="201"/>
      <c r="C96" s="184"/>
      <c r="D96" s="184"/>
      <c r="E96" s="184"/>
      <c r="F96" s="202"/>
      <c r="G96" s="196"/>
    </row>
    <row r="97" spans="1:8" ht="16.5" thickBot="1">
      <c r="A97" s="188"/>
      <c r="B97" s="203"/>
      <c r="C97" s="204"/>
      <c r="D97" s="204"/>
      <c r="E97" s="204"/>
      <c r="F97" s="204"/>
      <c r="G97" s="205"/>
    </row>
    <row r="98" spans="1:8" ht="30.75" customHeight="1" thickBot="1">
      <c r="A98" s="484" t="s">
        <v>165</v>
      </c>
      <c r="B98" s="485"/>
      <c r="C98" s="485"/>
      <c r="D98" s="485"/>
      <c r="E98" s="485"/>
      <c r="F98" s="485"/>
    </row>
    <row r="99" spans="1:8" ht="33" customHeight="1" thickBot="1">
      <c r="A99" s="206" t="s">
        <v>3</v>
      </c>
      <c r="B99" s="207" t="s">
        <v>26</v>
      </c>
      <c r="C99" s="208" t="s">
        <v>44</v>
      </c>
      <c r="D99" s="209" t="s">
        <v>6</v>
      </c>
      <c r="E99" s="209" t="s">
        <v>166</v>
      </c>
      <c r="F99" s="210" t="s">
        <v>167</v>
      </c>
      <c r="G99" s="205"/>
      <c r="H99" s="205"/>
    </row>
    <row r="100" spans="1:8" ht="16.5" customHeight="1">
      <c r="A100" s="189" t="s">
        <v>168</v>
      </c>
      <c r="B100" s="257">
        <f>D100-3</f>
        <v>44560</v>
      </c>
      <c r="C100" s="258" t="s">
        <v>127</v>
      </c>
      <c r="D100" s="259">
        <v>44563</v>
      </c>
      <c r="E100" s="259">
        <f>D100+6</f>
        <v>44569</v>
      </c>
      <c r="F100" s="260">
        <f>E100+1</f>
        <v>44570</v>
      </c>
      <c r="G100" s="205"/>
      <c r="H100" s="205"/>
    </row>
    <row r="101" spans="1:8" ht="17.25" customHeight="1">
      <c r="A101" s="190" t="s">
        <v>169</v>
      </c>
      <c r="B101" s="261">
        <f>D101-3</f>
        <v>44567</v>
      </c>
      <c r="C101" s="262" t="s">
        <v>127</v>
      </c>
      <c r="D101" s="263">
        <f>D100+7</f>
        <v>44570</v>
      </c>
      <c r="E101" s="263">
        <f>D101+6</f>
        <v>44576</v>
      </c>
      <c r="F101" s="264">
        <f>E101+1</f>
        <v>44577</v>
      </c>
      <c r="G101" s="205"/>
      <c r="H101" s="205"/>
    </row>
    <row r="102" spans="1:8" ht="17.25" customHeight="1">
      <c r="A102" s="190" t="s">
        <v>170</v>
      </c>
      <c r="B102" s="261">
        <f>D102-3</f>
        <v>44574</v>
      </c>
      <c r="C102" s="262" t="s">
        <v>127</v>
      </c>
      <c r="D102" s="263">
        <f>D101+7</f>
        <v>44577</v>
      </c>
      <c r="E102" s="263">
        <f>D102+6</f>
        <v>44583</v>
      </c>
      <c r="F102" s="264">
        <f>E102+1</f>
        <v>44584</v>
      </c>
      <c r="G102" s="205"/>
      <c r="H102" s="205"/>
    </row>
    <row r="103" spans="1:8" ht="17.25" customHeight="1" thickBot="1">
      <c r="A103" s="191" t="s">
        <v>171</v>
      </c>
      <c r="B103" s="265">
        <f>D103-3</f>
        <v>44581</v>
      </c>
      <c r="C103" s="266" t="s">
        <v>127</v>
      </c>
      <c r="D103" s="267">
        <f>D102+7</f>
        <v>44584</v>
      </c>
      <c r="E103" s="267">
        <f>D103+6</f>
        <v>44590</v>
      </c>
      <c r="F103" s="268">
        <f>E103+1</f>
        <v>44591</v>
      </c>
      <c r="G103" s="205"/>
      <c r="H103" s="205"/>
    </row>
    <row r="104" spans="1:8" ht="15.75">
      <c r="A104" s="211"/>
      <c r="B104" s="212"/>
      <c r="C104" s="212"/>
      <c r="D104" s="212"/>
      <c r="E104" s="212"/>
      <c r="F104" s="212"/>
      <c r="G104" s="205"/>
    </row>
    <row r="105" spans="1:8" ht="16.5" thickBot="1">
      <c r="A105" s="380" t="s">
        <v>172</v>
      </c>
      <c r="B105" s="381"/>
      <c r="C105" s="381"/>
      <c r="D105" s="381"/>
      <c r="E105" s="381"/>
      <c r="F105" s="381"/>
      <c r="G105" s="381"/>
    </row>
    <row r="106" spans="1:8" ht="30.75" thickBot="1">
      <c r="A106" s="213" t="s">
        <v>3</v>
      </c>
      <c r="B106" s="207" t="s">
        <v>173</v>
      </c>
      <c r="C106" s="208" t="s">
        <v>44</v>
      </c>
      <c r="D106" s="214" t="s">
        <v>6</v>
      </c>
      <c r="E106" s="214" t="s">
        <v>174</v>
      </c>
      <c r="F106" s="214" t="s">
        <v>175</v>
      </c>
      <c r="G106" s="379" t="s">
        <v>176</v>
      </c>
    </row>
    <row r="107" spans="1:8" ht="15.75">
      <c r="A107" s="269" t="s">
        <v>177</v>
      </c>
      <c r="B107" s="215">
        <f>D107-2</f>
        <v>44565</v>
      </c>
      <c r="C107" s="216" t="s">
        <v>127</v>
      </c>
      <c r="D107" s="216">
        <v>44567</v>
      </c>
      <c r="E107" s="216">
        <f>D107+10</f>
        <v>44577</v>
      </c>
      <c r="F107" s="272">
        <f>D107+13</f>
        <v>44580</v>
      </c>
      <c r="G107" s="272">
        <f>D107+17</f>
        <v>44584</v>
      </c>
    </row>
    <row r="108" spans="1:8" ht="15.75">
      <c r="A108" s="270" t="s">
        <v>178</v>
      </c>
      <c r="B108" s="217">
        <f>D108-2</f>
        <v>44572</v>
      </c>
      <c r="C108" s="218" t="s">
        <v>127</v>
      </c>
      <c r="D108" s="218">
        <f>D107+7</f>
        <v>44574</v>
      </c>
      <c r="E108" s="218">
        <f>D108+10</f>
        <v>44584</v>
      </c>
      <c r="F108" s="273">
        <f>D108+13</f>
        <v>44587</v>
      </c>
      <c r="G108" s="273">
        <f>D108+17</f>
        <v>44591</v>
      </c>
    </row>
    <row r="109" spans="1:8" ht="15.75">
      <c r="A109" s="270" t="s">
        <v>179</v>
      </c>
      <c r="B109" s="217">
        <f>D109-2</f>
        <v>44579</v>
      </c>
      <c r="C109" s="218" t="s">
        <v>127</v>
      </c>
      <c r="D109" s="218">
        <f>D108+7</f>
        <v>44581</v>
      </c>
      <c r="E109" s="218">
        <f>D109+10</f>
        <v>44591</v>
      </c>
      <c r="F109" s="273">
        <f>D109+13</f>
        <v>44594</v>
      </c>
      <c r="G109" s="273">
        <f>D109+17</f>
        <v>44598</v>
      </c>
    </row>
    <row r="110" spans="1:8" ht="16.5" thickBot="1">
      <c r="A110" s="271" t="s">
        <v>180</v>
      </c>
      <c r="B110" s="219">
        <f>D110-2</f>
        <v>44586</v>
      </c>
      <c r="C110" s="220" t="s">
        <v>127</v>
      </c>
      <c r="D110" s="220">
        <f>D109+7</f>
        <v>44588</v>
      </c>
      <c r="E110" s="220">
        <f>D110+10</f>
        <v>44598</v>
      </c>
      <c r="F110" s="274">
        <f>D110+13</f>
        <v>44601</v>
      </c>
      <c r="G110" s="274">
        <f>D110+17</f>
        <v>44605</v>
      </c>
    </row>
    <row r="111" spans="1:8" ht="16.5" thickBot="1">
      <c r="A111" s="211"/>
      <c r="B111" s="212"/>
      <c r="C111" s="212"/>
      <c r="D111" s="212"/>
      <c r="E111" s="212"/>
      <c r="F111" s="212"/>
      <c r="G111" s="274"/>
    </row>
    <row r="112" spans="1:8" ht="23.25" customHeight="1">
      <c r="A112" s="486" t="s">
        <v>181</v>
      </c>
      <c r="B112" s="486"/>
      <c r="C112" s="486"/>
      <c r="D112" s="486"/>
      <c r="E112" s="486"/>
      <c r="F112" s="486"/>
      <c r="G112" s="351"/>
      <c r="H112" s="350"/>
    </row>
    <row r="113" spans="1:13" ht="35.25" customHeight="1">
      <c r="A113" s="436" t="s">
        <v>3</v>
      </c>
      <c r="B113" s="431" t="s">
        <v>26</v>
      </c>
      <c r="C113" s="432" t="s">
        <v>44</v>
      </c>
      <c r="D113" s="430" t="s">
        <v>6</v>
      </c>
      <c r="E113" s="430" t="s">
        <v>182</v>
      </c>
      <c r="F113" s="430" t="s">
        <v>183</v>
      </c>
      <c r="G113" s="430" t="s">
        <v>184</v>
      </c>
    </row>
    <row r="114" spans="1:13" ht="26.25" customHeight="1">
      <c r="A114" s="433" t="s">
        <v>185</v>
      </c>
      <c r="B114" s="425">
        <f>D114-2</f>
        <v>44564</v>
      </c>
      <c r="C114" s="222" t="s">
        <v>127</v>
      </c>
      <c r="D114" s="426">
        <v>44566</v>
      </c>
      <c r="E114" s="427">
        <v>44583</v>
      </c>
      <c r="F114" s="426">
        <v>44586</v>
      </c>
      <c r="G114" s="426">
        <v>44590</v>
      </c>
    </row>
    <row r="115" spans="1:13" ht="18" customHeight="1">
      <c r="A115" s="434" t="s">
        <v>186</v>
      </c>
      <c r="B115" s="425">
        <f>D115-2</f>
        <v>44571</v>
      </c>
      <c r="C115" s="222" t="s">
        <v>127</v>
      </c>
      <c r="D115" s="223">
        <f>D114+7</f>
        <v>44573</v>
      </c>
      <c r="E115" s="223">
        <v>44591</v>
      </c>
      <c r="F115" s="428">
        <f>E115+3</f>
        <v>44594</v>
      </c>
      <c r="G115" s="429">
        <f>F115+4</f>
        <v>44598</v>
      </c>
      <c r="H115" s="348"/>
    </row>
    <row r="116" spans="1:13" ht="18" customHeight="1">
      <c r="A116" s="434" t="s">
        <v>187</v>
      </c>
      <c r="B116" s="425">
        <v>44578</v>
      </c>
      <c r="C116" s="222" t="s">
        <v>127</v>
      </c>
      <c r="D116" s="223">
        <v>44580</v>
      </c>
      <c r="E116" s="223">
        <v>44598</v>
      </c>
      <c r="F116" s="428">
        <v>44601</v>
      </c>
      <c r="G116" s="429">
        <v>44605</v>
      </c>
      <c r="H116" s="348"/>
    </row>
    <row r="117" spans="1:13" ht="18" customHeight="1">
      <c r="A117" s="435" t="s">
        <v>188</v>
      </c>
      <c r="B117" s="425">
        <f>D117-2</f>
        <v>44586</v>
      </c>
      <c r="C117" s="222" t="s">
        <v>127</v>
      </c>
      <c r="D117" s="223">
        <v>44588</v>
      </c>
      <c r="E117" s="223">
        <v>44605</v>
      </c>
      <c r="F117" s="428">
        <f>E117+3</f>
        <v>44608</v>
      </c>
      <c r="G117" s="429">
        <f>F117+4</f>
        <v>44612</v>
      </c>
      <c r="H117" s="349"/>
    </row>
    <row r="119" spans="1:13">
      <c r="A119" s="491" t="s">
        <v>189</v>
      </c>
      <c r="B119" s="492"/>
      <c r="C119" s="492"/>
      <c r="D119" s="492"/>
      <c r="E119" s="492"/>
      <c r="F119" s="492"/>
      <c r="G119" s="493"/>
    </row>
    <row r="120" spans="1:13" ht="30">
      <c r="A120" s="410" t="s">
        <v>3</v>
      </c>
      <c r="B120" s="411" t="s">
        <v>26</v>
      </c>
      <c r="C120" s="412" t="s">
        <v>44</v>
      </c>
      <c r="D120" s="413" t="s">
        <v>6</v>
      </c>
      <c r="E120" s="413" t="s">
        <v>167</v>
      </c>
      <c r="F120" s="413" t="s">
        <v>190</v>
      </c>
      <c r="G120" s="414" t="s">
        <v>191</v>
      </c>
      <c r="H120" s="404"/>
      <c r="L120" s="277"/>
    </row>
    <row r="121" spans="1:13" ht="25.5" customHeight="1">
      <c r="A121" s="416" t="s">
        <v>192</v>
      </c>
      <c r="B121" s="417">
        <v>44564</v>
      </c>
      <c r="C121" s="415" t="s">
        <v>127</v>
      </c>
      <c r="D121" s="418">
        <v>44566</v>
      </c>
      <c r="E121" s="418">
        <v>44574</v>
      </c>
      <c r="F121" s="418">
        <v>44575</v>
      </c>
      <c r="G121" s="418">
        <v>44579</v>
      </c>
      <c r="L121" s="403"/>
    </row>
    <row r="122" spans="1:13" ht="16.5" thickBot="1">
      <c r="A122" s="419" t="s">
        <v>193</v>
      </c>
      <c r="B122" s="420"/>
      <c r="C122" s="420"/>
      <c r="D122" s="420"/>
      <c r="E122" s="420"/>
      <c r="F122" s="420"/>
      <c r="G122" s="420"/>
      <c r="H122" s="421"/>
      <c r="M122" s="403"/>
    </row>
    <row r="123" spans="1:13" ht="30.75" thickBot="1">
      <c r="A123" s="405" t="s">
        <v>3</v>
      </c>
      <c r="B123" s="406" t="s">
        <v>26</v>
      </c>
      <c r="C123" s="407" t="s">
        <v>44</v>
      </c>
      <c r="D123" s="408" t="s">
        <v>6</v>
      </c>
      <c r="E123" s="408" t="s">
        <v>194</v>
      </c>
      <c r="F123" s="408" t="s">
        <v>190</v>
      </c>
      <c r="G123" s="408" t="s">
        <v>167</v>
      </c>
      <c r="H123" s="409" t="s">
        <v>195</v>
      </c>
      <c r="M123" s="403"/>
    </row>
    <row r="124" spans="1:13" ht="15.75">
      <c r="A124" s="276" t="s">
        <v>196</v>
      </c>
      <c r="B124" s="257">
        <v>44567</v>
      </c>
      <c r="C124" s="258" t="s">
        <v>127</v>
      </c>
      <c r="D124" s="259">
        <v>44569</v>
      </c>
      <c r="E124" s="259">
        <v>44577</v>
      </c>
      <c r="F124" s="259">
        <v>44578</v>
      </c>
      <c r="G124" s="259">
        <f>F124+2</f>
        <v>44580</v>
      </c>
      <c r="H124" s="260">
        <f>G124+4</f>
        <v>44584</v>
      </c>
    </row>
    <row r="125" spans="1:13" ht="15.75">
      <c r="A125" s="276" t="s">
        <v>197</v>
      </c>
      <c r="B125" s="261">
        <f>D125-2</f>
        <v>44572</v>
      </c>
      <c r="C125" s="262" t="s">
        <v>127</v>
      </c>
      <c r="D125" s="263">
        <v>44574</v>
      </c>
      <c r="E125" s="280">
        <v>44582</v>
      </c>
      <c r="F125" s="280">
        <v>44583</v>
      </c>
      <c r="G125" s="280">
        <f>F125+2</f>
        <v>44585</v>
      </c>
      <c r="H125" s="281">
        <f>G125+4</f>
        <v>44589</v>
      </c>
    </row>
    <row r="126" spans="1:13" ht="15.75">
      <c r="A126" s="276" t="s">
        <v>198</v>
      </c>
      <c r="B126" s="261">
        <f>D126-2</f>
        <v>44579</v>
      </c>
      <c r="C126" s="262" t="s">
        <v>127</v>
      </c>
      <c r="D126" s="278">
        <v>44581</v>
      </c>
      <c r="E126" s="280">
        <v>44589</v>
      </c>
      <c r="F126" s="280">
        <v>44590</v>
      </c>
      <c r="G126" s="280">
        <f>F126+2</f>
        <v>44592</v>
      </c>
      <c r="H126" s="281">
        <f>G126+4</f>
        <v>44596</v>
      </c>
    </row>
    <row r="127" spans="1:13" s="224" customFormat="1" ht="15.75">
      <c r="A127" s="276" t="s">
        <v>199</v>
      </c>
      <c r="B127" s="265">
        <f>D127-2</f>
        <v>44586</v>
      </c>
      <c r="C127" s="266" t="s">
        <v>127</v>
      </c>
      <c r="D127" s="279">
        <v>44588</v>
      </c>
      <c r="E127" s="282">
        <v>44596</v>
      </c>
      <c r="F127" s="282">
        <v>44597</v>
      </c>
      <c r="G127" s="282">
        <f>F127+2</f>
        <v>44599</v>
      </c>
      <c r="H127" s="283">
        <f>G127+4</f>
        <v>44603</v>
      </c>
    </row>
    <row r="128" spans="1:13">
      <c r="A128" s="225"/>
      <c r="B128" s="225"/>
      <c r="C128" s="225"/>
      <c r="D128" s="225"/>
      <c r="E128" s="225"/>
      <c r="F128" s="225"/>
    </row>
    <row r="129" spans="1:6" ht="16.5" thickBot="1">
      <c r="A129" s="284" t="s">
        <v>200</v>
      </c>
      <c r="B129" s="226"/>
      <c r="C129" s="226"/>
      <c r="D129" s="226"/>
      <c r="E129" s="226"/>
    </row>
    <row r="130" spans="1:6" ht="30.75" thickBot="1">
      <c r="A130" s="293" t="s">
        <v>3</v>
      </c>
      <c r="B130" s="294" t="s">
        <v>26</v>
      </c>
      <c r="C130" s="295" t="s">
        <v>44</v>
      </c>
      <c r="D130" s="296" t="s">
        <v>6</v>
      </c>
      <c r="E130" s="297" t="s">
        <v>201</v>
      </c>
    </row>
    <row r="131" spans="1:6" ht="15.75">
      <c r="A131" s="298" t="s">
        <v>202</v>
      </c>
      <c r="B131" s="299">
        <f>D131-2</f>
        <v>44564</v>
      </c>
      <c r="C131" s="300" t="s">
        <v>127</v>
      </c>
      <c r="D131" s="301">
        <v>44566</v>
      </c>
      <c r="E131" s="302">
        <f>D131+5</f>
        <v>44571</v>
      </c>
    </row>
    <row r="132" spans="1:6" ht="15.75">
      <c r="A132" s="289" t="s">
        <v>203</v>
      </c>
      <c r="B132" s="291">
        <f>D132-2</f>
        <v>44567</v>
      </c>
      <c r="C132" s="286" t="s">
        <v>127</v>
      </c>
      <c r="D132" s="287">
        <v>44569</v>
      </c>
      <c r="E132" s="288">
        <f>D132+5</f>
        <v>44574</v>
      </c>
    </row>
    <row r="133" spans="1:6" ht="15.75">
      <c r="A133" s="289" t="s">
        <v>204</v>
      </c>
      <c r="B133" s="291">
        <f>D133-3</f>
        <v>44574</v>
      </c>
      <c r="C133" s="286" t="s">
        <v>127</v>
      </c>
      <c r="D133" s="285">
        <v>44577</v>
      </c>
      <c r="E133" s="288">
        <f>D133+5</f>
        <v>44582</v>
      </c>
    </row>
    <row r="134" spans="1:6" ht="15.75">
      <c r="A134" s="289" t="s">
        <v>205</v>
      </c>
      <c r="B134" s="291">
        <f>D134-3</f>
        <v>44581</v>
      </c>
      <c r="C134" s="286" t="s">
        <v>127</v>
      </c>
      <c r="D134" s="285">
        <v>44584</v>
      </c>
      <c r="E134" s="288">
        <f>D134+5</f>
        <v>44589</v>
      </c>
    </row>
    <row r="135" spans="1:6" ht="16.5" thickBot="1">
      <c r="A135" s="290" t="s">
        <v>206</v>
      </c>
      <c r="B135" s="292">
        <f>D135-3</f>
        <v>44588</v>
      </c>
      <c r="C135" s="304" t="s">
        <v>127</v>
      </c>
      <c r="D135" s="303">
        <v>44591</v>
      </c>
      <c r="E135" s="305">
        <f>D135+5</f>
        <v>44596</v>
      </c>
    </row>
    <row r="136" spans="1:6" ht="15.75" thickBot="1"/>
    <row r="137" spans="1:6" ht="15.75">
      <c r="A137" s="487" t="s">
        <v>207</v>
      </c>
      <c r="B137" s="488"/>
      <c r="C137" s="488"/>
      <c r="D137" s="488"/>
      <c r="E137" s="488"/>
      <c r="F137" s="488"/>
    </row>
    <row r="138" spans="1:6" ht="30">
      <c r="A138" s="306" t="s">
        <v>3</v>
      </c>
      <c r="B138" s="275" t="s">
        <v>26</v>
      </c>
      <c r="C138" s="306" t="s">
        <v>44</v>
      </c>
      <c r="D138" s="221" t="s">
        <v>6</v>
      </c>
      <c r="E138" s="306" t="s">
        <v>201</v>
      </c>
      <c r="F138" s="306" t="s">
        <v>208</v>
      </c>
    </row>
    <row r="139" spans="1:6" ht="15.75">
      <c r="A139" s="276" t="s">
        <v>209</v>
      </c>
      <c r="B139" s="307"/>
      <c r="C139" s="308"/>
      <c r="D139" s="307"/>
      <c r="E139" s="307"/>
      <c r="F139" s="307"/>
    </row>
    <row r="140" spans="1:6" ht="15.75">
      <c r="A140" s="276"/>
      <c r="B140" s="309"/>
      <c r="C140" s="308"/>
      <c r="D140" s="309"/>
      <c r="E140" s="309"/>
      <c r="F140" s="309"/>
    </row>
    <row r="141" spans="1:6" ht="15.75">
      <c r="A141" s="276"/>
      <c r="B141" s="309"/>
      <c r="C141" s="308"/>
      <c r="D141" s="309"/>
      <c r="E141" s="309"/>
      <c r="F141" s="309"/>
    </row>
  </sheetData>
  <mergeCells count="13">
    <mergeCell ref="A98:F98"/>
    <mergeCell ref="A112:F112"/>
    <mergeCell ref="A137:F137"/>
    <mergeCell ref="A41:E41"/>
    <mergeCell ref="A48:E48"/>
    <mergeCell ref="A49:E49"/>
    <mergeCell ref="A119:G119"/>
    <mergeCell ref="A40:E40"/>
    <mergeCell ref="A1:G4"/>
    <mergeCell ref="A5:G5"/>
    <mergeCell ref="A32:F32"/>
    <mergeCell ref="A7:H8"/>
    <mergeCell ref="A20:H21"/>
  </mergeCells>
  <phoneticPr fontId="78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F83BB0DE9787847BFC7011FA5858361" ma:contentTypeVersion="17" ma:contentTypeDescription="新建文档。" ma:contentTypeScope="" ma:versionID="4622e1aaaa7fd68a64a25d93cc293ce4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2018e1e544d551938373761b0e4f79cf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图像标记" ma:readOnly="false" ma:fieldId="{5cf76f15-5ced-4ddc-b409-7134ff3c332f}" ma:taxonomyMulti="true" ma:sspId="be0278df-49fc-4173-a563-d71969f45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992e-9420-49dc-9bed-7a8e54e782d6}" ma:internalName="TaxCatchAll" ma:showField="CatchAllData" ma:web="c24537aa-7a59-40f9-8184-ac5376a9b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  <TaxCatchAll xmlns="c24537aa-7a59-40f9-8184-ac5376a9b6b6" xsi:nil="true"/>
    <lcf76f155ced4ddcb4097134ff3c332f xmlns="633ee1cc-3fe0-4a49-a704-20ce586fd0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2FE92D3-16E2-499A-8AD1-2A48F6DB6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1EB80C-36B4-40DE-B7ED-2E38E4269A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49B8DE-2E12-4BF0-8A58-E2FEF44BC588}">
  <ds:schemaRefs>
    <ds:schemaRef ds:uri="http://purl.org/dc/elements/1.1/"/>
    <ds:schemaRef ds:uri="http://purl.org/dc/dcmitype/"/>
    <ds:schemaRef ds:uri="http://schemas.microsoft.com/office/infopath/2007/PartnerControls"/>
    <ds:schemaRef ds:uri="c24537aa-7a59-40f9-8184-ac5376a9b6b6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633ee1cc-3fe0-4a49-a704-20ce586fd04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FUZ-NGB</vt:lpstr>
      <vt:lpstr>ZIM LINE</vt:lpstr>
      <vt:lpstr>GSL LINE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SysZim</cp:lastModifiedBy>
  <cp:revision/>
  <dcterms:created xsi:type="dcterms:W3CDTF">2022-11-04T02:55:33Z</dcterms:created>
  <dcterms:modified xsi:type="dcterms:W3CDTF">2023-01-06T06:21:42Z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  <property fmtid="{D5CDD505-2E9C-101B-9397-08002B2CF9AE}" pid="3" name="MediaServiceImageTags">
    <vt:lpwstr/>
  </property>
</Properties>
</file>