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FUZ-NGB" sheetId="5" r:id="rId1"/>
    <sheet name="ZIM LINE" sheetId="1" r:id="rId2"/>
    <sheet name="GSL LINE" sheetId="4" r:id="rId3"/>
    <sheet name="Sheet1" sheetId="6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B27" i="1"/>
  <c r="C129" i="4"/>
  <c r="D129" i="4" s="1"/>
  <c r="B130" i="4"/>
  <c r="C130" i="4" s="1"/>
  <c r="D130" i="4" s="1"/>
  <c r="D41" i="1"/>
  <c r="E41" i="1" s="1"/>
  <c r="C41" i="1"/>
  <c r="E40" i="1"/>
  <c r="C40" i="1"/>
  <c r="B40" i="1"/>
  <c r="D35" i="1"/>
  <c r="C35" i="1" s="1"/>
  <c r="E34" i="1"/>
  <c r="C34" i="1"/>
  <c r="B34" i="1"/>
  <c r="E33" i="1"/>
  <c r="C33" i="1"/>
  <c r="B33" i="1"/>
  <c r="E32" i="1"/>
  <c r="C32" i="1"/>
  <c r="B32" i="1"/>
  <c r="G17" i="1"/>
  <c r="E17" i="1"/>
  <c r="C17" i="1"/>
  <c r="B17" i="1"/>
  <c r="D10" i="1"/>
  <c r="D11" i="1" s="1"/>
  <c r="C10" i="1"/>
  <c r="E9" i="1"/>
  <c r="F9" i="1" s="1"/>
  <c r="G9" i="1" s="1"/>
  <c r="H9" i="1" s="1"/>
  <c r="I9" i="1" s="1"/>
  <c r="C9" i="1"/>
  <c r="B9" i="1"/>
  <c r="B10" i="1" l="1"/>
  <c r="B41" i="1"/>
  <c r="G129" i="4"/>
  <c r="H129" i="4"/>
  <c r="E129" i="4"/>
  <c r="F129" i="4"/>
  <c r="H130" i="4"/>
  <c r="F130" i="4"/>
  <c r="G130" i="4"/>
  <c r="E130" i="4"/>
  <c r="B131" i="4"/>
  <c r="E35" i="1"/>
  <c r="B35" i="1"/>
  <c r="E10" i="1"/>
  <c r="F10" i="1" s="1"/>
  <c r="G10" i="1" s="1"/>
  <c r="H10" i="1" s="1"/>
  <c r="I10" i="1" s="1"/>
  <c r="F17" i="1"/>
  <c r="D12" i="1"/>
  <c r="C11" i="1"/>
  <c r="B11" i="1"/>
  <c r="E11" i="1"/>
  <c r="F11" i="1" s="1"/>
  <c r="G11" i="1" s="1"/>
  <c r="H11" i="1" s="1"/>
  <c r="I11" i="1" s="1"/>
  <c r="D42" i="1"/>
  <c r="B132" i="4" l="1"/>
  <c r="C132" i="4" s="1"/>
  <c r="D132" i="4" s="1"/>
  <c r="C131" i="4"/>
  <c r="D131" i="4" s="1"/>
  <c r="C12" i="1"/>
  <c r="B12" i="1"/>
  <c r="E12" i="1"/>
  <c r="F12" i="1" s="1"/>
  <c r="G12" i="1" s="1"/>
  <c r="H12" i="1" s="1"/>
  <c r="I12" i="1" s="1"/>
  <c r="E42" i="1"/>
  <c r="D43" i="1"/>
  <c r="C42" i="1"/>
  <c r="B42" i="1"/>
  <c r="F132" i="4" l="1"/>
  <c r="H132" i="4"/>
  <c r="E132" i="4"/>
  <c r="G132" i="4"/>
  <c r="E131" i="4"/>
  <c r="G131" i="4"/>
  <c r="H131" i="4"/>
  <c r="F131" i="4"/>
  <c r="E43" i="1"/>
  <c r="C43" i="1"/>
  <c r="B43" i="1"/>
  <c r="B112" i="4" l="1"/>
  <c r="B111" i="4"/>
  <c r="B110" i="4"/>
  <c r="B105" i="4"/>
  <c r="B104" i="4"/>
  <c r="B103" i="4"/>
  <c r="E111" i="4"/>
  <c r="F111" i="4"/>
  <c r="G111" i="4" s="1"/>
  <c r="H111" i="4" s="1"/>
  <c r="E112" i="4"/>
  <c r="F112" i="4"/>
  <c r="G112" i="4" s="1"/>
  <c r="H112" i="4" s="1"/>
  <c r="E110" i="4"/>
  <c r="F110" i="4" s="1"/>
  <c r="G110" i="4" s="1"/>
  <c r="H110" i="4" s="1"/>
  <c r="E117" i="4" l="1"/>
  <c r="E116" i="4"/>
  <c r="E104" i="4"/>
  <c r="F104" i="4" s="1"/>
  <c r="G104" i="4" s="1"/>
  <c r="E105" i="4"/>
  <c r="F105" i="4" s="1"/>
  <c r="G105" i="4" s="1"/>
  <c r="E103" i="4"/>
  <c r="F103" i="4" s="1"/>
  <c r="G103" i="4" s="1"/>
  <c r="B80" i="4"/>
  <c r="B57" i="4"/>
  <c r="B35" i="4"/>
  <c r="C35" i="4" s="1"/>
  <c r="D35" i="4" s="1"/>
  <c r="E35" i="4" s="1"/>
  <c r="F35" i="4" s="1"/>
  <c r="C34" i="4"/>
  <c r="D34" i="4" s="1"/>
  <c r="E34" i="4" s="1"/>
  <c r="F34" i="4" s="1"/>
  <c r="D97" i="4"/>
  <c r="D98" i="4" s="1"/>
  <c r="E98" i="4" s="1"/>
  <c r="G96" i="4"/>
  <c r="F96" i="4"/>
  <c r="E96" i="4"/>
  <c r="B96" i="4"/>
  <c r="D91" i="4"/>
  <c r="E90" i="4"/>
  <c r="F90" i="4" s="1"/>
  <c r="B90" i="4"/>
  <c r="E84" i="4"/>
  <c r="F84" i="4" s="1"/>
  <c r="G84" i="4" s="1"/>
  <c r="B84" i="4"/>
  <c r="E83" i="4"/>
  <c r="F83" i="4" s="1"/>
  <c r="G83" i="4" s="1"/>
  <c r="B83" i="4"/>
  <c r="E82" i="4"/>
  <c r="F82" i="4" s="1"/>
  <c r="G82" i="4" s="1"/>
  <c r="B82" i="4"/>
  <c r="E81" i="4"/>
  <c r="F81" i="4" s="1"/>
  <c r="G81" i="4" s="1"/>
  <c r="B81" i="4"/>
  <c r="E80" i="4"/>
  <c r="F80" i="4" s="1"/>
  <c r="G80" i="4" s="1"/>
  <c r="F76" i="4"/>
  <c r="G76" i="4" s="1"/>
  <c r="E76" i="4"/>
  <c r="B76" i="4"/>
  <c r="F75" i="4"/>
  <c r="G75" i="4" s="1"/>
  <c r="E75" i="4"/>
  <c r="B75" i="4"/>
  <c r="F71" i="4"/>
  <c r="G71" i="4" s="1"/>
  <c r="H71" i="4" s="1"/>
  <c r="I71" i="4" s="1"/>
  <c r="E71" i="4"/>
  <c r="B71" i="4"/>
  <c r="F70" i="4"/>
  <c r="G70" i="4" s="1"/>
  <c r="H70" i="4" s="1"/>
  <c r="I70" i="4" s="1"/>
  <c r="E70" i="4"/>
  <c r="B70" i="4"/>
  <c r="F69" i="4"/>
  <c r="G69" i="4" s="1"/>
  <c r="H69" i="4" s="1"/>
  <c r="I69" i="4" s="1"/>
  <c r="E69" i="4"/>
  <c r="B69" i="4"/>
  <c r="F65" i="4"/>
  <c r="G65" i="4" s="1"/>
  <c r="H65" i="4" s="1"/>
  <c r="E65" i="4"/>
  <c r="B65" i="4"/>
  <c r="F64" i="4"/>
  <c r="G64" i="4" s="1"/>
  <c r="H64" i="4" s="1"/>
  <c r="E64" i="4"/>
  <c r="B64" i="4"/>
  <c r="D59" i="4"/>
  <c r="B59" i="4" s="1"/>
  <c r="D58" i="4"/>
  <c r="E58" i="4" s="1"/>
  <c r="F58" i="4" s="1"/>
  <c r="G58" i="4" s="1"/>
  <c r="H58" i="4" s="1"/>
  <c r="E57" i="4"/>
  <c r="F57" i="4" s="1"/>
  <c r="G57" i="4" s="1"/>
  <c r="H57" i="4" s="1"/>
  <c r="B51" i="4"/>
  <c r="B52" i="4" s="1"/>
  <c r="B53" i="4" s="1"/>
  <c r="C50" i="4"/>
  <c r="D50" i="4" s="1"/>
  <c r="E50" i="4" s="1"/>
  <c r="B43" i="4"/>
  <c r="C43" i="4" s="1"/>
  <c r="D43" i="4" s="1"/>
  <c r="E43" i="4" s="1"/>
  <c r="C42" i="4"/>
  <c r="D42" i="4" s="1"/>
  <c r="E42" i="4" s="1"/>
  <c r="B27" i="4"/>
  <c r="B25" i="4"/>
  <c r="C25" i="4" s="1"/>
  <c r="D25" i="4" s="1"/>
  <c r="B24" i="4"/>
  <c r="C24" i="4" s="1"/>
  <c r="C23" i="4"/>
  <c r="D23" i="4" s="1"/>
  <c r="D24" i="4" s="1"/>
  <c r="D26" i="4" s="1"/>
  <c r="E26" i="4" s="1"/>
  <c r="F26" i="4" s="1"/>
  <c r="G26" i="4" s="1"/>
  <c r="H26" i="4" s="1"/>
  <c r="I26" i="4" s="1"/>
  <c r="B12" i="4"/>
  <c r="C12" i="4" s="1"/>
  <c r="D12" i="4" s="1"/>
  <c r="D13" i="4" s="1"/>
  <c r="E13" i="4" s="1"/>
  <c r="F13" i="4" s="1"/>
  <c r="G13" i="4" s="1"/>
  <c r="B11" i="4"/>
  <c r="C10" i="4"/>
  <c r="D10" i="4" s="1"/>
  <c r="D11" i="4" s="1"/>
  <c r="E11" i="4" s="1"/>
  <c r="F11" i="4" s="1"/>
  <c r="G11" i="4" s="1"/>
  <c r="E91" i="4" l="1"/>
  <c r="F91" i="4" s="1"/>
  <c r="D92" i="4"/>
  <c r="B58" i="4"/>
  <c r="G97" i="4"/>
  <c r="B97" i="4"/>
  <c r="F97" i="4"/>
  <c r="C51" i="4"/>
  <c r="D51" i="4" s="1"/>
  <c r="E51" i="4" s="1"/>
  <c r="B36" i="4"/>
  <c r="B37" i="4" s="1"/>
  <c r="C37" i="4" s="1"/>
  <c r="D37" i="4" s="1"/>
  <c r="E37" i="4" s="1"/>
  <c r="F37" i="4" s="1"/>
  <c r="B91" i="4"/>
  <c r="C53" i="4"/>
  <c r="D53" i="4" s="1"/>
  <c r="E53" i="4" s="1"/>
  <c r="D28" i="4"/>
  <c r="B14" i="4"/>
  <c r="E24" i="4"/>
  <c r="F24" i="4" s="1"/>
  <c r="G24" i="4" s="1"/>
  <c r="H24" i="4" s="1"/>
  <c r="I24" i="4" s="1"/>
  <c r="B26" i="4"/>
  <c r="C26" i="4" s="1"/>
  <c r="B29" i="4"/>
  <c r="B28" i="4"/>
  <c r="C28" i="4" s="1"/>
  <c r="B44" i="4"/>
  <c r="C52" i="4"/>
  <c r="D52" i="4" s="1"/>
  <c r="E52" i="4" s="1"/>
  <c r="G98" i="4"/>
  <c r="B98" i="4"/>
  <c r="F98" i="4"/>
  <c r="B13" i="4"/>
  <c r="C11" i="4"/>
  <c r="C27" i="4"/>
  <c r="D27" i="4" s="1"/>
  <c r="E59" i="4"/>
  <c r="F59" i="4" s="1"/>
  <c r="G59" i="4" s="1"/>
  <c r="H59" i="4" s="1"/>
  <c r="D99" i="4"/>
  <c r="E97" i="4"/>
  <c r="E92" i="4" l="1"/>
  <c r="F92" i="4" s="1"/>
  <c r="B92" i="4"/>
  <c r="C36" i="4"/>
  <c r="D36" i="4" s="1"/>
  <c r="E36" i="4" s="1"/>
  <c r="F36" i="4" s="1"/>
  <c r="G99" i="4"/>
  <c r="B99" i="4"/>
  <c r="F99" i="4"/>
  <c r="E99" i="4"/>
  <c r="B15" i="4"/>
  <c r="C13" i="4"/>
  <c r="C44" i="4"/>
  <c r="D44" i="4" s="1"/>
  <c r="E44" i="4" s="1"/>
  <c r="B45" i="4"/>
  <c r="C45" i="4" s="1"/>
  <c r="D45" i="4" s="1"/>
  <c r="E45" i="4" s="1"/>
  <c r="B16" i="4"/>
  <c r="C16" i="4" s="1"/>
  <c r="D16" i="4" s="1"/>
  <c r="D17" i="4" s="1"/>
  <c r="E17" i="4" s="1"/>
  <c r="F17" i="4" s="1"/>
  <c r="G17" i="4" s="1"/>
  <c r="C14" i="4"/>
  <c r="D14" i="4" s="1"/>
  <c r="D15" i="4" s="1"/>
  <c r="E15" i="4" s="1"/>
  <c r="F15" i="4" s="1"/>
  <c r="G15" i="4" s="1"/>
  <c r="B30" i="4"/>
  <c r="C30" i="4" s="1"/>
  <c r="C29" i="4"/>
  <c r="D29" i="4" s="1"/>
  <c r="E28" i="4"/>
  <c r="F28" i="4" s="1"/>
  <c r="G28" i="4" s="1"/>
  <c r="H28" i="4" s="1"/>
  <c r="I28" i="4" s="1"/>
  <c r="D30" i="4"/>
  <c r="E30" i="4" s="1"/>
  <c r="F30" i="4" s="1"/>
  <c r="G30" i="4" s="1"/>
  <c r="H30" i="4" s="1"/>
  <c r="I30" i="4" s="1"/>
  <c r="B17" i="4" l="1"/>
  <c r="C17" i="4" s="1"/>
  <c r="C15" i="4"/>
  <c r="B56" i="1" l="1"/>
  <c r="C56" i="1" s="1"/>
  <c r="D56" i="1" s="1"/>
  <c r="C55" i="1"/>
  <c r="D55" i="1" s="1"/>
  <c r="B48" i="1"/>
  <c r="D48" i="1" s="1"/>
  <c r="D47" i="1"/>
  <c r="I47" i="1" s="1"/>
  <c r="C47" i="1"/>
  <c r="I48" i="1" l="1"/>
  <c r="E48" i="1"/>
  <c r="H48" i="1"/>
  <c r="G48" i="1"/>
  <c r="F48" i="1"/>
  <c r="F55" i="1"/>
  <c r="G55" i="1"/>
  <c r="H55" i="1"/>
  <c r="E55" i="1"/>
  <c r="G56" i="1"/>
  <c r="F56" i="1"/>
  <c r="H56" i="1"/>
  <c r="E56" i="1"/>
  <c r="G47" i="1"/>
  <c r="B57" i="1"/>
  <c r="B49" i="1"/>
  <c r="C48" i="1"/>
  <c r="E47" i="1"/>
  <c r="F47" i="1"/>
  <c r="H47" i="1"/>
  <c r="B50" i="1" l="1"/>
  <c r="D50" i="1" s="1"/>
  <c r="C49" i="1"/>
  <c r="C50" i="1" s="1"/>
  <c r="D49" i="1"/>
  <c r="C57" i="1"/>
  <c r="D57" i="1" s="1"/>
  <c r="B58" i="1"/>
  <c r="C58" i="1" l="1"/>
  <c r="D58" i="1" s="1"/>
  <c r="I49" i="1"/>
  <c r="H49" i="1"/>
  <c r="G49" i="1"/>
  <c r="F49" i="1"/>
  <c r="E49" i="1"/>
  <c r="G57" i="1"/>
  <c r="E57" i="1"/>
  <c r="H57" i="1"/>
  <c r="F57" i="1"/>
  <c r="I50" i="1"/>
  <c r="F50" i="1"/>
  <c r="H50" i="1"/>
  <c r="E50" i="1"/>
  <c r="G50" i="1"/>
  <c r="E58" i="1" l="1"/>
  <c r="G58" i="1"/>
  <c r="F58" i="1"/>
  <c r="H58" i="1"/>
</calcChain>
</file>

<file path=xl/sharedStrings.xml><?xml version="1.0" encoding="utf-8"?>
<sst xmlns="http://schemas.openxmlformats.org/spreadsheetml/2006/main" count="553" uniqueCount="271">
  <si>
    <t>ZIM  LINE  二月船期表</t>
  </si>
  <si>
    <t>注：因近期船期波动较大，截单时间以我司客服通知为准。如有任何疑问请垂询市场部 0574-27676559。</t>
  </si>
  <si>
    <r>
      <t>Zim Container Service Pacific (ZCP )外运船代，</t>
    </r>
    <r>
      <rPr>
        <b/>
        <sz val="12"/>
        <color rgb="FFFF0000"/>
        <rFont val="Tahoma"/>
        <family val="2"/>
      </rPr>
      <t>四期码头</t>
    </r>
    <r>
      <rPr>
        <b/>
        <sz val="12"/>
        <color rgb="FFFFFFFF"/>
        <rFont val="Tahoma"/>
        <family val="2"/>
      </rPr>
      <t>，七截二开</t>
    </r>
    <r>
      <rPr>
        <b/>
        <sz val="12"/>
        <color rgb="FFFFC000"/>
        <rFont val="Tahoma"/>
        <family val="2"/>
      </rPr>
      <t>(近期船期波动大，截单时间如有变请以我司客服发的通知为准)</t>
    </r>
  </si>
  <si>
    <t>Feeder VSL/VOY</t>
  </si>
  <si>
    <t>NINGBO SI CUT OFF AMS/ACI PORT14:00 &amp; NO AMS/ACI PORT WHOLE DAY</t>
  </si>
  <si>
    <t>NINGBO  CY CLOSING</t>
  </si>
  <si>
    <t>ETD NINGBO</t>
  </si>
  <si>
    <t xml:space="preserve">KINGSTON </t>
  </si>
  <si>
    <t>CHARLESTON</t>
  </si>
  <si>
    <t>SAVANNAH</t>
  </si>
  <si>
    <t>WILMINGTON</t>
  </si>
  <si>
    <t>JACKSONVILLE</t>
  </si>
  <si>
    <t>BLANK</t>
  </si>
  <si>
    <t xml:space="preserve">ZIM CANADA V.5E(ADL,5E) </t>
  </si>
  <si>
    <t>TIANJIN V.47E(JTJ,47E)</t>
  </si>
  <si>
    <r>
      <t>ZIM Big Apple (ZBA)</t>
    </r>
    <r>
      <rPr>
        <b/>
        <sz val="12"/>
        <color rgb="FFFFFFFF"/>
        <rFont val="SimSun"/>
        <charset val="134"/>
      </rPr>
      <t>外运船代，四期码头，一截三开</t>
    </r>
    <r>
      <rPr>
        <b/>
        <sz val="12"/>
        <color rgb="FFFFC000"/>
        <rFont val="Tahoma"/>
        <family val="2"/>
      </rPr>
      <t>(近期船期波动大，截单时间如有变请以我司客服发的通知为准)</t>
    </r>
  </si>
  <si>
    <t>NINGBO SI CUT OFF AMS 10:00</t>
  </si>
  <si>
    <t>NEW YORK</t>
  </si>
  <si>
    <t>NORFOLK</t>
  </si>
  <si>
    <t>BALTIMORE</t>
  </si>
  <si>
    <t>GJERTRUD MAERSK  V.304E (TR6,19E)</t>
  </si>
  <si>
    <r>
      <t xml:space="preserve">ZIM Us Gulf Central China (ZGC) </t>
    </r>
    <r>
      <rPr>
        <b/>
        <sz val="12"/>
        <color rgb="FFFFFFFF"/>
        <rFont val="Microsoft YaHei UI"/>
        <family val="2"/>
      </rPr>
      <t>东南船代，</t>
    </r>
    <r>
      <rPr>
        <b/>
        <sz val="12"/>
        <color theme="0"/>
        <rFont val="Microsoft YaHei UI"/>
        <family val="2"/>
      </rPr>
      <t>一截三开</t>
    </r>
    <r>
      <rPr>
        <b/>
        <sz val="12"/>
        <color rgb="FFFFFFFF"/>
        <rFont val="Microsoft YaHei UI"/>
        <family val="2"/>
      </rPr>
      <t>，四期码头</t>
    </r>
    <r>
      <rPr>
        <b/>
        <sz val="12"/>
        <color rgb="FFFFFFFF"/>
        <rFont val="Tahoma"/>
        <family val="2"/>
      </rPr>
      <t xml:space="preserve"> </t>
    </r>
    <r>
      <rPr>
        <b/>
        <sz val="12"/>
        <color rgb="FFFFC000"/>
        <rFont val="Tahoma"/>
        <family val="2"/>
      </rPr>
      <t>(</t>
    </r>
    <r>
      <rPr>
        <b/>
        <sz val="12"/>
        <color rgb="FFFFC000"/>
        <rFont val="Microsoft YaHei UI"/>
        <family val="2"/>
      </rPr>
      <t>近期船期波动大，截单时间如有变请以我司客服发的通知为准</t>
    </r>
    <r>
      <rPr>
        <b/>
        <sz val="12"/>
        <color rgb="FFFFC000"/>
        <rFont val="Tahoma"/>
        <family val="2"/>
      </rPr>
      <t>)</t>
    </r>
  </si>
  <si>
    <t xml:space="preserve">NINGBO SI CUT OFF 17:00 </t>
  </si>
  <si>
    <t>NINGBO CY CLOSING 20:00</t>
  </si>
  <si>
    <t>MOBILE</t>
  </si>
  <si>
    <t>HOUSTON</t>
  </si>
  <si>
    <t xml:space="preserve">New Orleans </t>
  </si>
  <si>
    <t>MIAMI</t>
  </si>
  <si>
    <t>TBN</t>
  </si>
  <si>
    <t xml:space="preserve">MSC YORK VII  V.FR306E(YK3,20E)  </t>
  </si>
  <si>
    <t>MAERSK MEMPHIS V.308E(M2M,8E)</t>
  </si>
  <si>
    <r>
      <t xml:space="preserve">ZIM North Pacific (ZNP) </t>
    </r>
    <r>
      <rPr>
        <b/>
        <sz val="12"/>
        <color rgb="FFFFFFFF"/>
        <rFont val="Microsoft YaHei UI"/>
        <family val="2"/>
      </rPr>
      <t>外运船代，三期码头，四截六开</t>
    </r>
    <r>
      <rPr>
        <b/>
        <sz val="12"/>
        <color rgb="FFFFC000"/>
        <rFont val="Tahoma"/>
        <family val="2"/>
      </rPr>
      <t>(</t>
    </r>
    <r>
      <rPr>
        <b/>
        <sz val="12"/>
        <color rgb="FFFFC000"/>
        <rFont val="Microsoft YaHei UI"/>
        <family val="2"/>
      </rPr>
      <t>近期船期波动大，截单时间如有变请以我司客服发的通知为准</t>
    </r>
    <r>
      <rPr>
        <b/>
        <sz val="12"/>
        <color rgb="FFFFC000"/>
        <rFont val="Tahoma"/>
        <family val="2"/>
      </rPr>
      <t>)</t>
    </r>
  </si>
  <si>
    <t>NINGBO  CY CLOSING</t>
  </si>
  <si>
    <t>Vancouver</t>
  </si>
  <si>
    <t>ZIM BALTIMORE V.14E (NF2,14E)</t>
  </si>
  <si>
    <t>EMMANUEL P  V.50E(EE3,50E)</t>
  </si>
  <si>
    <r>
      <t>ZIM EXPRESS (ZEX) 兴港船代三期码头四截六开</t>
    </r>
    <r>
      <rPr>
        <b/>
        <sz val="12"/>
        <color rgb="FFFFC000"/>
        <rFont val="Tahoma"/>
        <family val="2"/>
      </rPr>
      <t xml:space="preserve"> (近期船期波动大，截单时间如有变请以我司客服发的通知为准)</t>
    </r>
  </si>
  <si>
    <t xml:space="preserve">NINGBO SI CUT OFF 14:00 </t>
  </si>
  <si>
    <t>NINGBO CY CLOSING</t>
  </si>
  <si>
    <t>LOS ANGELES</t>
  </si>
  <si>
    <t xml:space="preserve">ALEXANDER BAY V.33E(QNR,33E) </t>
  </si>
  <si>
    <t>SYNERGY OAKLAND V.9E(OS4 9E)</t>
  </si>
  <si>
    <t>ZIM VIRGINIA V.131E(ZVG, 131E)</t>
  </si>
  <si>
    <r>
      <t xml:space="preserve">Asia South America East Coast (ASE) </t>
    </r>
    <r>
      <rPr>
        <b/>
        <sz val="12"/>
        <color theme="0"/>
        <rFont val="宋体"/>
        <family val="3"/>
        <charset val="134"/>
      </rPr>
      <t>兴港船代，四</t>
    </r>
    <r>
      <rPr>
        <b/>
        <sz val="12"/>
        <color theme="0"/>
        <rFont val="宋体"/>
        <family val="3"/>
        <charset val="134"/>
      </rPr>
      <t>期码头</t>
    </r>
    <r>
      <rPr>
        <b/>
        <sz val="12"/>
        <color theme="0"/>
        <rFont val="宋体"/>
        <family val="3"/>
        <charset val="134"/>
      </rPr>
      <t>，六截七开</t>
    </r>
  </si>
  <si>
    <t xml:space="preserve">NINGBO SI CUT OFF 16:00 </t>
  </si>
  <si>
    <t>SANTOS</t>
  </si>
  <si>
    <t>ITAPOA</t>
  </si>
  <si>
    <t>BUENOS AIRES</t>
  </si>
  <si>
    <t>MONTEVIDEO</t>
  </si>
  <si>
    <t>PARANAGUA</t>
  </si>
  <si>
    <t>MAERSK LIRQUEN V.305W(LI4,18W)</t>
  </si>
  <si>
    <t xml:space="preserve">ZIM NORFOLK  V.8W (UK3,8W)  </t>
  </si>
  <si>
    <t xml:space="preserve">MAERSK LANCO V.307W (QJM,17W) </t>
  </si>
  <si>
    <t>ATACAMA V.308W (VVQ,18W)</t>
  </si>
  <si>
    <r>
      <t xml:space="preserve">ZIM Med Pacific  (ZMP)WB </t>
    </r>
    <r>
      <rPr>
        <b/>
        <sz val="12"/>
        <color rgb="FFFFFFFF"/>
        <rFont val="Microsoft YaHei UI"/>
        <family val="2"/>
      </rPr>
      <t>外运船代，</t>
    </r>
    <r>
      <rPr>
        <b/>
        <sz val="12"/>
        <color rgb="FFFF0000"/>
        <rFont val="Microsoft YaHei UI"/>
        <family val="2"/>
      </rPr>
      <t>四期码头</t>
    </r>
    <r>
      <rPr>
        <b/>
        <sz val="12"/>
        <color rgb="FFFFFFFF"/>
        <rFont val="Microsoft YaHei UI"/>
        <family val="2"/>
      </rPr>
      <t>，</t>
    </r>
    <r>
      <rPr>
        <b/>
        <sz val="12"/>
        <color rgb="FFFF0000"/>
        <rFont val="Microsoft YaHei UI"/>
        <family val="2"/>
      </rPr>
      <t>五截七开</t>
    </r>
    <r>
      <rPr>
        <b/>
        <sz val="12"/>
        <color rgb="FFFFC000"/>
        <rFont val="Tahoma"/>
        <family val="2"/>
      </rPr>
      <t>(</t>
    </r>
    <r>
      <rPr>
        <b/>
        <sz val="12"/>
        <color rgb="FFFFC000"/>
        <rFont val="Microsoft YaHei UI"/>
        <family val="2"/>
      </rPr>
      <t>周四中午</t>
    </r>
    <r>
      <rPr>
        <b/>
        <sz val="12"/>
        <color rgb="FFFFC000"/>
        <rFont val="Tahoma"/>
        <family val="2"/>
      </rPr>
      <t>12</t>
    </r>
    <r>
      <rPr>
        <b/>
        <sz val="12"/>
        <color rgb="FFFFC000"/>
        <rFont val="Microsoft YaHei UI"/>
        <family val="2"/>
      </rPr>
      <t>：</t>
    </r>
    <r>
      <rPr>
        <b/>
        <sz val="12"/>
        <color rgb="FFFFC000"/>
        <rFont val="Tahoma"/>
        <family val="2"/>
      </rPr>
      <t>00</t>
    </r>
    <r>
      <rPr>
        <b/>
        <sz val="12"/>
        <color rgb="FFFFC000"/>
        <rFont val="Microsoft YaHei UI"/>
        <family val="2"/>
      </rPr>
      <t>截单</t>
    </r>
    <r>
      <rPr>
        <b/>
        <sz val="12"/>
        <color rgb="FFFFC000"/>
        <rFont val="Tahoma"/>
        <family val="2"/>
      </rPr>
      <t>)</t>
    </r>
  </si>
  <si>
    <t>NINGBO SI CUT OFF 12:00</t>
  </si>
  <si>
    <t>HAIFA</t>
  </si>
  <si>
    <t>ASHDOD</t>
  </si>
  <si>
    <t>AMBARLI</t>
  </si>
  <si>
    <t>YARIMCA</t>
  </si>
  <si>
    <t>MELINA V.39W (BN1,39W)</t>
  </si>
  <si>
    <t>ZIM CARMEL V.12W(UXH,12W)</t>
  </si>
  <si>
    <t>JACKSON BAY V.94W(IDY,94W)</t>
  </si>
  <si>
    <t>GSL LINE 二月船期表</t>
  </si>
  <si>
    <r>
      <t>FAR-EAST AFRICA EXPRESS LINE (FAX)  1</t>
    </r>
    <r>
      <rPr>
        <b/>
        <sz val="12"/>
        <color rgb="FFFFFFFF"/>
        <rFont val="DengXian"/>
      </rPr>
      <t>截</t>
    </r>
    <r>
      <rPr>
        <b/>
        <sz val="12"/>
        <color rgb="FFFFFFFF"/>
        <rFont val="Tahoma"/>
        <family val="2"/>
      </rPr>
      <t>3</t>
    </r>
    <r>
      <rPr>
        <b/>
        <sz val="12"/>
        <color rgb="FFFFFFFF"/>
        <rFont val="DengXian"/>
      </rPr>
      <t>开</t>
    </r>
    <r>
      <rPr>
        <b/>
        <sz val="12"/>
        <color rgb="FFFFFFFF"/>
        <rFont val="Tahoma"/>
        <family val="2"/>
      </rPr>
      <t xml:space="preserve">   </t>
    </r>
    <r>
      <rPr>
        <b/>
        <sz val="12"/>
        <color rgb="FFFFFFFF"/>
        <rFont val="SimSun"/>
        <charset val="134"/>
      </rPr>
      <t>兴港船代</t>
    </r>
    <r>
      <rPr>
        <b/>
        <sz val="12"/>
        <color rgb="FFFFFFFF"/>
        <rFont val="Tahoma"/>
        <family val="2"/>
      </rPr>
      <t xml:space="preserve">                                                                                                 </t>
    </r>
    <r>
      <rPr>
        <b/>
        <sz val="12"/>
        <color rgb="FFFFFFFF"/>
        <rFont val="Microsoft YaHei UI"/>
        <family val="2"/>
      </rPr>
      <t>普通出口箱（除海铁）全部由陆路集卡直进甬舟码头</t>
    </r>
  </si>
  <si>
    <t>NINGBO SI CUT OFF 17:00</t>
  </si>
  <si>
    <t>APAPA</t>
  </si>
  <si>
    <t>TINCAN</t>
  </si>
  <si>
    <t>TEMA</t>
  </si>
  <si>
    <t>LOME</t>
  </si>
  <si>
    <t>YONGZHOU W2209N（支线）</t>
  </si>
  <si>
    <t xml:space="preserve">EXPRESS SPAIN V.140W (YGS,304W) </t>
  </si>
  <si>
    <t>YONGZHOU W2210N（支线）</t>
  </si>
  <si>
    <t>GIALOVA V.305W(IL5,305W)</t>
  </si>
  <si>
    <t>YONGZHOU W2211N（支线）</t>
  </si>
  <si>
    <t>ZIM PACIFIC V.306W(HP4,306W)</t>
  </si>
  <si>
    <t>YONGZHOU W2212N（支线）</t>
  </si>
  <si>
    <t>NAVIOS MAGNOLIA V.112W(NM6,307W)</t>
  </si>
  <si>
    <t>FAR-EAST AFRICA EXPRESS II LINE (FA2)   3截5开   兴港船代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普通出口箱（除海铁）全部由陆路集卡直进甬舟码头　</t>
  </si>
  <si>
    <t>COTONOU</t>
  </si>
  <si>
    <t>ONNE</t>
  </si>
  <si>
    <t>ABIDJAN</t>
  </si>
  <si>
    <t>YONGZHOU C2254N（支线）</t>
  </si>
  <si>
    <t>YONGZHOU C2255N（支线）</t>
  </si>
  <si>
    <t>NAVIOS DESTINY  V.076W (ND3,306W)</t>
  </si>
  <si>
    <t>YONGZHOU C2256N（支线）</t>
  </si>
  <si>
    <t>YONGZHOU C2257N（支线）</t>
  </si>
  <si>
    <t>COSCO YINGKOU V.154W (YCK,308W)</t>
  </si>
  <si>
    <t xml:space="preserve">FAR EAST TO SOUTH AFRICA EXPRESS (SA1) 北三集司  五截天开  东南船代 </t>
  </si>
  <si>
    <t>Feeder VSL/VOY</t>
    <phoneticPr fontId="0" type="noConversion"/>
  </si>
  <si>
    <t>NINGBO SI CUT OFF AMS PORT17:00</t>
  </si>
  <si>
    <t xml:space="preserve">DURBAN </t>
  </si>
  <si>
    <t>CAPE TOWN(VIA SINGAPORE)</t>
  </si>
  <si>
    <t>SEAMAX STAMFORD V.136W (UEB,136W)</t>
  </si>
  <si>
    <t xml:space="preserve">COSCO ASHDOD V.076W (CK2,19W) </t>
  </si>
  <si>
    <t xml:space="preserve">DOLPHIN II V.012W (QDL,867W) </t>
  </si>
  <si>
    <t xml:space="preserve">China East Africa Express （KYX）甬舟码头 三截五开  东南船代 </t>
  </si>
  <si>
    <t>普通出口箱（除海铁）全部由陆路集卡直进甬舟码头</t>
  </si>
  <si>
    <t>Feeder VSL/VOY</t>
    <phoneticPr fontId="1" type="noConversion"/>
  </si>
  <si>
    <t>MOMBASA</t>
  </si>
  <si>
    <t xml:space="preserve">KOTA NAZAR V.306W (OYY,306W) </t>
  </si>
  <si>
    <t>THORSTAR V.307W(TT3,307W)</t>
  </si>
  <si>
    <t>KOTA KAMIL V.308W(KZK,308W)</t>
  </si>
  <si>
    <t xml:space="preserve">China East Africa Express （TZX）甬舟码头 五截天开  东南船代 </t>
  </si>
  <si>
    <t xml:space="preserve">NINGBO SI CUT OFF 12:00 </t>
  </si>
  <si>
    <t>DAR ES SALAAM</t>
  </si>
  <si>
    <t xml:space="preserve">NORTHERN VALENCE V.305W (XBL,305W) </t>
  </si>
  <si>
    <t>KOTA KARIM V.306W(KA6,306W)</t>
  </si>
  <si>
    <t xml:space="preserve">AS CAROLINA V.307W (CA4,307W) </t>
  </si>
  <si>
    <t>KOTA MACHAN V.308W(BC6,308W)</t>
  </si>
  <si>
    <r>
      <t xml:space="preserve">CHINA INDIA EXPRESS IV </t>
    </r>
    <r>
      <rPr>
        <b/>
        <sz val="12"/>
        <color theme="2"/>
        <rFont val="Microsoft YaHei UI"/>
        <family val="2"/>
        <charset val="134"/>
      </rPr>
      <t>（</t>
    </r>
    <r>
      <rPr>
        <b/>
        <sz val="12"/>
        <color theme="2"/>
        <rFont val="Tahoma"/>
        <family val="2"/>
      </rPr>
      <t>CI4</t>
    </r>
    <r>
      <rPr>
        <b/>
        <sz val="12"/>
        <color theme="2"/>
        <rFont val="Microsoft YaHei UI"/>
        <family val="2"/>
        <charset val="134"/>
      </rPr>
      <t>）</t>
    </r>
    <r>
      <rPr>
        <b/>
        <sz val="12"/>
        <color theme="2"/>
        <rFont val="宋体"/>
        <family val="3"/>
        <charset val="134"/>
      </rPr>
      <t>远东码头</t>
    </r>
    <r>
      <rPr>
        <b/>
        <sz val="12"/>
        <color theme="2"/>
        <rFont val="Tahoma"/>
        <family val="2"/>
      </rPr>
      <t xml:space="preserve"> </t>
    </r>
    <r>
      <rPr>
        <b/>
        <sz val="12"/>
        <color theme="2"/>
        <rFont val="宋体"/>
        <family val="3"/>
        <charset val="134"/>
      </rPr>
      <t>五截天开</t>
    </r>
    <r>
      <rPr>
        <b/>
        <sz val="12"/>
        <color theme="2"/>
        <rFont val="Tahoma"/>
        <family val="2"/>
      </rPr>
      <t xml:space="preserve">  </t>
    </r>
    <r>
      <rPr>
        <b/>
        <sz val="12"/>
        <color theme="2"/>
        <rFont val="宋体"/>
        <family val="3"/>
        <charset val="134"/>
      </rPr>
      <t>兴港船代</t>
    </r>
  </si>
  <si>
    <t xml:space="preserve">NHAVA SHEVA </t>
  </si>
  <si>
    <t>MUNDRA</t>
  </si>
  <si>
    <t>MUHAMMAD BIN QASIM</t>
  </si>
  <si>
    <t>KARACHI(SAPT)</t>
  </si>
  <si>
    <t>码头动态</t>
  </si>
  <si>
    <t>China West India Express (CWX) 二期码头  ，一截三开，外运船代</t>
  </si>
  <si>
    <t>PORT KLANG(NORTH)</t>
  </si>
  <si>
    <t>KARACHI(PICT)</t>
  </si>
  <si>
    <t>X-PRESS ANGLESEY V.23001W(HV1,15W)</t>
  </si>
  <si>
    <t>TS NINGBO V.23002W (KJL,760W)</t>
  </si>
  <si>
    <t>NEW CHINA-INDIA-EXPRESS (NIX) 二期码头  六截一开 兴港船代</t>
  </si>
  <si>
    <t>PORT KELANG</t>
  </si>
  <si>
    <t>NHAVA SHEVA</t>
  </si>
  <si>
    <t>HAZIRA</t>
  </si>
  <si>
    <t>COLOMBO</t>
  </si>
  <si>
    <t>EVER UBERTY V.181W (EUB,60W)</t>
  </si>
  <si>
    <t>IAN H V.31W (IH5,31W)</t>
  </si>
  <si>
    <t>X-PRESS ODYSSEY  V.23001W(ZWF,942W)</t>
  </si>
  <si>
    <r>
      <t>CHINA_INDIA_EXPRESS_I</t>
    </r>
    <r>
      <rPr>
        <b/>
        <sz val="12"/>
        <color rgb="FFE7E6E6"/>
        <rFont val="Microsoft YaHei UI"/>
        <family val="2"/>
        <charset val="1"/>
      </rPr>
      <t>（</t>
    </r>
    <r>
      <rPr>
        <b/>
        <sz val="12"/>
        <color rgb="FFE7E6E6"/>
        <rFont val="Tahoma"/>
        <family val="2"/>
        <charset val="1"/>
      </rPr>
      <t>CI1</t>
    </r>
    <r>
      <rPr>
        <b/>
        <sz val="12"/>
        <color rgb="FFE7E6E6"/>
        <rFont val="Microsoft YaHei UI"/>
        <family val="2"/>
        <charset val="1"/>
      </rPr>
      <t>）四期 三截五开</t>
    </r>
    <r>
      <rPr>
        <b/>
        <sz val="12"/>
        <color rgb="FFE7E6E6"/>
        <rFont val="Tahoma"/>
        <family val="2"/>
        <charset val="1"/>
      </rPr>
      <t xml:space="preserve">  </t>
    </r>
    <r>
      <rPr>
        <b/>
        <sz val="12"/>
        <color rgb="FFE7E6E6"/>
        <rFont val="Microsoft YaHei UI"/>
        <family val="2"/>
        <charset val="1"/>
      </rPr>
      <t>东南船代</t>
    </r>
  </si>
  <si>
    <t>PIPAVAV</t>
  </si>
  <si>
    <t>KARACHI PORT(SAPT)</t>
  </si>
  <si>
    <t>XIN HONG KONG V.060W (XKH,114W)</t>
  </si>
  <si>
    <t>SEAMAX WESTPORT V.085W(YTE,10W)</t>
  </si>
  <si>
    <r>
      <t xml:space="preserve">GOLD STAR_GULF_EXPRESS  (GGX) </t>
    </r>
    <r>
      <rPr>
        <b/>
        <sz val="12"/>
        <color theme="0"/>
        <rFont val="宋体"/>
        <family val="3"/>
        <charset val="134"/>
      </rPr>
      <t>二期码头</t>
    </r>
    <r>
      <rPr>
        <b/>
        <sz val="12"/>
        <color theme="0"/>
        <rFont val="Tahoma"/>
        <family val="2"/>
      </rPr>
      <t xml:space="preserve">  四</t>
    </r>
    <r>
      <rPr>
        <b/>
        <sz val="12"/>
        <color theme="0"/>
        <rFont val="宋体"/>
        <family val="3"/>
        <charset val="134"/>
      </rPr>
      <t>截六开</t>
    </r>
    <r>
      <rPr>
        <b/>
        <sz val="12"/>
        <color theme="0"/>
        <rFont val="Tahoma"/>
        <family val="2"/>
      </rPr>
      <t xml:space="preserve">  </t>
    </r>
    <r>
      <rPr>
        <b/>
        <sz val="12"/>
        <color theme="0"/>
        <rFont val="宋体"/>
        <family val="3"/>
        <charset val="134"/>
      </rPr>
      <t>兴港船代</t>
    </r>
  </si>
  <si>
    <t>KHOR FAKKAN</t>
  </si>
  <si>
    <t>JEBEL ALI</t>
  </si>
  <si>
    <t>SOHAR</t>
  </si>
  <si>
    <t>ESL BUSAN V.02305W(AI5,29W)</t>
  </si>
  <si>
    <t>ESL WAFA  V.02306W(EM5,31W)</t>
  </si>
  <si>
    <t>TZINI V.6W (II5,6W) 加班船</t>
  </si>
  <si>
    <t>ESL SANA V.02307W(TH1,31W)</t>
  </si>
  <si>
    <t>GFS GALAXY V.27W(CI3,27W)</t>
  </si>
  <si>
    <r>
      <t xml:space="preserve">CHINA VIETNAM EXPRESS LINE (CVX) </t>
    </r>
    <r>
      <rPr>
        <b/>
        <sz val="12"/>
        <color rgb="FFFFFFFF"/>
        <rFont val="Microsoft YaHei UI"/>
        <family val="2"/>
        <charset val="1"/>
      </rPr>
      <t>三期码头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七截一开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兴港船代</t>
    </r>
  </si>
  <si>
    <t>HO CHI MINH CITY</t>
  </si>
  <si>
    <t>LAEM CHABANG</t>
  </si>
  <si>
    <t>BLANK SAILING</t>
  </si>
  <si>
    <t>YM CREDENTIAL V.051S (YD5,23S)</t>
  </si>
  <si>
    <t>ALS VENUS V.11S (AE6,11S)</t>
  </si>
  <si>
    <t>BUXMELODY V.23188S(BWX,77S)</t>
  </si>
  <si>
    <r>
      <t xml:space="preserve">CHINA_INDONESIA_SERVICE (CTI) </t>
    </r>
    <r>
      <rPr>
        <b/>
        <sz val="12"/>
        <color rgb="FFFFFFFF"/>
        <rFont val="SimSun"/>
        <charset val="134"/>
      </rPr>
      <t>三期码头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  <charset val="134"/>
      </rPr>
      <t>三截五开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  <charset val="134"/>
      </rPr>
      <t>东南船代</t>
    </r>
  </si>
  <si>
    <t>NINGBO SI CUT OFF 17:30</t>
  </si>
  <si>
    <t>JAKARTA</t>
  </si>
  <si>
    <t>SURABAYA</t>
  </si>
  <si>
    <t>DAVAO</t>
  </si>
  <si>
    <t xml:space="preserve">YM EFFICIENCY V.163S (YF2,56S) </t>
  </si>
  <si>
    <t xml:space="preserve">HYUNDAI VOYAGER V.0130S (VHD,108S) </t>
  </si>
  <si>
    <t>GSL ROSSI V.32S(BR4,32S)</t>
  </si>
  <si>
    <r>
      <t xml:space="preserve">China Australia Express (CAX)  </t>
    </r>
    <r>
      <rPr>
        <b/>
        <sz val="12"/>
        <color rgb="FFFFFFFF"/>
        <rFont val="Microsoft YaHei"/>
        <family val="2"/>
      </rPr>
      <t>三期码头</t>
    </r>
    <r>
      <rPr>
        <b/>
        <sz val="12"/>
        <color rgb="FFFFFFFF"/>
        <rFont val="Calibri"/>
        <family val="2"/>
      </rPr>
      <t xml:space="preserve">   </t>
    </r>
    <r>
      <rPr>
        <b/>
        <sz val="12"/>
        <color rgb="FFFFFFFF"/>
        <rFont val="Microsoft YaHei"/>
        <family val="2"/>
      </rPr>
      <t>外运船代</t>
    </r>
  </si>
  <si>
    <t> </t>
  </si>
  <si>
    <t>SYDNEY</t>
  </si>
  <si>
    <t>MELBOURNE</t>
  </si>
  <si>
    <t>BRISBANE</t>
  </si>
  <si>
    <t>ALS VESTA V.9S (AV6,9S)</t>
  </si>
  <si>
    <t>DELOS WAVE V.141S (UGJ, 141S)</t>
  </si>
  <si>
    <t>BOTANY V.246S (BO7,246S)</t>
  </si>
  <si>
    <r>
      <t xml:space="preserve">CT3  </t>
    </r>
    <r>
      <rPr>
        <b/>
        <sz val="12"/>
        <color rgb="FFFFFFFF"/>
        <rFont val="Microsoft YaHei UI"/>
        <family val="2"/>
      </rPr>
      <t>三期码头</t>
    </r>
    <r>
      <rPr>
        <b/>
        <sz val="12"/>
        <color rgb="FFFFFFFF"/>
        <rFont val="Tahoma"/>
        <family val="2"/>
      </rPr>
      <t xml:space="preserve">  </t>
    </r>
    <r>
      <rPr>
        <b/>
        <sz val="12"/>
        <color rgb="FFFFFFFF"/>
        <rFont val="Microsoft YaHei UI"/>
        <family val="2"/>
      </rPr>
      <t>外运船代</t>
    </r>
  </si>
  <si>
    <t xml:space="preserve">SIHANOUKVILLE </t>
  </si>
  <si>
    <t>BANGKOK</t>
  </si>
  <si>
    <t>HAIPHONG</t>
  </si>
  <si>
    <t>BOX ENDURANCE V.34S (BX2,34S)</t>
  </si>
  <si>
    <t>KANWAY FORTUNE V.7S (KF5,7S)</t>
  </si>
  <si>
    <t>MTT SANDAKAN V.18S (KM6,18S)</t>
  </si>
  <si>
    <r>
      <t xml:space="preserve">NPX </t>
    </r>
    <r>
      <rPr>
        <b/>
        <sz val="12"/>
        <color rgb="FFFFFFFF"/>
        <rFont val="Microsoft YaHei UI"/>
        <family val="2"/>
      </rPr>
      <t>大榭码头</t>
    </r>
    <r>
      <rPr>
        <b/>
        <sz val="12"/>
        <color rgb="FFFFFFFF"/>
        <rFont val="Tahoma"/>
        <family val="2"/>
      </rPr>
      <t xml:space="preserve">    </t>
    </r>
    <r>
      <rPr>
        <b/>
        <sz val="12"/>
        <color rgb="FFFFFFFF"/>
        <rFont val="Microsoft YaHei UI"/>
        <family val="2"/>
      </rPr>
      <t>外运船代</t>
    </r>
  </si>
  <si>
    <t>MANILA NORTH PORT</t>
  </si>
  <si>
    <t>DANUM 168 V.2304S (DA3,23S)</t>
  </si>
  <si>
    <t>单证通知为准</t>
  </si>
  <si>
    <t>CONTSHIP ONO V.18S (TQW,18S)</t>
  </si>
  <si>
    <r>
      <t xml:space="preserve">China Philippines Line (CP1) </t>
    </r>
    <r>
      <rPr>
        <b/>
        <sz val="12"/>
        <color rgb="FFFFFFFF"/>
        <rFont val="Microsoft YaHei UI"/>
        <family val="2"/>
      </rPr>
      <t>大榭码头</t>
    </r>
    <r>
      <rPr>
        <b/>
        <sz val="12"/>
        <color rgb="FFFFFFFF"/>
        <rFont val="Tahoma"/>
        <family val="2"/>
      </rPr>
      <t xml:space="preserve">    </t>
    </r>
    <r>
      <rPr>
        <b/>
        <sz val="12"/>
        <color rgb="FFFFFFFF"/>
        <rFont val="Microsoft YaHei UI"/>
        <family val="2"/>
      </rPr>
      <t>外运船代</t>
    </r>
  </si>
  <si>
    <t>MANILA SOUTH PORT</t>
  </si>
  <si>
    <t>等后续通知</t>
  </si>
  <si>
    <t>ZIM BANGKOK V.1E(ADA,1E)</t>
  </si>
  <si>
    <r>
      <t>CMA CGM NEW JERSEY V.</t>
    </r>
    <r>
      <rPr>
        <sz val="12"/>
        <color theme="1"/>
        <rFont val="Tahoma"/>
        <family val="2"/>
      </rPr>
      <t>0FF83W1</t>
    </r>
    <r>
      <rPr>
        <sz val="12"/>
        <color rgb="FFFF0000"/>
        <rFont val="Tahoma"/>
        <family val="2"/>
      </rPr>
      <t>(CW1,6W)</t>
    </r>
  </si>
  <si>
    <t>CMA CGM TOSCA V.0FF8BW1 (GTY,18W)</t>
  </si>
  <si>
    <t>CMA CGM RABELAIS V.0FF85W1(ZVW,14W)</t>
  </si>
  <si>
    <r>
      <t>GUNHILDE MAERSK  V.</t>
    </r>
    <r>
      <rPr>
        <sz val="12"/>
        <color rgb="FFFF0000"/>
        <rFont val="Tahoma"/>
        <family val="2"/>
      </rPr>
      <t>307E</t>
    </r>
    <r>
      <rPr>
        <sz val="12"/>
        <color rgb="FF002060"/>
        <rFont val="Tahoma"/>
        <family val="2"/>
      </rPr>
      <t xml:space="preserve"> (GU3,17E)</t>
    </r>
  </si>
  <si>
    <r>
      <t>GUTHORM MAERSK V.</t>
    </r>
    <r>
      <rPr>
        <sz val="12"/>
        <color rgb="FFFF0000"/>
        <rFont val="Tahoma"/>
        <family val="2"/>
      </rPr>
      <t>308E</t>
    </r>
    <r>
      <rPr>
        <sz val="12"/>
        <color rgb="FF002060"/>
        <rFont val="Tahoma"/>
        <family val="2"/>
      </rPr>
      <t>(GT3,20E)</t>
    </r>
  </si>
  <si>
    <t>MSC BARBARA V.FR307E(MBR,34E)</t>
  </si>
  <si>
    <t>船东及代理</t>
  </si>
  <si>
    <t>船名</t>
  </si>
  <si>
    <t>航次</t>
  </si>
  <si>
    <t>VSL CODE</t>
  </si>
  <si>
    <t>ETD</t>
  </si>
  <si>
    <t>福州码头</t>
  </si>
  <si>
    <t>操作时间</t>
  </si>
  <si>
    <t>福州-宁波
船代：中外运福州</t>
  </si>
  <si>
    <t>XINOU17</t>
  </si>
  <si>
    <t>/周一</t>
  </si>
  <si>
    <t>海盈</t>
  </si>
  <si>
    <t>截关时间：
周五18:00  
截进重时间：
周五12:00
截VGM时间：周五18：00</t>
  </si>
  <si>
    <t>23505N</t>
  </si>
  <si>
    <t>OUX/383N</t>
  </si>
  <si>
    <t>2023-02-06</t>
  </si>
  <si>
    <t>XINYONGCHANG17</t>
  </si>
  <si>
    <t>江阴</t>
  </si>
  <si>
    <t>截关时间：
周二12:00  
截进重时间：周一24:00
截VGM时间：周一18：00</t>
  </si>
  <si>
    <t>/周三</t>
  </si>
  <si>
    <t>马尾青州</t>
  </si>
  <si>
    <t>OG3/487N</t>
  </si>
  <si>
    <t>2023-02-01</t>
  </si>
  <si>
    <t>XINOU15</t>
  </si>
  <si>
    <t>/周四</t>
  </si>
  <si>
    <t>截关时间：
周三12:00
截进重时间：周二24:00
截VGM时间：周二18:00</t>
  </si>
  <si>
    <t>XINMINGZHOU90</t>
  </si>
  <si>
    <t>/周六</t>
  </si>
  <si>
    <t>截关时间：
周五12:00  
截进重时间：
周四24:00
截VGM时间：周四18：00</t>
  </si>
  <si>
    <t>2023-02-04</t>
  </si>
  <si>
    <t>订舱注意事项：</t>
  </si>
  <si>
    <t>0. SI截止时间烦请查询：http://www.worde.com/download_category.php?id=4， 每周五公布下周时间，请知悉，谢谢</t>
  </si>
  <si>
    <t>1.二程船期表详见工作表2/3，福州至宁波中转由于码头操作时间需要，烦请至少预留4-5天，ZMS/ZAS周末班由于跨周末原因，中转时间+7天，谢谢。</t>
  </si>
  <si>
    <t>2.二程船期表可在ZIM 网站下载，网址：https://www.zimchina.com/za-cn/global-network/asia-oceania/china/china-schedules</t>
  </si>
  <si>
    <t>3. 订舱时，烦请提供完整订舱客户及合约号。</t>
  </si>
  <si>
    <t>4. VGM需同时在嘉航订舱时一并提供。如嘉航无法提交，请在ZIM网站上提交并发送，网址： https://www.zimchina.com/za-cn/tools/solas-vgm。</t>
  </si>
  <si>
    <t>5. VGM注意事项：货物排载及提单均未在嘉航网站提交，烦请在船代网站提交VGM的同时，在ZIM网站提交VGM: https://www.zimchina.com/za-cn/tools/solas-vgm， 谢谢。</t>
  </si>
  <si>
    <t xml:space="preserve">6.接宁波码头通知，根据交通部关于VGM的规定，从2021年6月份开始凡托运人提供的验证重量与实际重量的误差超过5%或1吨的将会受到海事部门1000元以上3万元以下罚款。
</t>
  </si>
  <si>
    <t xml:space="preserve">因此6月份开始不符合规定的箱子宁波码头将一律做退关处理，烦请在提交VGM的时候请保证VGM数据的准确性，谢谢。
</t>
  </si>
  <si>
    <t>23506N</t>
  </si>
  <si>
    <t>OUX/387N</t>
  </si>
  <si>
    <t>23507N</t>
  </si>
  <si>
    <t>OUX/391N</t>
  </si>
  <si>
    <t>23508N</t>
  </si>
  <si>
    <t>OUX/395N</t>
  </si>
  <si>
    <t>23509N</t>
  </si>
  <si>
    <t>OUX/399N</t>
  </si>
  <si>
    <t>2023-02-13</t>
  </si>
  <si>
    <t>2023-02-20</t>
  </si>
  <si>
    <t>2023-02-27</t>
  </si>
  <si>
    <t>2023-03-06</t>
  </si>
  <si>
    <t>XG5/147N</t>
  </si>
  <si>
    <t>XG5/151N</t>
  </si>
  <si>
    <t>XINMINGZHOU96</t>
  </si>
  <si>
    <t>XO8/109N</t>
  </si>
  <si>
    <t>XO8/113N</t>
  </si>
  <si>
    <t>2023-02-11</t>
  </si>
  <si>
    <t>2023-02-18</t>
  </si>
  <si>
    <t>2023-02-25</t>
  </si>
  <si>
    <t>2023-03-04</t>
  </si>
  <si>
    <t>OG3/491N</t>
  </si>
  <si>
    <t>OG3/495N</t>
  </si>
  <si>
    <t>OG3/499N</t>
  </si>
  <si>
    <t>OG3/503N</t>
  </si>
  <si>
    <t>2023-02-08</t>
  </si>
  <si>
    <t>2023-02-15</t>
  </si>
  <si>
    <t>2023-02-22</t>
  </si>
  <si>
    <t>2023-03-01</t>
  </si>
  <si>
    <t>OX2/291N</t>
  </si>
  <si>
    <t>OX2/295N</t>
  </si>
  <si>
    <t>OX2/299N</t>
  </si>
  <si>
    <t>OX2/303N</t>
  </si>
  <si>
    <t>OX2/307N</t>
  </si>
  <si>
    <t>2023-02-02</t>
  </si>
  <si>
    <t>2023-02-09</t>
  </si>
  <si>
    <t>2023-02-16</t>
  </si>
  <si>
    <t>2023-02-23</t>
  </si>
  <si>
    <t>2023-03-02</t>
  </si>
  <si>
    <t>XO8/117N</t>
  </si>
  <si>
    <t>取消</t>
  </si>
  <si>
    <t>HENGTAI27</t>
  </si>
  <si>
    <t>HT5/20N</t>
  </si>
  <si>
    <t>HT5/24N</t>
  </si>
  <si>
    <t xml:space="preserve">HT5/28N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</si>
</sst>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;@"/>
    <numFmt numFmtId="165" formatCode="m/d"/>
    <numFmt numFmtId="166" formatCode="0000"/>
  </numFmts>
  <fonts count="82">
    <font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212B60"/>
      <name val="Calibri Light"/>
      <family val="2"/>
      <scheme val="major"/>
    </font>
    <font>
      <b/>
      <sz val="16"/>
      <color rgb="FF212B60"/>
      <name val="Tahoma"/>
      <family val="2"/>
    </font>
    <font>
      <b/>
      <sz val="12"/>
      <color rgb="FFFFFFFF"/>
      <name val="Tahoma"/>
      <family val="2"/>
    </font>
    <font>
      <b/>
      <sz val="12"/>
      <color rgb="FFC00000"/>
      <name val="Tahoma"/>
      <family val="2"/>
    </font>
    <font>
      <b/>
      <sz val="12"/>
      <color rgb="FF212B60"/>
      <name val="Tahoma"/>
      <family val="2"/>
    </font>
    <font>
      <sz val="12"/>
      <color rgb="FF002060"/>
      <name val="Tahoma"/>
      <family val="2"/>
    </font>
    <font>
      <sz val="9"/>
      <color rgb="FF002060"/>
      <name val="Tahoma"/>
      <family val="2"/>
    </font>
    <font>
      <sz val="11"/>
      <color rgb="FF000000"/>
      <name val="Calibri"/>
      <family val="2"/>
      <scheme val="minor"/>
    </font>
    <font>
      <b/>
      <sz val="12"/>
      <color rgb="FF002060"/>
      <name val="Tahoma"/>
      <family val="2"/>
    </font>
    <font>
      <b/>
      <sz val="12"/>
      <color rgb="FFFFFFFF"/>
      <name val="Microsoft YaHei UI"/>
      <family val="2"/>
    </font>
    <font>
      <sz val="12"/>
      <color rgb="FF212B60"/>
      <name val="Tahoma"/>
      <family val="2"/>
    </font>
    <font>
      <sz val="12"/>
      <color rgb="FF000066"/>
      <name val="Tahoma"/>
      <family val="2"/>
    </font>
    <font>
      <b/>
      <sz val="9"/>
      <color indexed="9"/>
      <name val="Tahoma"/>
      <family val="2"/>
    </font>
    <font>
      <sz val="9"/>
      <color rgb="FF212B60"/>
      <name val="Tahoma"/>
      <family val="2"/>
    </font>
    <font>
      <b/>
      <sz val="12"/>
      <color rgb="FFFFC000"/>
      <name val="Tahoma"/>
      <family val="2"/>
    </font>
    <font>
      <b/>
      <sz val="12"/>
      <color rgb="FFFFC000"/>
      <name val="Microsoft YaHei UI"/>
      <family val="2"/>
    </font>
    <font>
      <b/>
      <sz val="12"/>
      <color theme="0"/>
      <name val="Microsoft YaHei UI"/>
      <family val="2"/>
    </font>
    <font>
      <b/>
      <sz val="12"/>
      <color theme="0"/>
      <name val="Tahoma"/>
      <family val="2"/>
    </font>
    <font>
      <b/>
      <sz val="12"/>
      <color theme="0"/>
      <name val="宋体"/>
      <family val="3"/>
      <charset val="134"/>
    </font>
    <font>
      <sz val="12"/>
      <color theme="8" tint="-0.499984740745262"/>
      <name val="Tahoma"/>
      <family val="2"/>
    </font>
    <font>
      <b/>
      <sz val="12"/>
      <color rgb="FF203764"/>
      <name val="Tahoma"/>
      <family val="2"/>
    </font>
    <font>
      <sz val="12"/>
      <color rgb="FF203764"/>
      <name val="Tahoma"/>
      <family val="2"/>
    </font>
    <font>
      <sz val="12"/>
      <color rgb="FFFF0000"/>
      <name val="Tahoma"/>
      <family val="2"/>
    </font>
    <font>
      <b/>
      <sz val="12"/>
      <color rgb="FF000000"/>
      <name val="Tahoma"/>
      <family val="2"/>
    </font>
    <font>
      <b/>
      <sz val="12"/>
      <color indexed="9"/>
      <name val="Tahoma"/>
      <family val="2"/>
    </font>
    <font>
      <b/>
      <sz val="12"/>
      <color rgb="FFFFFFFF"/>
      <name val="Tahoma"/>
      <family val="2"/>
      <charset val="1"/>
    </font>
    <font>
      <b/>
      <sz val="12"/>
      <color theme="2"/>
      <name val="Tahoma"/>
      <family val="2"/>
    </font>
    <font>
      <b/>
      <sz val="12"/>
      <color theme="2"/>
      <name val="Microsoft YaHei UI"/>
      <family val="2"/>
      <charset val="134"/>
    </font>
    <font>
      <b/>
      <sz val="12"/>
      <color theme="2"/>
      <name val="宋体"/>
      <family val="3"/>
      <charset val="134"/>
    </font>
    <font>
      <b/>
      <sz val="12"/>
      <color rgb="FFE7E6E6"/>
      <name val="Tahoma"/>
      <family val="2"/>
    </font>
    <font>
      <b/>
      <sz val="12"/>
      <color rgb="FFE7E6E6"/>
      <name val="Microsoft YaHei UI"/>
      <family val="2"/>
      <charset val="1"/>
    </font>
    <font>
      <b/>
      <sz val="12"/>
      <color rgb="FFE7E6E6"/>
      <name val="Tahoma"/>
      <family val="2"/>
      <charset val="1"/>
    </font>
    <font>
      <b/>
      <sz val="12"/>
      <color theme="8" tint="-0.499984740745262"/>
      <name val="Tahoma"/>
      <family val="2"/>
    </font>
    <font>
      <b/>
      <sz val="12"/>
      <color rgb="FFFFFFFF"/>
      <name val="Microsoft YaHei UI"/>
      <family val="2"/>
      <charset val="1"/>
    </font>
    <font>
      <sz val="12"/>
      <color theme="8" tint="-0.499984740745262"/>
      <name val="Arial"/>
      <family val="2"/>
      <charset val="1"/>
    </font>
    <font>
      <sz val="12"/>
      <color rgb="FF212B60"/>
      <name val="Tahoma"/>
      <family val="2"/>
      <charset val="1"/>
    </font>
    <font>
      <sz val="10"/>
      <color theme="1"/>
      <name val="Times New Roman"/>
      <family val="1"/>
      <charset val="1"/>
    </font>
    <font>
      <b/>
      <sz val="12"/>
      <color rgb="FF212B60"/>
      <name val="Tahoma"/>
      <family val="2"/>
      <charset val="1"/>
    </font>
    <font>
      <sz val="12"/>
      <color theme="8" tint="-0.499984740745262"/>
      <name val="Tahoma"/>
      <family val="2"/>
      <charset val="1"/>
    </font>
    <font>
      <b/>
      <sz val="12"/>
      <color rgb="FFFFFFFF"/>
      <name val="Calibri"/>
      <family val="2"/>
    </font>
    <font>
      <b/>
      <sz val="12"/>
      <color rgb="FFFFFFFF"/>
      <name val="Microsoft YaHei"/>
      <family val="2"/>
    </font>
    <font>
      <sz val="11"/>
      <color theme="1"/>
      <name val="Tahoma"/>
      <family val="2"/>
    </font>
    <font>
      <sz val="12"/>
      <color rgb="FF002060"/>
      <name val="Microsoft YaHei UI"/>
      <family val="2"/>
    </font>
    <font>
      <b/>
      <sz val="12"/>
      <color rgb="FFFF0000"/>
      <name val="Tahoma"/>
      <family val="2"/>
    </font>
    <font>
      <b/>
      <sz val="16"/>
      <color rgb="FF212B60"/>
      <name val="Calibri"/>
      <family val="2"/>
      <charset val="1"/>
    </font>
    <font>
      <b/>
      <sz val="12"/>
      <color rgb="FFFF0000"/>
      <name val="Microsoft YaHei UI"/>
      <family val="2"/>
    </font>
    <font>
      <b/>
      <sz val="12"/>
      <color rgb="FFFFFFFF"/>
      <name val="DengXian"/>
    </font>
    <font>
      <sz val="10"/>
      <color rgb="FF000000"/>
      <name val="Times New Roman"/>
      <family val="1"/>
    </font>
    <font>
      <sz val="12"/>
      <color rgb="FF000000"/>
      <name val="Tahoma"/>
      <family val="2"/>
    </font>
    <font>
      <sz val="12"/>
      <color rgb="FF000000"/>
      <name val="Microsoft YaHei UI"/>
      <family val="2"/>
    </font>
    <font>
      <sz val="12"/>
      <color rgb="FFFF0000"/>
      <name val="Microsoft YaHei UI"/>
      <family val="2"/>
    </font>
    <font>
      <sz val="12"/>
      <color rgb="FF002060"/>
      <name val="Microsoft YaHei"/>
      <family val="2"/>
    </font>
    <font>
      <sz val="12"/>
      <color theme="1"/>
      <name val="Tahoma"/>
      <family val="2"/>
    </font>
    <font>
      <b/>
      <sz val="12"/>
      <color rgb="FF203764"/>
      <name val="Tahoma"/>
      <family val="2"/>
    </font>
    <font>
      <sz val="12"/>
      <color rgb="FF203764"/>
      <name val="Tahoma"/>
      <family val="2"/>
    </font>
    <font>
      <sz val="12"/>
      <color theme="8" tint="-0.499984740745262"/>
      <name val="Tahoma"/>
      <family val="2"/>
    </font>
    <font>
      <sz val="12"/>
      <name val="宋体"/>
      <family val="3"/>
      <charset val="134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  <charset val="134"/>
    </font>
    <font>
      <sz val="10"/>
      <name val="Calibri Light"/>
      <family val="2"/>
    </font>
    <font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12B60"/>
      <name val="宋体"/>
      <family val="3"/>
      <charset val="134"/>
    </font>
    <font>
      <sz val="11"/>
      <color rgb="FF002060"/>
      <name val="Tahoma"/>
      <family val="2"/>
    </font>
    <font>
      <sz val="11"/>
      <color rgb="FF212B60"/>
      <name val="Tahoma"/>
      <family val="2"/>
    </font>
    <font>
      <strike/>
      <sz val="10"/>
      <name val="Calibri"/>
      <family val="2"/>
      <scheme val="minor"/>
    </font>
    <font>
      <b/>
      <strike/>
      <sz val="10"/>
      <name val="Calibri"/>
      <family val="2"/>
      <scheme val="minor"/>
    </font>
    <font>
      <sz val="9"/>
      <color rgb="FFFF0000"/>
      <name val="Tahoma"/>
      <family val="2"/>
    </font>
    <font>
      <b/>
      <sz val="12"/>
      <color rgb="FFFFFFFF"/>
      <name val="SimSun"/>
      <charset val="134"/>
    </font>
    <font>
      <sz val="9"/>
      <name val="Calibri"/>
      <family val="3"/>
      <charset val="134"/>
      <scheme val="minor"/>
    </font>
    <font>
      <strike/>
      <sz val="10"/>
      <name val="Calibri"/>
      <family val="3"/>
      <charset val="134"/>
      <scheme val="minor"/>
    </font>
    <font>
      <b/>
      <strike/>
      <sz val="10"/>
      <name val="Calibri"/>
      <family val="3"/>
      <charset val="134"/>
      <scheme val="minor"/>
    </font>
    <font>
      <b/>
      <sz val="10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212B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212B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/>
        <bgColor indexed="64"/>
      </patternFill>
    </fill>
  </fills>
  <borders count="125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212B6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212B6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212B60"/>
      </left>
      <right/>
      <top style="medium">
        <color rgb="FF212B60"/>
      </top>
      <bottom/>
      <diagonal/>
    </border>
    <border>
      <left/>
      <right/>
      <top style="medium">
        <color rgb="FF212B60"/>
      </top>
      <bottom/>
      <diagonal/>
    </border>
    <border>
      <left/>
      <right style="medium">
        <color indexed="64"/>
      </right>
      <top style="medium">
        <color rgb="FF212B6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212B60"/>
      </right>
      <top style="medium">
        <color rgb="FF212B6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212B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212B60"/>
      </left>
      <right/>
      <top/>
      <bottom/>
      <diagonal/>
    </border>
    <border>
      <left/>
      <right style="thin">
        <color rgb="FF212B60"/>
      </right>
      <top style="medium">
        <color rgb="FF000000"/>
      </top>
      <bottom/>
      <diagonal/>
    </border>
    <border>
      <left style="thin">
        <color rgb="FF212B60"/>
      </left>
      <right style="thin">
        <color rgb="FF212B60"/>
      </right>
      <top style="medium">
        <color rgb="FF000000"/>
      </top>
      <bottom/>
      <diagonal/>
    </border>
    <border>
      <left style="thin">
        <color rgb="FF212B6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212B60"/>
      </right>
      <top style="medium">
        <color indexed="64"/>
      </top>
      <bottom style="thin">
        <color rgb="FF212B60"/>
      </bottom>
      <diagonal/>
    </border>
    <border>
      <left style="thin">
        <color rgb="FF212B60"/>
      </left>
      <right style="thin">
        <color rgb="FF212B60"/>
      </right>
      <top style="medium">
        <color indexed="64"/>
      </top>
      <bottom style="thin">
        <color rgb="FF212B60"/>
      </bottom>
      <diagonal/>
    </border>
    <border>
      <left style="thin">
        <color rgb="FF212B60"/>
      </left>
      <right style="medium">
        <color indexed="64"/>
      </right>
      <top style="medium">
        <color indexed="64"/>
      </top>
      <bottom style="thin">
        <color rgb="FF212B6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212B60"/>
      </right>
      <top/>
      <bottom style="thin">
        <color rgb="FF212B60"/>
      </bottom>
      <diagonal/>
    </border>
    <border>
      <left style="thin">
        <color rgb="FF212B60"/>
      </left>
      <right style="thin">
        <color rgb="FF212B60"/>
      </right>
      <top/>
      <bottom style="thin">
        <color rgb="FF212B60"/>
      </bottom>
      <diagonal/>
    </border>
    <border>
      <left style="thin">
        <color rgb="FF212B60"/>
      </left>
      <right style="medium">
        <color indexed="64"/>
      </right>
      <top/>
      <bottom style="thin">
        <color rgb="FF212B6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212B60"/>
      </left>
      <right style="thin">
        <color rgb="FF212B60"/>
      </right>
      <top/>
      <bottom style="medium">
        <color indexed="64"/>
      </bottom>
      <diagonal/>
    </border>
    <border>
      <left style="thin">
        <color rgb="FF212B6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212B60"/>
      </left>
      <right style="medium">
        <color rgb="FF212B60"/>
      </right>
      <top style="medium">
        <color rgb="FF212B60"/>
      </top>
      <bottom/>
      <diagonal/>
    </border>
    <border>
      <left style="medium">
        <color rgb="FF222B35"/>
      </left>
      <right/>
      <top style="medium">
        <color rgb="FF222B35"/>
      </top>
      <bottom/>
      <diagonal/>
    </border>
    <border>
      <left/>
      <right/>
      <top style="medium">
        <color rgb="FF222B35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212B60"/>
      </left>
      <right/>
      <top style="thin">
        <color rgb="FF00000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212B60"/>
      </right>
      <top style="medium">
        <color rgb="FF000000"/>
      </top>
      <bottom/>
      <diagonal/>
    </border>
    <border>
      <left style="medium">
        <color rgb="FF000000"/>
      </left>
      <right style="medium">
        <color rgb="FF212B6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3" fillId="0" borderId="1" applyAlignment="0">
      <alignment horizontal="center" vertical="center" wrapText="1"/>
    </xf>
    <xf numFmtId="165" fontId="15" fillId="5" borderId="1">
      <alignment vertical="center"/>
    </xf>
    <xf numFmtId="164" fontId="16" fillId="0" borderId="0"/>
  </cellStyleXfs>
  <cellXfs count="514">
    <xf numFmtId="0" fontId="0" fillId="0" borderId="0" xfId="0"/>
    <xf numFmtId="0" fontId="2" fillId="0" borderId="0" xfId="0" applyFont="1"/>
    <xf numFmtId="164" fontId="4" fillId="0" borderId="0" xfId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6" fontId="8" fillId="0" borderId="9" xfId="0" applyNumberFormat="1" applyFont="1" applyBorder="1" applyAlignment="1">
      <alignment horizontal="center" vertical="center"/>
    </xf>
    <xf numFmtId="0" fontId="9" fillId="0" borderId="0" xfId="0" applyFont="1"/>
    <xf numFmtId="16" fontId="8" fillId="0" borderId="11" xfId="0" applyNumberFormat="1" applyFont="1" applyBorder="1" applyAlignment="1">
      <alignment horizontal="center" vertical="center"/>
    </xf>
    <xf numFmtId="16" fontId="8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7" fillId="4" borderId="18" xfId="0" applyFont="1" applyFill="1" applyBorder="1" applyAlignment="1">
      <alignment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164" fontId="8" fillId="0" borderId="9" xfId="1" applyFont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" fontId="8" fillId="0" borderId="0" xfId="0" applyNumberFormat="1" applyFont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16" fontId="8" fillId="6" borderId="9" xfId="0" applyNumberFormat="1" applyFont="1" applyFill="1" applyBorder="1" applyAlignment="1">
      <alignment horizontal="center" vertical="center"/>
    </xf>
    <xf numFmtId="164" fontId="8" fillId="6" borderId="9" xfId="1" quotePrefix="1" applyFont="1" applyFill="1" applyBorder="1" applyAlignment="1">
      <alignment horizontal="center" vertical="center"/>
    </xf>
    <xf numFmtId="164" fontId="8" fillId="6" borderId="10" xfId="1" quotePrefix="1" applyFont="1" applyFill="1" applyBorder="1" applyAlignment="1">
      <alignment horizontal="center" vertical="center"/>
    </xf>
    <xf numFmtId="16" fontId="8" fillId="6" borderId="11" xfId="0" applyNumberFormat="1" applyFont="1" applyFill="1" applyBorder="1" applyAlignment="1">
      <alignment horizontal="center" vertical="center"/>
    </xf>
    <xf numFmtId="164" fontId="8" fillId="6" borderId="11" xfId="1" quotePrefix="1" applyFont="1" applyFill="1" applyBorder="1" applyAlignment="1">
      <alignment horizontal="center" vertical="center"/>
    </xf>
    <xf numFmtId="164" fontId="8" fillId="6" borderId="12" xfId="1" quotePrefix="1" applyFont="1" applyFill="1" applyBorder="1" applyAlignment="1">
      <alignment horizontal="center" vertical="center"/>
    </xf>
    <xf numFmtId="16" fontId="8" fillId="6" borderId="15" xfId="0" applyNumberFormat="1" applyFont="1" applyFill="1" applyBorder="1" applyAlignment="1">
      <alignment horizontal="center" vertical="center"/>
    </xf>
    <xf numFmtId="164" fontId="8" fillId="6" borderId="15" xfId="1" quotePrefix="1" applyFont="1" applyFill="1" applyBorder="1" applyAlignment="1">
      <alignment horizontal="center" vertical="center"/>
    </xf>
    <xf numFmtId="164" fontId="8" fillId="6" borderId="16" xfId="1" quotePrefix="1" applyFont="1" applyFill="1" applyBorder="1" applyAlignment="1">
      <alignment horizontal="center" vertical="center"/>
    </xf>
    <xf numFmtId="164" fontId="8" fillId="6" borderId="11" xfId="1" applyFont="1" applyFill="1" applyBorder="1" applyAlignment="1">
      <alignment horizontal="center" vertical="center"/>
    </xf>
    <xf numFmtId="164" fontId="8" fillId="6" borderId="9" xfId="1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vertical="center"/>
    </xf>
    <xf numFmtId="164" fontId="8" fillId="6" borderId="15" xfId="1" applyFont="1" applyFill="1" applyBorder="1" applyAlignment="1">
      <alignment horizontal="center" vertical="center"/>
    </xf>
    <xf numFmtId="164" fontId="8" fillId="6" borderId="16" xfId="1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vertical="center"/>
    </xf>
    <xf numFmtId="16" fontId="8" fillId="0" borderId="33" xfId="0" applyNumberFormat="1" applyFont="1" applyBorder="1" applyAlignment="1">
      <alignment horizontal="center" vertical="center"/>
    </xf>
    <xf numFmtId="0" fontId="5" fillId="3" borderId="22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165" fontId="20" fillId="5" borderId="40" xfId="2" applyFont="1" applyBorder="1">
      <alignment vertical="center"/>
    </xf>
    <xf numFmtId="165" fontId="20" fillId="5" borderId="0" xfId="2" applyFont="1" applyBorder="1">
      <alignment vertical="center"/>
    </xf>
    <xf numFmtId="164" fontId="7" fillId="7" borderId="4" xfId="3" applyFont="1" applyFill="1" applyBorder="1" applyAlignment="1" applyProtection="1">
      <alignment horizontal="left" vertical="center" wrapText="1"/>
      <protection hidden="1"/>
    </xf>
    <xf numFmtId="164" fontId="7" fillId="7" borderId="41" xfId="3" applyFont="1" applyFill="1" applyBorder="1" applyAlignment="1" applyProtection="1">
      <alignment horizontal="center" vertical="center" wrapText="1"/>
      <protection hidden="1"/>
    </xf>
    <xf numFmtId="164" fontId="7" fillId="7" borderId="42" xfId="3" applyFont="1" applyFill="1" applyBorder="1" applyAlignment="1" applyProtection="1">
      <alignment horizontal="center" vertical="center" wrapText="1"/>
      <protection hidden="1"/>
    </xf>
    <xf numFmtId="164" fontId="7" fillId="7" borderId="43" xfId="3" applyFont="1" applyFill="1" applyBorder="1" applyAlignment="1" applyProtection="1">
      <alignment horizontal="center" vertical="center" wrapText="1"/>
      <protection hidden="1"/>
    </xf>
    <xf numFmtId="164" fontId="13" fillId="0" borderId="44" xfId="1" quotePrefix="1" applyFont="1" applyBorder="1" applyAlignment="1">
      <alignment horizontal="center" vertical="center"/>
    </xf>
    <xf numFmtId="164" fontId="13" fillId="0" borderId="45" xfId="1" quotePrefix="1" applyFont="1" applyBorder="1" applyAlignment="1">
      <alignment horizontal="center" vertical="center"/>
    </xf>
    <xf numFmtId="164" fontId="13" fillId="0" borderId="46" xfId="1" quotePrefix="1" applyFont="1" applyBorder="1" applyAlignment="1">
      <alignment horizontal="center" vertical="center"/>
    </xf>
    <xf numFmtId="164" fontId="13" fillId="0" borderId="47" xfId="1" quotePrefix="1" applyFont="1" applyBorder="1" applyAlignment="1">
      <alignment horizontal="center" vertical="center"/>
    </xf>
    <xf numFmtId="164" fontId="13" fillId="0" borderId="48" xfId="1" quotePrefix="1" applyFont="1" applyBorder="1" applyAlignment="1">
      <alignment horizontal="center" vertical="center"/>
    </xf>
    <xf numFmtId="164" fontId="13" fillId="0" borderId="49" xfId="1" quotePrefix="1" applyFont="1" applyBorder="1" applyAlignment="1">
      <alignment horizontal="center" vertical="center"/>
    </xf>
    <xf numFmtId="164" fontId="13" fillId="0" borderId="50" xfId="1" quotePrefix="1" applyFont="1" applyBorder="1" applyAlignment="1">
      <alignment horizontal="center" vertical="center"/>
    </xf>
    <xf numFmtId="164" fontId="13" fillId="0" borderId="51" xfId="1" quotePrefix="1" applyFont="1" applyBorder="1" applyAlignment="1">
      <alignment horizontal="center" vertical="center"/>
    </xf>
    <xf numFmtId="164" fontId="13" fillId="0" borderId="30" xfId="1" quotePrefix="1" applyFont="1" applyBorder="1" applyAlignment="1">
      <alignment horizontal="left" vertical="center"/>
    </xf>
    <xf numFmtId="164" fontId="13" fillId="9" borderId="31" xfId="1" quotePrefix="1" applyFont="1" applyFill="1" applyBorder="1" applyAlignment="1">
      <alignment horizontal="left" vertical="center"/>
    </xf>
    <xf numFmtId="164" fontId="13" fillId="0" borderId="52" xfId="1" quotePrefix="1" applyFont="1" applyBorder="1" applyAlignment="1">
      <alignment horizontal="center" vertical="center"/>
    </xf>
    <xf numFmtId="164" fontId="13" fillId="0" borderId="53" xfId="1" applyFont="1" applyBorder="1" applyAlignment="1">
      <alignment horizontal="center" vertical="center"/>
    </xf>
    <xf numFmtId="164" fontId="13" fillId="0" borderId="54" xfId="1" quotePrefix="1" applyFont="1" applyBorder="1" applyAlignment="1">
      <alignment horizontal="center" vertical="center"/>
    </xf>
    <xf numFmtId="164" fontId="13" fillId="0" borderId="55" xfId="1" quotePrefix="1" applyFont="1" applyBorder="1" applyAlignment="1">
      <alignment horizontal="center" vertical="center"/>
    </xf>
    <xf numFmtId="164" fontId="8" fillId="0" borderId="40" xfId="1" applyFont="1" applyBorder="1" applyAlignment="1">
      <alignment vertical="center" wrapText="1"/>
    </xf>
    <xf numFmtId="164" fontId="13" fillId="0" borderId="0" xfId="1" quotePrefix="1" applyFont="1" applyBorder="1" applyAlignment="1">
      <alignment horizontal="center" vertical="center"/>
    </xf>
    <xf numFmtId="0" fontId="23" fillId="9" borderId="18" xfId="0" applyFont="1" applyFill="1" applyBorder="1" applyAlignment="1">
      <alignment vertical="center" wrapText="1"/>
    </xf>
    <xf numFmtId="0" fontId="23" fillId="9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32" xfId="0" applyFont="1" applyBorder="1" applyAlignment="1">
      <alignment vertical="center"/>
    </xf>
    <xf numFmtId="16" fontId="24" fillId="0" borderId="33" xfId="0" applyNumberFormat="1" applyFont="1" applyBorder="1" applyAlignment="1">
      <alignment horizontal="center" vertical="center"/>
    </xf>
    <xf numFmtId="164" fontId="22" fillId="0" borderId="9" xfId="1" quotePrefix="1" applyFont="1" applyBorder="1" applyAlignment="1">
      <alignment horizontal="center" vertical="center"/>
    </xf>
    <xf numFmtId="164" fontId="22" fillId="0" borderId="9" xfId="1" applyFont="1" applyBorder="1" applyAlignment="1">
      <alignment horizontal="center" vertical="center"/>
    </xf>
    <xf numFmtId="164" fontId="22" fillId="0" borderId="10" xfId="1" applyFont="1" applyBorder="1" applyAlignment="1">
      <alignment horizontal="center" vertical="center"/>
    </xf>
    <xf numFmtId="0" fontId="24" fillId="6" borderId="36" xfId="0" applyFont="1" applyFill="1" applyBorder="1" applyAlignment="1">
      <alignment vertical="center"/>
    </xf>
    <xf numFmtId="16" fontId="24" fillId="9" borderId="56" xfId="0" applyNumberFormat="1" applyFont="1" applyFill="1" applyBorder="1" applyAlignment="1">
      <alignment horizontal="center" vertical="center"/>
    </xf>
    <xf numFmtId="164" fontId="22" fillId="0" borderId="11" xfId="1" quotePrefix="1" applyFont="1" applyBorder="1" applyAlignment="1">
      <alignment horizontal="center" vertical="center"/>
    </xf>
    <xf numFmtId="164" fontId="22" fillId="0" borderId="11" xfId="1" applyFont="1" applyBorder="1" applyAlignment="1">
      <alignment horizontal="center" vertical="center"/>
    </xf>
    <xf numFmtId="164" fontId="22" fillId="0" borderId="12" xfId="1" applyFont="1" applyBorder="1" applyAlignment="1">
      <alignment horizontal="center" vertical="center"/>
    </xf>
    <xf numFmtId="0" fontId="24" fillId="0" borderId="35" xfId="0" applyFont="1" applyBorder="1" applyAlignment="1">
      <alignment vertical="center"/>
    </xf>
    <xf numFmtId="16" fontId="24" fillId="9" borderId="34" xfId="0" applyNumberFormat="1" applyFont="1" applyFill="1" applyBorder="1" applyAlignment="1">
      <alignment horizontal="center" vertical="center"/>
    </xf>
    <xf numFmtId="164" fontId="22" fillId="0" borderId="15" xfId="1" quotePrefix="1" applyFont="1" applyBorder="1" applyAlignment="1">
      <alignment horizontal="center" vertical="center"/>
    </xf>
    <xf numFmtId="164" fontId="22" fillId="0" borderId="15" xfId="1" applyFont="1" applyBorder="1" applyAlignment="1">
      <alignment horizontal="center" vertical="center"/>
    </xf>
    <xf numFmtId="164" fontId="22" fillId="0" borderId="16" xfId="1" applyFont="1" applyBorder="1" applyAlignment="1">
      <alignment horizontal="center" vertical="center"/>
    </xf>
    <xf numFmtId="164" fontId="8" fillId="6" borderId="29" xfId="1" quotePrefix="1" applyFont="1" applyFill="1" applyBorder="1" applyAlignment="1">
      <alignment horizontal="left" vertical="center"/>
    </xf>
    <xf numFmtId="164" fontId="8" fillId="0" borderId="30" xfId="1" quotePrefix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9" borderId="4" xfId="0" applyFont="1" applyFill="1" applyBorder="1" applyAlignment="1">
      <alignment vertical="center" wrapText="1"/>
    </xf>
    <xf numFmtId="0" fontId="26" fillId="9" borderId="26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/>
    </xf>
    <xf numFmtId="16" fontId="13" fillId="0" borderId="11" xfId="0" applyNumberFormat="1" applyFont="1" applyBorder="1" applyAlignment="1">
      <alignment horizontal="center" vertical="center"/>
    </xf>
    <xf numFmtId="0" fontId="8" fillId="6" borderId="57" xfId="0" applyFont="1" applyFill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/>
    </xf>
    <xf numFmtId="16" fontId="13" fillId="0" borderId="15" xfId="0" applyNumberFormat="1" applyFont="1" applyBorder="1" applyAlignment="1">
      <alignment horizontal="center" vertical="center"/>
    </xf>
    <xf numFmtId="0" fontId="13" fillId="0" borderId="0" xfId="0" applyFont="1"/>
    <xf numFmtId="0" fontId="8" fillId="9" borderId="0" xfId="0" applyFont="1" applyFill="1" applyAlignment="1">
      <alignment vertical="center"/>
    </xf>
    <xf numFmtId="164" fontId="13" fillId="0" borderId="9" xfId="1" quotePrefix="1" applyFont="1" applyBorder="1" applyAlignment="1">
      <alignment horizontal="center" vertical="center"/>
    </xf>
    <xf numFmtId="164" fontId="13" fillId="0" borderId="9" xfId="1" applyFont="1" applyBorder="1" applyAlignment="1">
      <alignment horizontal="center" vertical="center"/>
    </xf>
    <xf numFmtId="164" fontId="8" fillId="0" borderId="56" xfId="1" quotePrefix="1" applyFont="1" applyBorder="1" applyAlignment="1">
      <alignment horizontal="center" vertical="center"/>
    </xf>
    <xf numFmtId="164" fontId="8" fillId="0" borderId="11" xfId="1" quotePrefix="1" applyFont="1" applyBorder="1" applyAlignment="1">
      <alignment horizontal="center" vertical="center"/>
    </xf>
    <xf numFmtId="164" fontId="13" fillId="0" borderId="11" xfId="1" applyFont="1" applyBorder="1" applyAlignment="1">
      <alignment horizontal="center" vertical="center"/>
    </xf>
    <xf numFmtId="164" fontId="13" fillId="0" borderId="56" xfId="1" quotePrefix="1" applyFont="1" applyBorder="1" applyAlignment="1">
      <alignment horizontal="center" vertical="center"/>
    </xf>
    <xf numFmtId="164" fontId="13" fillId="0" borderId="11" xfId="1" quotePrefix="1" applyFont="1" applyBorder="1" applyAlignment="1">
      <alignment horizontal="center" vertical="center"/>
    </xf>
    <xf numFmtId="164" fontId="8" fillId="0" borderId="34" xfId="1" quotePrefix="1" applyFont="1" applyBorder="1" applyAlignment="1">
      <alignment horizontal="center" vertical="center"/>
    </xf>
    <xf numFmtId="164" fontId="13" fillId="0" borderId="15" xfId="1" applyFont="1" applyBorder="1" applyAlignment="1">
      <alignment horizontal="center" vertical="center"/>
    </xf>
    <xf numFmtId="164" fontId="13" fillId="0" borderId="0" xfId="1" applyFont="1" applyBorder="1" applyAlignment="1"/>
    <xf numFmtId="164" fontId="13" fillId="0" borderId="0" xfId="1" applyFont="1" applyBorder="1" applyAlignment="1">
      <alignment horizontal="center" vertical="center"/>
    </xf>
    <xf numFmtId="164" fontId="13" fillId="0" borderId="0" xfId="1" quotePrefix="1" applyFont="1" applyBorder="1" applyAlignment="1">
      <alignment horizontal="center"/>
    </xf>
    <xf numFmtId="0" fontId="7" fillId="7" borderId="58" xfId="0" applyFont="1" applyFill="1" applyBorder="1" applyAlignment="1" applyProtection="1">
      <alignment horizontal="left" vertical="center" wrapText="1"/>
      <protection hidden="1"/>
    </xf>
    <xf numFmtId="0" fontId="7" fillId="7" borderId="4" xfId="0" applyFont="1" applyFill="1" applyBorder="1" applyAlignment="1" applyProtection="1">
      <alignment horizontal="center" vertical="center" wrapText="1"/>
      <protection hidden="1"/>
    </xf>
    <xf numFmtId="0" fontId="7" fillId="7" borderId="59" xfId="0" applyFont="1" applyFill="1" applyBorder="1" applyAlignment="1" applyProtection="1">
      <alignment horizontal="center" vertical="center" wrapText="1"/>
      <protection hidden="1"/>
    </xf>
    <xf numFmtId="0" fontId="7" fillId="7" borderId="4" xfId="0" applyFont="1" applyFill="1" applyBorder="1" applyAlignment="1" applyProtection="1">
      <alignment horizontal="center" vertical="center"/>
      <protection hidden="1"/>
    </xf>
    <xf numFmtId="0" fontId="7" fillId="7" borderId="25" xfId="0" applyFont="1" applyFill="1" applyBorder="1" applyAlignment="1" applyProtection="1">
      <alignment horizontal="center" vertical="center" wrapText="1"/>
      <protection hidden="1"/>
    </xf>
    <xf numFmtId="0" fontId="8" fillId="0" borderId="36" xfId="0" applyFont="1" applyBorder="1"/>
    <xf numFmtId="164" fontId="13" fillId="0" borderId="56" xfId="1" applyFont="1" applyBorder="1" applyAlignment="1">
      <alignment horizontal="center" vertical="center"/>
    </xf>
    <xf numFmtId="164" fontId="13" fillId="0" borderId="12" xfId="1" applyFont="1" applyBorder="1" applyAlignment="1">
      <alignment horizontal="center"/>
    </xf>
    <xf numFmtId="0" fontId="8" fillId="0" borderId="35" xfId="0" applyFont="1" applyBorder="1"/>
    <xf numFmtId="164" fontId="13" fillId="0" borderId="34" xfId="1" applyFont="1" applyBorder="1" applyAlignment="1">
      <alignment horizontal="center" vertical="center"/>
    </xf>
    <xf numFmtId="164" fontId="13" fillId="0" borderId="16" xfId="1" applyFont="1" applyBorder="1" applyAlignment="1">
      <alignment horizontal="center"/>
    </xf>
    <xf numFmtId="0" fontId="8" fillId="6" borderId="0" xfId="0" applyFont="1" applyFill="1"/>
    <xf numFmtId="164" fontId="8" fillId="0" borderId="0" xfId="0" applyNumberFormat="1" applyFont="1" applyAlignment="1">
      <alignment horizontal="center" vertical="center"/>
    </xf>
    <xf numFmtId="164" fontId="8" fillId="0" borderId="0" xfId="1" applyFont="1" applyBorder="1" applyAlignment="1">
      <alignment horizontal="center" vertical="center"/>
    </xf>
    <xf numFmtId="164" fontId="8" fillId="0" borderId="0" xfId="1" applyFont="1" applyBorder="1" applyAlignment="1">
      <alignment horizontal="center"/>
    </xf>
    <xf numFmtId="0" fontId="7" fillId="6" borderId="4" xfId="0" applyFont="1" applyFill="1" applyBorder="1" applyAlignment="1" applyProtection="1">
      <alignment vertical="center"/>
      <protection hidden="1"/>
    </xf>
    <xf numFmtId="0" fontId="7" fillId="7" borderId="60" xfId="0" applyFont="1" applyFill="1" applyBorder="1" applyAlignment="1" applyProtection="1">
      <alignment horizontal="center" vertical="center" wrapText="1"/>
      <protection hidden="1"/>
    </xf>
    <xf numFmtId="0" fontId="7" fillId="7" borderId="61" xfId="0" applyFont="1" applyFill="1" applyBorder="1" applyAlignment="1" applyProtection="1">
      <alignment horizontal="center" vertical="center" wrapText="1"/>
      <protection hidden="1"/>
    </xf>
    <xf numFmtId="0" fontId="7" fillId="7" borderId="62" xfId="0" applyFont="1" applyFill="1" applyBorder="1" applyAlignment="1" applyProtection="1">
      <alignment horizontal="center" vertical="center"/>
      <protection hidden="1"/>
    </xf>
    <xf numFmtId="0" fontId="8" fillId="0" borderId="32" xfId="0" applyFont="1" applyBorder="1"/>
    <xf numFmtId="164" fontId="8" fillId="0" borderId="33" xfId="1" applyFont="1" applyBorder="1" applyAlignment="1">
      <alignment horizontal="center" vertical="center"/>
    </xf>
    <xf numFmtId="0" fontId="8" fillId="6" borderId="36" xfId="0" applyFont="1" applyFill="1" applyBorder="1"/>
    <xf numFmtId="164" fontId="8" fillId="0" borderId="56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1" applyFont="1" applyBorder="1" applyAlignment="1">
      <alignment horizontal="center" vertical="center"/>
    </xf>
    <xf numFmtId="0" fontId="8" fillId="6" borderId="35" xfId="0" applyFont="1" applyFill="1" applyBorder="1"/>
    <xf numFmtId="164" fontId="8" fillId="0" borderId="3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6" xfId="1" applyFont="1" applyBorder="1" applyAlignment="1">
      <alignment horizontal="center" vertical="center"/>
    </xf>
    <xf numFmtId="0" fontId="8" fillId="6" borderId="63" xfId="0" applyFont="1" applyFill="1" applyBorder="1"/>
    <xf numFmtId="0" fontId="22" fillId="0" borderId="63" xfId="0" applyFont="1" applyBorder="1" applyAlignment="1">
      <alignment wrapText="1"/>
    </xf>
    <xf numFmtId="0" fontId="7" fillId="7" borderId="4" xfId="0" applyFont="1" applyFill="1" applyBorder="1" applyAlignment="1" applyProtection="1">
      <alignment vertical="center" wrapText="1"/>
      <protection hidden="1"/>
    </xf>
    <xf numFmtId="0" fontId="22" fillId="0" borderId="0" xfId="0" applyFont="1"/>
    <xf numFmtId="0" fontId="11" fillId="7" borderId="4" xfId="0" applyFont="1" applyFill="1" applyBorder="1" applyAlignment="1" applyProtection="1">
      <alignment vertical="center" wrapText="1"/>
      <protection hidden="1"/>
    </xf>
    <xf numFmtId="0" fontId="11" fillId="7" borderId="61" xfId="0" applyFont="1" applyFill="1" applyBorder="1" applyAlignment="1" applyProtection="1">
      <alignment horizontal="center" vertical="center" wrapText="1"/>
      <protection hidden="1"/>
    </xf>
    <xf numFmtId="164" fontId="8" fillId="0" borderId="8" xfId="1" quotePrefix="1" applyFont="1" applyBorder="1" applyAlignment="1">
      <alignment horizontal="center" vertical="center"/>
    </xf>
    <xf numFmtId="164" fontId="8" fillId="0" borderId="13" xfId="1" quotePrefix="1" applyFont="1" applyBorder="1" applyAlignment="1">
      <alignment horizontal="center" vertical="center"/>
    </xf>
    <xf numFmtId="164" fontId="8" fillId="0" borderId="14" xfId="1" quotePrefix="1" applyFont="1" applyBorder="1" applyAlignment="1">
      <alignment horizontal="center" vertical="center"/>
    </xf>
    <xf numFmtId="164" fontId="22" fillId="0" borderId="0" xfId="1" applyFont="1" applyBorder="1" applyAlignment="1">
      <alignment horizontal="center" vertical="center"/>
    </xf>
    <xf numFmtId="164" fontId="22" fillId="6" borderId="0" xfId="1" quotePrefix="1" applyFont="1" applyFill="1" applyBorder="1" applyAlignment="1">
      <alignment horizontal="center" vertical="center"/>
    </xf>
    <xf numFmtId="164" fontId="22" fillId="6" borderId="0" xfId="1" applyFont="1" applyFill="1" applyBorder="1" applyAlignment="1">
      <alignment horizontal="center" vertical="center"/>
    </xf>
    <xf numFmtId="164" fontId="22" fillId="6" borderId="0" xfId="1" applyFont="1" applyFill="1" applyBorder="1" applyAlignment="1">
      <alignment horizontal="center"/>
    </xf>
    <xf numFmtId="164" fontId="8" fillId="6" borderId="9" xfId="1" quotePrefix="1" applyFont="1" applyFill="1" applyBorder="1" applyAlignment="1">
      <alignment horizontal="center"/>
    </xf>
    <xf numFmtId="164" fontId="13" fillId="6" borderId="0" xfId="1" quotePrefix="1" applyFont="1" applyFill="1" applyBorder="1" applyAlignment="1">
      <alignment horizontal="center" vertical="center"/>
    </xf>
    <xf numFmtId="0" fontId="25" fillId="0" borderId="0" xfId="0" applyFont="1"/>
    <xf numFmtId="0" fontId="7" fillId="7" borderId="4" xfId="0" applyFont="1" applyFill="1" applyBorder="1" applyAlignment="1" applyProtection="1">
      <alignment horizontal="left" vertical="center" wrapText="1"/>
      <protection hidden="1"/>
    </xf>
    <xf numFmtId="0" fontId="7" fillId="7" borderId="26" xfId="0" applyFont="1" applyFill="1" applyBorder="1" applyAlignment="1" applyProtection="1">
      <alignment horizontal="center" vertical="center" wrapText="1"/>
      <protection hidden="1"/>
    </xf>
    <xf numFmtId="0" fontId="7" fillId="7" borderId="65" xfId="0" applyFont="1" applyFill="1" applyBorder="1" applyAlignment="1" applyProtection="1">
      <alignment horizontal="center" vertical="center" wrapText="1"/>
      <protection hidden="1"/>
    </xf>
    <xf numFmtId="0" fontId="7" fillId="7" borderId="22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/>
    <xf numFmtId="0" fontId="0" fillId="6" borderId="0" xfId="0" applyFill="1"/>
    <xf numFmtId="0" fontId="22" fillId="6" borderId="0" xfId="0" applyFont="1" applyFill="1" applyAlignment="1">
      <alignment wrapText="1"/>
    </xf>
    <xf numFmtId="164" fontId="22" fillId="0" borderId="0" xfId="1" quotePrefix="1" applyFont="1" applyBorder="1" applyAlignment="1">
      <alignment horizontal="center" vertical="center"/>
    </xf>
    <xf numFmtId="164" fontId="22" fillId="0" borderId="0" xfId="1" quotePrefix="1" applyFont="1" applyBorder="1" applyAlignment="1">
      <alignment horizontal="center"/>
    </xf>
    <xf numFmtId="164" fontId="25" fillId="0" borderId="0" xfId="1" quotePrefix="1" applyFont="1" applyBorder="1" applyAlignment="1">
      <alignment horizontal="center" vertical="center"/>
    </xf>
    <xf numFmtId="164" fontId="25" fillId="0" borderId="0" xfId="1" applyFont="1" applyBorder="1" applyAlignment="1">
      <alignment horizontal="center" vertical="center"/>
    </xf>
    <xf numFmtId="0" fontId="25" fillId="6" borderId="0" xfId="0" applyFont="1" applyFill="1"/>
    <xf numFmtId="0" fontId="35" fillId="7" borderId="68" xfId="0" applyFont="1" applyFill="1" applyBorder="1" applyAlignment="1" applyProtection="1">
      <alignment horizontal="center" vertical="center" wrapText="1"/>
      <protection hidden="1"/>
    </xf>
    <xf numFmtId="0" fontId="35" fillId="7" borderId="69" xfId="0" applyFont="1" applyFill="1" applyBorder="1" applyAlignment="1" applyProtection="1">
      <alignment horizontal="center" vertical="center" wrapText="1"/>
      <protection hidden="1"/>
    </xf>
    <xf numFmtId="0" fontId="37" fillId="0" borderId="63" xfId="0" applyFont="1" applyBorder="1"/>
    <xf numFmtId="16" fontId="38" fillId="0" borderId="0" xfId="0" applyNumberFormat="1" applyFont="1" applyAlignment="1">
      <alignment horizontal="center"/>
    </xf>
    <xf numFmtId="0" fontId="40" fillId="0" borderId="4" xfId="0" applyFont="1" applyBorder="1"/>
    <xf numFmtId="0" fontId="40" fillId="9" borderId="25" xfId="0" applyFont="1" applyFill="1" applyBorder="1" applyAlignment="1">
      <alignment horizontal="center"/>
    </xf>
    <xf numFmtId="16" fontId="41" fillId="0" borderId="9" xfId="0" applyNumberFormat="1" applyFont="1" applyBorder="1" applyAlignment="1">
      <alignment horizontal="center"/>
    </xf>
    <xf numFmtId="16" fontId="41" fillId="0" borderId="11" xfId="0" applyNumberFormat="1" applyFont="1" applyBorder="1" applyAlignment="1">
      <alignment horizontal="center"/>
    </xf>
    <xf numFmtId="16" fontId="41" fillId="0" borderId="15" xfId="0" applyNumberFormat="1" applyFont="1" applyBorder="1" applyAlignment="1">
      <alignment horizontal="center"/>
    </xf>
    <xf numFmtId="0" fontId="44" fillId="0" borderId="0" xfId="0" applyFont="1"/>
    <xf numFmtId="0" fontId="13" fillId="0" borderId="10" xfId="0" applyFont="1" applyBorder="1" applyAlignment="1">
      <alignment horizontal="center" vertical="center"/>
    </xf>
    <xf numFmtId="16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6" borderId="35" xfId="0" applyFont="1" applyFill="1" applyBorder="1" applyAlignment="1">
      <alignment vertical="center"/>
    </xf>
    <xf numFmtId="16" fontId="13" fillId="0" borderId="16" xfId="0" applyNumberFormat="1" applyFont="1" applyBorder="1" applyAlignment="1">
      <alignment horizontal="center" vertical="center"/>
    </xf>
    <xf numFmtId="16" fontId="13" fillId="0" borderId="8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11" fillId="7" borderId="39" xfId="0" applyFont="1" applyFill="1" applyBorder="1" applyAlignment="1" applyProtection="1">
      <alignment horizontal="center" vertical="center" wrapText="1"/>
      <protection hidden="1"/>
    </xf>
    <xf numFmtId="0" fontId="11" fillId="7" borderId="62" xfId="0" applyFont="1" applyFill="1" applyBorder="1" applyAlignment="1" applyProtection="1">
      <alignment horizontal="center" vertical="center" wrapText="1"/>
      <protection hidden="1"/>
    </xf>
    <xf numFmtId="164" fontId="8" fillId="6" borderId="15" xfId="1" quotePrefix="1" applyFont="1" applyFill="1" applyBorder="1" applyAlignment="1">
      <alignment horizontal="center"/>
    </xf>
    <xf numFmtId="0" fontId="11" fillId="7" borderId="74" xfId="0" applyFont="1" applyFill="1" applyBorder="1" applyAlignment="1" applyProtection="1">
      <alignment horizontal="left" vertical="center" wrapText="1"/>
      <protection hidden="1"/>
    </xf>
    <xf numFmtId="0" fontId="11" fillId="9" borderId="58" xfId="0" applyFont="1" applyFill="1" applyBorder="1" applyAlignment="1">
      <alignment wrapText="1"/>
    </xf>
    <xf numFmtId="0" fontId="11" fillId="9" borderId="44" xfId="0" applyFont="1" applyFill="1" applyBorder="1" applyAlignment="1">
      <alignment horizontal="center" wrapText="1"/>
    </xf>
    <xf numFmtId="0" fontId="11" fillId="9" borderId="25" xfId="0" applyFont="1" applyFill="1" applyBorder="1" applyAlignment="1">
      <alignment horizontal="center" wrapText="1"/>
    </xf>
    <xf numFmtId="164" fontId="8" fillId="0" borderId="10" xfId="1" quotePrefix="1" applyFont="1" applyBorder="1" applyAlignment="1">
      <alignment horizontal="center"/>
    </xf>
    <xf numFmtId="164" fontId="8" fillId="0" borderId="12" xfId="1" quotePrefix="1" applyFont="1" applyBorder="1" applyAlignment="1">
      <alignment horizontal="center"/>
    </xf>
    <xf numFmtId="164" fontId="8" fillId="0" borderId="16" xfId="1" quotePrefix="1" applyFont="1" applyBorder="1" applyAlignment="1">
      <alignment horizontal="center"/>
    </xf>
    <xf numFmtId="0" fontId="37" fillId="0" borderId="36" xfId="0" applyFont="1" applyBorder="1"/>
    <xf numFmtId="0" fontId="37" fillId="0" borderId="35" xfId="0" applyFont="1" applyBorder="1"/>
    <xf numFmtId="16" fontId="41" fillId="0" borderId="10" xfId="0" applyNumberFormat="1" applyFont="1" applyBorder="1" applyAlignment="1">
      <alignment horizontal="center"/>
    </xf>
    <xf numFmtId="16" fontId="41" fillId="0" borderId="12" xfId="0" applyNumberFormat="1" applyFont="1" applyBorder="1" applyAlignment="1">
      <alignment horizontal="center"/>
    </xf>
    <xf numFmtId="16" fontId="41" fillId="0" borderId="16" xfId="0" applyNumberFormat="1" applyFont="1" applyBorder="1" applyAlignment="1">
      <alignment horizontal="center"/>
    </xf>
    <xf numFmtId="0" fontId="11" fillId="9" borderId="70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6" borderId="8" xfId="0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5" fillId="3" borderId="75" xfId="0" applyFont="1" applyFill="1" applyBorder="1" applyAlignment="1">
      <alignment horizontal="left" vertical="center"/>
    </xf>
    <xf numFmtId="0" fontId="5" fillId="3" borderId="76" xfId="0" applyFont="1" applyFill="1" applyBorder="1" applyAlignment="1">
      <alignment horizontal="left" vertical="center"/>
    </xf>
    <xf numFmtId="0" fontId="6" fillId="3" borderId="76" xfId="0" applyFont="1" applyFill="1" applyBorder="1" applyAlignment="1">
      <alignment horizontal="left" vertical="center"/>
    </xf>
    <xf numFmtId="0" fontId="6" fillId="3" borderId="7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9" fillId="9" borderId="0" xfId="0" applyFont="1" applyFill="1" applyAlignment="1">
      <alignment horizontal="left"/>
    </xf>
    <xf numFmtId="0" fontId="8" fillId="0" borderId="11" xfId="0" applyFont="1" applyBorder="1"/>
    <xf numFmtId="164" fontId="13" fillId="0" borderId="10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65" fontId="29" fillId="5" borderId="63" xfId="2" applyFont="1" applyBorder="1">
      <alignment vertical="center"/>
    </xf>
    <xf numFmtId="165" fontId="29" fillId="5" borderId="0" xfId="2" applyFont="1" applyBorder="1">
      <alignment vertical="center"/>
    </xf>
    <xf numFmtId="0" fontId="11" fillId="0" borderId="62" xfId="0" applyFont="1" applyBorder="1" applyAlignment="1">
      <alignment horizontal="center" vertical="center" wrapText="1"/>
    </xf>
    <xf numFmtId="164" fontId="8" fillId="6" borderId="9" xfId="0" applyNumberFormat="1" applyFont="1" applyFill="1" applyBorder="1" applyAlignment="1">
      <alignment horizontal="center" vertical="center" wrapText="1"/>
    </xf>
    <xf numFmtId="164" fontId="8" fillId="6" borderId="10" xfId="0" applyNumberFormat="1" applyFont="1" applyFill="1" applyBorder="1" applyAlignment="1">
      <alignment horizontal="center"/>
    </xf>
    <xf numFmtId="164" fontId="8" fillId="6" borderId="11" xfId="0" applyNumberFormat="1" applyFont="1" applyFill="1" applyBorder="1" applyAlignment="1">
      <alignment horizontal="center" vertical="center" wrapText="1"/>
    </xf>
    <xf numFmtId="164" fontId="8" fillId="6" borderId="12" xfId="0" applyNumberFormat="1" applyFont="1" applyFill="1" applyBorder="1" applyAlignment="1">
      <alignment horizontal="center"/>
    </xf>
    <xf numFmtId="165" fontId="20" fillId="5" borderId="27" xfId="2" applyFont="1" applyBorder="1">
      <alignment vertical="center"/>
    </xf>
    <xf numFmtId="165" fontId="20" fillId="5" borderId="28" xfId="2" applyFont="1" applyBorder="1">
      <alignment vertical="center"/>
    </xf>
    <xf numFmtId="0" fontId="11" fillId="7" borderId="21" xfId="0" applyFont="1" applyFill="1" applyBorder="1" applyAlignment="1" applyProtection="1">
      <alignment horizontal="center" vertical="center" wrapText="1"/>
      <protection hidden="1"/>
    </xf>
    <xf numFmtId="0" fontId="11" fillId="7" borderId="80" xfId="0" applyFont="1" applyFill="1" applyBorder="1" applyAlignment="1" applyProtection="1">
      <alignment horizontal="center" vertical="center" wrapText="1"/>
      <protection hidden="1"/>
    </xf>
    <xf numFmtId="0" fontId="11" fillId="7" borderId="81" xfId="0" applyFont="1" applyFill="1" applyBorder="1" applyAlignment="1" applyProtection="1">
      <alignment horizontal="center" vertical="center" wrapText="1"/>
      <protection hidden="1"/>
    </xf>
    <xf numFmtId="164" fontId="8" fillId="6" borderId="9" xfId="0" applyNumberFormat="1" applyFont="1" applyFill="1" applyBorder="1" applyAlignment="1">
      <alignment horizontal="center"/>
    </xf>
    <xf numFmtId="164" fontId="8" fillId="6" borderId="11" xfId="0" applyNumberFormat="1" applyFont="1" applyFill="1" applyBorder="1" applyAlignment="1">
      <alignment horizontal="center"/>
    </xf>
    <xf numFmtId="0" fontId="32" fillId="5" borderId="27" xfId="0" applyFont="1" applyFill="1" applyBorder="1"/>
    <xf numFmtId="0" fontId="32" fillId="5" borderId="28" xfId="0" applyFont="1" applyFill="1" applyBorder="1"/>
    <xf numFmtId="0" fontId="47" fillId="0" borderId="25" xfId="0" applyFont="1" applyBorder="1" applyAlignment="1">
      <alignment horizontal="center"/>
    </xf>
    <xf numFmtId="0" fontId="28" fillId="11" borderId="27" xfId="0" applyFont="1" applyFill="1" applyBorder="1"/>
    <xf numFmtId="0" fontId="28" fillId="11" borderId="28" xfId="0" applyFont="1" applyFill="1" applyBorder="1"/>
    <xf numFmtId="0" fontId="11" fillId="0" borderId="4" xfId="0" applyFont="1" applyBorder="1" applyAlignment="1">
      <alignment horizontal="center" wrapText="1"/>
    </xf>
    <xf numFmtId="0" fontId="7" fillId="9" borderId="82" xfId="0" applyFont="1" applyFill="1" applyBorder="1" applyAlignment="1">
      <alignment vertical="center" wrapText="1"/>
    </xf>
    <xf numFmtId="0" fontId="7" fillId="9" borderId="83" xfId="0" applyFont="1" applyFill="1" applyBorder="1" applyAlignment="1">
      <alignment horizontal="center" vertical="center" wrapText="1"/>
    </xf>
    <xf numFmtId="0" fontId="7" fillId="9" borderId="72" xfId="0" applyFont="1" applyFill="1" applyBorder="1" applyAlignment="1">
      <alignment horizontal="center" vertical="center" wrapText="1"/>
    </xf>
    <xf numFmtId="0" fontId="7" fillId="9" borderId="84" xfId="0" applyFont="1" applyFill="1" applyBorder="1" applyAlignment="1">
      <alignment horizontal="center" vertical="center" wrapText="1"/>
    </xf>
    <xf numFmtId="0" fontId="7" fillId="9" borderId="73" xfId="0" applyFont="1" applyFill="1" applyBorder="1" applyAlignment="1">
      <alignment horizontal="center" vertical="center" wrapText="1"/>
    </xf>
    <xf numFmtId="0" fontId="8" fillId="6" borderId="85" xfId="0" applyFont="1" applyFill="1" applyBorder="1" applyAlignment="1">
      <alignment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0" fillId="0" borderId="79" xfId="0" applyBorder="1"/>
    <xf numFmtId="0" fontId="8" fillId="6" borderId="88" xfId="0" applyFont="1" applyFill="1" applyBorder="1" applyAlignment="1">
      <alignment vertical="center"/>
    </xf>
    <xf numFmtId="16" fontId="13" fillId="0" borderId="89" xfId="0" applyNumberFormat="1" applyFont="1" applyBorder="1" applyAlignment="1">
      <alignment horizontal="center" vertical="center"/>
    </xf>
    <xf numFmtId="16" fontId="13" fillId="0" borderId="90" xfId="0" applyNumberFormat="1" applyFont="1" applyBorder="1" applyAlignment="1">
      <alignment horizontal="center" vertical="center"/>
    </xf>
    <xf numFmtId="16" fontId="13" fillId="0" borderId="71" xfId="0" applyNumberFormat="1" applyFont="1" applyBorder="1" applyAlignment="1">
      <alignment horizontal="center" vertical="center"/>
    </xf>
    <xf numFmtId="0" fontId="8" fillId="6" borderId="48" xfId="0" applyFont="1" applyFill="1" applyBorder="1" applyAlignment="1">
      <alignment vertical="center"/>
    </xf>
    <xf numFmtId="0" fontId="13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8" fillId="6" borderId="91" xfId="0" applyFont="1" applyFill="1" applyBorder="1" applyAlignment="1">
      <alignment vertical="center"/>
    </xf>
    <xf numFmtId="164" fontId="8" fillId="0" borderId="92" xfId="1" quotePrefix="1" applyFont="1" applyBorder="1" applyAlignment="1">
      <alignment horizontal="center" vertical="center"/>
    </xf>
    <xf numFmtId="164" fontId="8" fillId="0" borderId="93" xfId="1" quotePrefix="1" applyFont="1" applyBorder="1" applyAlignment="1">
      <alignment horizontal="center" vertical="center"/>
    </xf>
    <xf numFmtId="164" fontId="13" fillId="0" borderId="93" xfId="1" applyFont="1" applyBorder="1" applyAlignment="1">
      <alignment horizontal="center" vertical="center"/>
    </xf>
    <xf numFmtId="16" fontId="13" fillId="0" borderId="93" xfId="0" applyNumberFormat="1" applyFont="1" applyBorder="1" applyAlignment="1">
      <alignment horizontal="center" vertical="center"/>
    </xf>
    <xf numFmtId="16" fontId="13" fillId="0" borderId="94" xfId="0" applyNumberFormat="1" applyFont="1" applyBorder="1" applyAlignment="1">
      <alignment horizontal="center" vertical="center"/>
    </xf>
    <xf numFmtId="16" fontId="13" fillId="0" borderId="95" xfId="0" applyNumberFormat="1" applyFont="1" applyBorder="1" applyAlignment="1">
      <alignment horizontal="center" vertical="center"/>
    </xf>
    <xf numFmtId="0" fontId="42" fillId="3" borderId="0" xfId="0" applyFont="1" applyFill="1"/>
    <xf numFmtId="0" fontId="50" fillId="3" borderId="96" xfId="0" applyFont="1" applyFill="1" applyBorder="1"/>
    <xf numFmtId="0" fontId="5" fillId="3" borderId="64" xfId="0" applyFont="1" applyFill="1" applyBorder="1"/>
    <xf numFmtId="0" fontId="11" fillId="9" borderId="0" xfId="0" applyFont="1" applyFill="1" applyAlignment="1">
      <alignment horizontal="center" vertical="center" wrapText="1"/>
    </xf>
    <xf numFmtId="0" fontId="5" fillId="3" borderId="97" xfId="0" applyFont="1" applyFill="1" applyBorder="1"/>
    <xf numFmtId="0" fontId="50" fillId="3" borderId="28" xfId="0" applyFont="1" applyFill="1" applyBorder="1" applyAlignment="1">
      <alignment horizontal="center"/>
    </xf>
    <xf numFmtId="0" fontId="50" fillId="3" borderId="72" xfId="0" applyFont="1" applyFill="1" applyBorder="1"/>
    <xf numFmtId="164" fontId="13" fillId="0" borderId="10" xfId="1" applyFont="1" applyBorder="1" applyAlignment="1">
      <alignment horizontal="center"/>
    </xf>
    <xf numFmtId="0" fontId="8" fillId="6" borderId="14" xfId="0" applyFont="1" applyFill="1" applyBorder="1"/>
    <xf numFmtId="164" fontId="13" fillId="0" borderId="33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7" borderId="62" xfId="0" applyFont="1" applyFill="1" applyBorder="1" applyAlignment="1" applyProtection="1">
      <alignment horizontal="center" vertical="center" wrapText="1"/>
      <protection hidden="1"/>
    </xf>
    <xf numFmtId="164" fontId="13" fillId="0" borderId="15" xfId="1" quotePrefix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/>
    </xf>
    <xf numFmtId="164" fontId="13" fillId="0" borderId="34" xfId="1" quotePrefix="1" applyFont="1" applyBorder="1" applyAlignment="1">
      <alignment horizontal="center" vertical="center"/>
    </xf>
    <xf numFmtId="164" fontId="8" fillId="6" borderId="9" xfId="1" applyFont="1" applyFill="1" applyBorder="1" applyAlignment="1">
      <alignment horizontal="center"/>
    </xf>
    <xf numFmtId="164" fontId="8" fillId="6" borderId="15" xfId="1" applyFont="1" applyFill="1" applyBorder="1" applyAlignment="1">
      <alignment horizontal="center"/>
    </xf>
    <xf numFmtId="164" fontId="8" fillId="6" borderId="15" xfId="0" applyNumberFormat="1" applyFont="1" applyFill="1" applyBorder="1" applyAlignment="1">
      <alignment horizontal="center" vertical="center" wrapText="1"/>
    </xf>
    <xf numFmtId="164" fontId="8" fillId="6" borderId="16" xfId="0" applyNumberFormat="1" applyFont="1" applyFill="1" applyBorder="1" applyAlignment="1">
      <alignment horizontal="center"/>
    </xf>
    <xf numFmtId="164" fontId="8" fillId="0" borderId="33" xfId="1" quotePrefix="1" applyFont="1" applyBorder="1" applyAlignment="1">
      <alignment horizontal="center" vertical="center"/>
    </xf>
    <xf numFmtId="0" fontId="8" fillId="7" borderId="32" xfId="0" applyFont="1" applyFill="1" applyBorder="1" applyAlignment="1" applyProtection="1">
      <alignment vertical="center" wrapText="1"/>
      <protection hidden="1"/>
    </xf>
    <xf numFmtId="0" fontId="8" fillId="7" borderId="35" xfId="0" applyFont="1" applyFill="1" applyBorder="1" applyAlignment="1" applyProtection="1">
      <alignment vertical="center" wrapText="1"/>
      <protection hidden="1"/>
    </xf>
    <xf numFmtId="164" fontId="8" fillId="6" borderId="11" xfId="1" quotePrefix="1" applyFont="1" applyFill="1" applyBorder="1" applyAlignment="1">
      <alignment horizontal="center"/>
    </xf>
    <xf numFmtId="164" fontId="8" fillId="6" borderId="15" xfId="0" applyNumberFormat="1" applyFont="1" applyFill="1" applyBorder="1" applyAlignment="1">
      <alignment horizontal="center"/>
    </xf>
    <xf numFmtId="164" fontId="8" fillId="0" borderId="56" xfId="1" applyFont="1" applyBorder="1" applyAlignment="1">
      <alignment horizontal="center" vertical="center"/>
    </xf>
    <xf numFmtId="164" fontId="8" fillId="0" borderId="34" xfId="1" applyFont="1" applyBorder="1" applyAlignment="1">
      <alignment horizontal="center" vertical="center"/>
    </xf>
    <xf numFmtId="0" fontId="8" fillId="7" borderId="32" xfId="0" applyFont="1" applyFill="1" applyBorder="1" applyAlignment="1" applyProtection="1">
      <alignment horizontal="left" vertical="center" wrapText="1"/>
      <protection hidden="1"/>
    </xf>
    <xf numFmtId="0" fontId="8" fillId="0" borderId="9" xfId="0" applyFont="1" applyBorder="1" applyAlignment="1">
      <alignment horizontal="center" vertical="center" wrapText="1"/>
    </xf>
    <xf numFmtId="16" fontId="8" fillId="0" borderId="9" xfId="0" applyNumberFormat="1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" fontId="8" fillId="0" borderId="15" xfId="0" applyNumberFormat="1" applyFont="1" applyBorder="1" applyAlignment="1">
      <alignment horizontal="center" vertical="center" wrapText="1"/>
    </xf>
    <xf numFmtId="16" fontId="8" fillId="0" borderId="16" xfId="0" applyNumberFormat="1" applyFont="1" applyBorder="1" applyAlignment="1">
      <alignment horizontal="center" vertical="center" wrapText="1"/>
    </xf>
    <xf numFmtId="16" fontId="8" fillId="0" borderId="33" xfId="0" applyNumberFormat="1" applyFont="1" applyBorder="1" applyAlignment="1">
      <alignment horizontal="center" wrapText="1"/>
    </xf>
    <xf numFmtId="16" fontId="8" fillId="0" borderId="34" xfId="0" applyNumberFormat="1" applyFont="1" applyBorder="1" applyAlignment="1">
      <alignment horizontal="center" wrapText="1"/>
    </xf>
    <xf numFmtId="0" fontId="8" fillId="9" borderId="32" xfId="0" applyFont="1" applyFill="1" applyBorder="1" applyAlignment="1">
      <alignment wrapText="1"/>
    </xf>
    <xf numFmtId="0" fontId="8" fillId="9" borderId="35" xfId="0" applyFont="1" applyFill="1" applyBorder="1" applyAlignment="1">
      <alignment wrapText="1"/>
    </xf>
    <xf numFmtId="0" fontId="8" fillId="6" borderId="36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0" fontId="8" fillId="6" borderId="57" xfId="0" applyFont="1" applyFill="1" applyBorder="1" applyAlignment="1">
      <alignment wrapText="1"/>
    </xf>
    <xf numFmtId="0" fontId="8" fillId="6" borderId="37" xfId="0" applyFont="1" applyFill="1" applyBorder="1" applyAlignment="1">
      <alignment wrapText="1"/>
    </xf>
    <xf numFmtId="0" fontId="8" fillId="6" borderId="35" xfId="0" applyFont="1" applyFill="1" applyBorder="1" applyAlignment="1">
      <alignment wrapText="1"/>
    </xf>
    <xf numFmtId="164" fontId="8" fillId="0" borderId="10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1" fillId="9" borderId="4" xfId="0" applyFont="1" applyFill="1" applyBorder="1" applyAlignment="1">
      <alignment vertical="center" wrapText="1"/>
    </xf>
    <xf numFmtId="0" fontId="11" fillId="7" borderId="68" xfId="0" applyFont="1" applyFill="1" applyBorder="1" applyAlignment="1" applyProtection="1">
      <alignment horizontal="center" vertical="center" wrapText="1"/>
      <protection hidden="1"/>
    </xf>
    <xf numFmtId="0" fontId="11" fillId="7" borderId="69" xfId="0" applyFont="1" applyFill="1" applyBorder="1" applyAlignment="1" applyProtection="1">
      <alignment horizontal="center" vertical="center" wrapText="1"/>
      <protection hidden="1"/>
    </xf>
    <xf numFmtId="0" fontId="11" fillId="9" borderId="69" xfId="0" applyFont="1" applyFill="1" applyBorder="1" applyAlignment="1">
      <alignment horizontal="center" vertical="center" wrapText="1"/>
    </xf>
    <xf numFmtId="16" fontId="41" fillId="0" borderId="56" xfId="0" applyNumberFormat="1" applyFont="1" applyBorder="1" applyAlignment="1">
      <alignment horizontal="center"/>
    </xf>
    <xf numFmtId="0" fontId="37" fillId="0" borderId="4" xfId="0" applyFont="1" applyBorder="1"/>
    <xf numFmtId="16" fontId="41" fillId="0" borderId="33" xfId="0" applyNumberFormat="1" applyFont="1" applyBorder="1" applyAlignment="1">
      <alignment horizontal="center"/>
    </xf>
    <xf numFmtId="16" fontId="41" fillId="0" borderId="34" xfId="0" applyNumberFormat="1" applyFont="1" applyBorder="1" applyAlignment="1">
      <alignment horizontal="center"/>
    </xf>
    <xf numFmtId="0" fontId="42" fillId="3" borderId="64" xfId="0" applyFont="1" applyFill="1" applyBorder="1"/>
    <xf numFmtId="0" fontId="42" fillId="3" borderId="72" xfId="0" applyFont="1" applyFill="1" applyBorder="1"/>
    <xf numFmtId="0" fontId="42" fillId="3" borderId="99" xfId="0" applyFont="1" applyFill="1" applyBorder="1"/>
    <xf numFmtId="0" fontId="50" fillId="3" borderId="100" xfId="0" applyFont="1" applyFill="1" applyBorder="1"/>
    <xf numFmtId="16" fontId="8" fillId="4" borderId="11" xfId="0" applyNumberFormat="1" applyFont="1" applyFill="1" applyBorder="1" applyAlignment="1">
      <alignment horizontal="center" wrapText="1"/>
    </xf>
    <xf numFmtId="0" fontId="54" fillId="0" borderId="11" xfId="0" applyFont="1" applyBorder="1" applyAlignment="1">
      <alignment horizontal="center"/>
    </xf>
    <xf numFmtId="16" fontId="8" fillId="4" borderId="11" xfId="0" applyNumberFormat="1" applyFont="1" applyFill="1" applyBorder="1" applyAlignment="1">
      <alignment horizontal="center"/>
    </xf>
    <xf numFmtId="16" fontId="8" fillId="4" borderId="12" xfId="0" applyNumberFormat="1" applyFont="1" applyFill="1" applyBorder="1" applyAlignment="1">
      <alignment horizontal="center"/>
    </xf>
    <xf numFmtId="16" fontId="8" fillId="4" borderId="15" xfId="0" applyNumberFormat="1" applyFont="1" applyFill="1" applyBorder="1" applyAlignment="1">
      <alignment horizontal="center" wrapText="1"/>
    </xf>
    <xf numFmtId="0" fontId="54" fillId="0" borderId="15" xfId="0" applyFont="1" applyBorder="1" applyAlignment="1">
      <alignment horizontal="center"/>
    </xf>
    <xf numFmtId="16" fontId="8" fillId="4" borderId="15" xfId="0" applyNumberFormat="1" applyFont="1" applyFill="1" applyBorder="1" applyAlignment="1">
      <alignment horizontal="center"/>
    </xf>
    <xf numFmtId="16" fontId="8" fillId="0" borderId="15" xfId="0" applyNumberFormat="1" applyFont="1" applyBorder="1" applyAlignment="1">
      <alignment horizontal="center"/>
    </xf>
    <xf numFmtId="16" fontId="8" fillId="4" borderId="16" xfId="0" applyNumberFormat="1" applyFont="1" applyFill="1" applyBorder="1" applyAlignment="1">
      <alignment horizontal="center"/>
    </xf>
    <xf numFmtId="16" fontId="8" fillId="4" borderId="56" xfId="0" applyNumberFormat="1" applyFont="1" applyFill="1" applyBorder="1" applyAlignment="1">
      <alignment horizontal="center" wrapText="1"/>
    </xf>
    <xf numFmtId="0" fontId="8" fillId="4" borderId="32" xfId="0" applyFont="1" applyFill="1" applyBorder="1"/>
    <xf numFmtId="0" fontId="11" fillId="4" borderId="39" xfId="0" applyFont="1" applyFill="1" applyBorder="1"/>
    <xf numFmtId="0" fontId="11" fillId="4" borderId="61" xfId="0" applyFont="1" applyFill="1" applyBorder="1" applyAlignment="1">
      <alignment horizontal="center" wrapText="1"/>
    </xf>
    <xf numFmtId="0" fontId="11" fillId="4" borderId="61" xfId="0" applyFont="1" applyFill="1" applyBorder="1" applyAlignment="1">
      <alignment horizontal="center"/>
    </xf>
    <xf numFmtId="0" fontId="11" fillId="4" borderId="62" xfId="0" applyFont="1" applyFill="1" applyBorder="1" applyAlignment="1">
      <alignment horizontal="center"/>
    </xf>
    <xf numFmtId="0" fontId="54" fillId="0" borderId="9" xfId="0" applyFont="1" applyBorder="1" applyAlignment="1">
      <alignment horizontal="center"/>
    </xf>
    <xf numFmtId="16" fontId="8" fillId="4" borderId="9" xfId="0" applyNumberFormat="1" applyFont="1" applyFill="1" applyBorder="1" applyAlignment="1">
      <alignment horizontal="center"/>
    </xf>
    <xf numFmtId="16" fontId="8" fillId="4" borderId="10" xfId="0" applyNumberFormat="1" applyFont="1" applyFill="1" applyBorder="1" applyAlignment="1">
      <alignment horizontal="center"/>
    </xf>
    <xf numFmtId="16" fontId="8" fillId="4" borderId="33" xfId="0" applyNumberFormat="1" applyFont="1" applyFill="1" applyBorder="1" applyAlignment="1">
      <alignment horizontal="center" wrapText="1"/>
    </xf>
    <xf numFmtId="16" fontId="8" fillId="4" borderId="34" xfId="0" applyNumberFormat="1" applyFont="1" applyFill="1" applyBorder="1" applyAlignment="1">
      <alignment horizontal="center" wrapText="1"/>
    </xf>
    <xf numFmtId="0" fontId="8" fillId="4" borderId="36" xfId="0" applyFont="1" applyFill="1" applyBorder="1"/>
    <xf numFmtId="0" fontId="11" fillId="4" borderId="63" xfId="0" applyFont="1" applyFill="1" applyBorder="1" applyAlignment="1">
      <alignment wrapText="1"/>
    </xf>
    <xf numFmtId="0" fontId="45" fillId="4" borderId="11" xfId="0" applyFont="1" applyFill="1" applyBorder="1" applyAlignment="1">
      <alignment horizontal="center" wrapText="1"/>
    </xf>
    <xf numFmtId="0" fontId="11" fillId="4" borderId="18" xfId="0" applyFont="1" applyFill="1" applyBorder="1" applyAlignment="1">
      <alignment horizontal="center" wrapText="1"/>
    </xf>
    <xf numFmtId="0" fontId="11" fillId="4" borderId="20" xfId="0" applyFont="1" applyFill="1" applyBorder="1" applyAlignment="1">
      <alignment horizontal="center" wrapText="1"/>
    </xf>
    <xf numFmtId="16" fontId="8" fillId="4" borderId="12" xfId="0" applyNumberFormat="1" applyFont="1" applyFill="1" applyBorder="1" applyAlignment="1">
      <alignment horizontal="center" wrapText="1"/>
    </xf>
    <xf numFmtId="0" fontId="45" fillId="4" borderId="15" xfId="0" applyFont="1" applyFill="1" applyBorder="1" applyAlignment="1">
      <alignment horizontal="center" wrapText="1"/>
    </xf>
    <xf numFmtId="16" fontId="8" fillId="4" borderId="16" xfId="0" applyNumberFormat="1" applyFont="1" applyFill="1" applyBorder="1" applyAlignment="1">
      <alignment horizontal="center" wrapText="1"/>
    </xf>
    <xf numFmtId="0" fontId="51" fillId="0" borderId="11" xfId="0" applyFont="1" applyBorder="1"/>
    <xf numFmtId="16" fontId="25" fillId="4" borderId="11" xfId="0" applyNumberFormat="1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25" fillId="0" borderId="11" xfId="0" applyFont="1" applyBorder="1"/>
    <xf numFmtId="16" fontId="25" fillId="0" borderId="11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11" fillId="4" borderId="58" xfId="0" applyFont="1" applyFill="1" applyBorder="1"/>
    <xf numFmtId="0" fontId="11" fillId="4" borderId="4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16" fontId="8" fillId="0" borderId="9" xfId="0" applyNumberFormat="1" applyFont="1" applyBorder="1" applyAlignment="1">
      <alignment horizontal="center"/>
    </xf>
    <xf numFmtId="16" fontId="8" fillId="0" borderId="10" xfId="0" applyNumberFormat="1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16" fontId="8" fillId="0" borderId="16" xfId="0" applyNumberFormat="1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11" fillId="4" borderId="98" xfId="0" applyFont="1" applyFill="1" applyBorder="1"/>
    <xf numFmtId="0" fontId="11" fillId="4" borderId="99" xfId="0" applyFont="1" applyFill="1" applyBorder="1" applyAlignment="1">
      <alignment horizontal="center" wrapText="1"/>
    </xf>
    <xf numFmtId="0" fontId="11" fillId="4" borderId="99" xfId="0" applyFont="1" applyFill="1" applyBorder="1" applyAlignment="1">
      <alignment horizontal="center"/>
    </xf>
    <xf numFmtId="16" fontId="8" fillId="0" borderId="56" xfId="0" applyNumberFormat="1" applyFont="1" applyBorder="1" applyAlignment="1">
      <alignment horizontal="center" vertical="center"/>
    </xf>
    <xf numFmtId="16" fontId="8" fillId="0" borderId="34" xfId="0" applyNumberFormat="1" applyFont="1" applyBorder="1" applyAlignment="1">
      <alignment horizontal="center" vertical="center"/>
    </xf>
    <xf numFmtId="0" fontId="8" fillId="6" borderId="14" xfId="0" applyFont="1" applyFill="1" applyBorder="1" applyAlignment="1">
      <alignment vertical="center"/>
    </xf>
    <xf numFmtId="16" fontId="8" fillId="13" borderId="15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vertical="center" wrapText="1"/>
    </xf>
    <xf numFmtId="0" fontId="7" fillId="4" borderId="101" xfId="0" applyFont="1" applyFill="1" applyBorder="1" applyAlignment="1">
      <alignment horizontal="left" vertical="center" wrapText="1"/>
    </xf>
    <xf numFmtId="0" fontId="7" fillId="4" borderId="102" xfId="0" applyFont="1" applyFill="1" applyBorder="1" applyAlignment="1">
      <alignment horizontal="center" vertical="center" wrapText="1"/>
    </xf>
    <xf numFmtId="0" fontId="7" fillId="4" borderId="103" xfId="0" applyFont="1" applyFill="1" applyBorder="1" applyAlignment="1">
      <alignment horizontal="center" vertical="center" wrapText="1"/>
    </xf>
    <xf numFmtId="16" fontId="8" fillId="4" borderId="9" xfId="0" applyNumberFormat="1" applyFont="1" applyFill="1" applyBorder="1" applyAlignment="1">
      <alignment horizontal="center" vertical="center"/>
    </xf>
    <xf numFmtId="16" fontId="8" fillId="4" borderId="11" xfId="0" applyNumberFormat="1" applyFont="1" applyFill="1" applyBorder="1" applyAlignment="1">
      <alignment horizontal="center" vertical="center"/>
    </xf>
    <xf numFmtId="16" fontId="8" fillId="4" borderId="15" xfId="0" applyNumberFormat="1" applyFont="1" applyFill="1" applyBorder="1" applyAlignment="1">
      <alignment horizontal="center" vertical="center"/>
    </xf>
    <xf numFmtId="0" fontId="11" fillId="4" borderId="71" xfId="0" applyFont="1" applyFill="1" applyBorder="1" applyAlignment="1">
      <alignment wrapText="1"/>
    </xf>
    <xf numFmtId="0" fontId="11" fillId="4" borderId="71" xfId="0" applyFont="1" applyFill="1" applyBorder="1" applyAlignment="1">
      <alignment horizontal="center" wrapText="1"/>
    </xf>
    <xf numFmtId="0" fontId="8" fillId="0" borderId="57" xfId="0" applyFont="1" applyBorder="1"/>
    <xf numFmtId="16" fontId="8" fillId="4" borderId="104" xfId="0" applyNumberFormat="1" applyFont="1" applyFill="1" applyBorder="1" applyAlignment="1">
      <alignment horizontal="center" wrapText="1"/>
    </xf>
    <xf numFmtId="0" fontId="45" fillId="4" borderId="105" xfId="0" applyFont="1" applyFill="1" applyBorder="1" applyAlignment="1">
      <alignment horizontal="center" wrapText="1"/>
    </xf>
    <xf numFmtId="16" fontId="8" fillId="4" borderId="105" xfId="0" applyNumberFormat="1" applyFont="1" applyFill="1" applyBorder="1" applyAlignment="1">
      <alignment horizontal="center" wrapText="1"/>
    </xf>
    <xf numFmtId="16" fontId="8" fillId="4" borderId="106" xfId="0" applyNumberFormat="1" applyFont="1" applyFill="1" applyBorder="1" applyAlignment="1">
      <alignment horizontal="center" wrapText="1"/>
    </xf>
    <xf numFmtId="16" fontId="11" fillId="4" borderId="71" xfId="0" applyNumberFormat="1" applyFont="1" applyFill="1" applyBorder="1" applyAlignment="1">
      <alignment horizontal="center" wrapText="1"/>
    </xf>
    <xf numFmtId="0" fontId="8" fillId="7" borderId="107" xfId="0" applyFont="1" applyFill="1" applyBorder="1" applyAlignment="1" applyProtection="1">
      <alignment horizontal="center" vertical="center" wrapText="1"/>
      <protection hidden="1"/>
    </xf>
    <xf numFmtId="16" fontId="8" fillId="9" borderId="107" xfId="0" applyNumberFormat="1" applyFont="1" applyFill="1" applyBorder="1" applyAlignment="1">
      <alignment horizontal="center" vertical="center" wrapText="1"/>
    </xf>
    <xf numFmtId="0" fontId="11" fillId="9" borderId="107" xfId="0" applyFont="1" applyFill="1" applyBorder="1" applyAlignment="1">
      <alignment horizontal="center" vertical="center" wrapText="1"/>
    </xf>
    <xf numFmtId="0" fontId="11" fillId="9" borderId="108" xfId="0" applyFont="1" applyFill="1" applyBorder="1" applyAlignment="1">
      <alignment horizontal="center" vertical="center" wrapText="1"/>
    </xf>
    <xf numFmtId="16" fontId="8" fillId="9" borderId="71" xfId="0" applyNumberFormat="1" applyFont="1" applyFill="1" applyBorder="1" applyAlignment="1">
      <alignment horizontal="center" wrapText="1"/>
    </xf>
    <xf numFmtId="0" fontId="8" fillId="6" borderId="71" xfId="0" applyFont="1" applyFill="1" applyBorder="1" applyAlignment="1">
      <alignment horizontal="center" wrapText="1"/>
    </xf>
    <xf numFmtId="16" fontId="8" fillId="9" borderId="109" xfId="0" applyNumberFormat="1" applyFont="1" applyFill="1" applyBorder="1" applyAlignment="1">
      <alignment horizontal="center" wrapText="1"/>
    </xf>
    <xf numFmtId="16" fontId="8" fillId="9" borderId="110" xfId="0" applyNumberFormat="1" applyFont="1" applyFill="1" applyBorder="1" applyAlignment="1">
      <alignment horizontal="center" wrapText="1"/>
    </xf>
    <xf numFmtId="0" fontId="8" fillId="6" borderId="110" xfId="0" applyFont="1" applyFill="1" applyBorder="1" applyAlignment="1">
      <alignment horizontal="center" wrapText="1"/>
    </xf>
    <xf numFmtId="16" fontId="8" fillId="9" borderId="111" xfId="0" applyNumberFormat="1" applyFont="1" applyFill="1" applyBorder="1" applyAlignment="1">
      <alignment horizontal="center" wrapText="1"/>
    </xf>
    <xf numFmtId="0" fontId="8" fillId="9" borderId="112" xfId="0" applyFont="1" applyFill="1" applyBorder="1" applyAlignment="1">
      <alignment vertical="center" wrapText="1"/>
    </xf>
    <xf numFmtId="0" fontId="8" fillId="9" borderId="113" xfId="0" applyFont="1" applyFill="1" applyBorder="1" applyAlignment="1">
      <alignment wrapText="1"/>
    </xf>
    <xf numFmtId="0" fontId="8" fillId="9" borderId="114" xfId="0" applyFont="1" applyFill="1" applyBorder="1" applyAlignment="1">
      <alignment wrapText="1"/>
    </xf>
    <xf numFmtId="0" fontId="8" fillId="7" borderId="115" xfId="0" applyFont="1" applyFill="1" applyBorder="1" applyAlignment="1" applyProtection="1">
      <alignment horizontal="center" vertical="center" wrapText="1"/>
      <protection hidden="1"/>
    </xf>
    <xf numFmtId="16" fontId="8" fillId="9" borderId="116" xfId="0" applyNumberFormat="1" applyFont="1" applyFill="1" applyBorder="1" applyAlignment="1">
      <alignment horizontal="center" wrapText="1"/>
    </xf>
    <xf numFmtId="16" fontId="8" fillId="9" borderId="117" xfId="0" applyNumberFormat="1" applyFont="1" applyFill="1" applyBorder="1" applyAlignment="1">
      <alignment horizontal="center" wrapText="1"/>
    </xf>
    <xf numFmtId="16" fontId="8" fillId="8" borderId="11" xfId="0" applyNumberFormat="1" applyFont="1" applyFill="1" applyBorder="1" applyAlignment="1">
      <alignment horizontal="center" vertical="center"/>
    </xf>
    <xf numFmtId="164" fontId="8" fillId="8" borderId="11" xfId="1" applyFont="1" applyFill="1" applyBorder="1" applyAlignment="1">
      <alignment horizontal="center" vertical="center"/>
    </xf>
    <xf numFmtId="164" fontId="8" fillId="8" borderId="12" xfId="1" applyFont="1" applyFill="1" applyBorder="1" applyAlignment="1">
      <alignment horizontal="center" vertical="center"/>
    </xf>
    <xf numFmtId="16" fontId="8" fillId="8" borderId="15" xfId="0" applyNumberFormat="1" applyFont="1" applyFill="1" applyBorder="1" applyAlignment="1">
      <alignment horizontal="center" vertical="center"/>
    </xf>
    <xf numFmtId="0" fontId="25" fillId="9" borderId="113" xfId="0" applyFont="1" applyFill="1" applyBorder="1" applyAlignment="1">
      <alignment wrapText="1"/>
    </xf>
    <xf numFmtId="0" fontId="8" fillId="0" borderId="32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25" fillId="0" borderId="32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35" xfId="0" applyFont="1" applyBorder="1" applyAlignment="1">
      <alignment wrapText="1"/>
    </xf>
    <xf numFmtId="0" fontId="56" fillId="9" borderId="18" xfId="0" applyFont="1" applyFill="1" applyBorder="1" applyAlignment="1">
      <alignment vertical="center" wrapText="1"/>
    </xf>
    <xf numFmtId="0" fontId="56" fillId="9" borderId="19" xfId="0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7" fillId="0" borderId="32" xfId="0" applyFont="1" applyBorder="1" applyAlignment="1">
      <alignment vertical="center"/>
    </xf>
    <xf numFmtId="16" fontId="57" fillId="0" borderId="33" xfId="0" applyNumberFormat="1" applyFont="1" applyBorder="1" applyAlignment="1">
      <alignment horizontal="center" vertical="center"/>
    </xf>
    <xf numFmtId="164" fontId="58" fillId="0" borderId="9" xfId="1" applyFont="1" applyBorder="1" applyAlignment="1">
      <alignment horizontal="center" vertical="center"/>
    </xf>
    <xf numFmtId="164" fontId="58" fillId="0" borderId="10" xfId="1" applyFont="1" applyBorder="1" applyAlignment="1">
      <alignment horizontal="center" vertical="center"/>
    </xf>
    <xf numFmtId="0" fontId="57" fillId="6" borderId="36" xfId="0" applyFont="1" applyFill="1" applyBorder="1" applyAlignment="1">
      <alignment vertical="center"/>
    </xf>
    <xf numFmtId="16" fontId="57" fillId="9" borderId="56" xfId="0" applyNumberFormat="1" applyFont="1" applyFill="1" applyBorder="1" applyAlignment="1">
      <alignment horizontal="center" vertical="center"/>
    </xf>
    <xf numFmtId="164" fontId="58" fillId="0" borderId="11" xfId="1" applyFont="1" applyBorder="1" applyAlignment="1">
      <alignment horizontal="center" vertical="center"/>
    </xf>
    <xf numFmtId="164" fontId="58" fillId="0" borderId="12" xfId="1" applyFont="1" applyBorder="1" applyAlignment="1">
      <alignment horizontal="center" vertical="center"/>
    </xf>
    <xf numFmtId="0" fontId="57" fillId="0" borderId="35" xfId="0" applyFont="1" applyBorder="1" applyAlignment="1">
      <alignment vertical="center"/>
    </xf>
    <xf numFmtId="16" fontId="57" fillId="9" borderId="34" xfId="0" applyNumberFormat="1" applyFont="1" applyFill="1" applyBorder="1" applyAlignment="1">
      <alignment horizontal="center" vertical="center"/>
    </xf>
    <xf numFmtId="164" fontId="58" fillId="0" borderId="15" xfId="1" applyFont="1" applyBorder="1" applyAlignment="1">
      <alignment horizontal="center" vertical="center"/>
    </xf>
    <xf numFmtId="164" fontId="58" fillId="0" borderId="16" xfId="1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164" fontId="8" fillId="0" borderId="11" xfId="1" applyFont="1" applyBorder="1" applyAlignment="1">
      <alignment horizontal="center" vertical="center"/>
    </xf>
    <xf numFmtId="164" fontId="8" fillId="0" borderId="15" xfId="1" applyFont="1" applyBorder="1" applyAlignment="1">
      <alignment horizontal="center" vertical="center"/>
    </xf>
    <xf numFmtId="16" fontId="8" fillId="12" borderId="11" xfId="0" applyNumberFormat="1" applyFont="1" applyFill="1" applyBorder="1" applyAlignment="1">
      <alignment horizontal="center" vertical="center"/>
    </xf>
    <xf numFmtId="0" fontId="8" fillId="8" borderId="118" xfId="0" applyFont="1" applyFill="1" applyBorder="1" applyAlignment="1">
      <alignment vertical="center"/>
    </xf>
    <xf numFmtId="16" fontId="8" fillId="8" borderId="21" xfId="0" applyNumberFormat="1" applyFont="1" applyFill="1" applyBorder="1" applyAlignment="1">
      <alignment horizontal="center" vertical="center"/>
    </xf>
    <xf numFmtId="16" fontId="8" fillId="12" borderId="21" xfId="0" applyNumberFormat="1" applyFont="1" applyFill="1" applyBorder="1" applyAlignment="1">
      <alignment horizontal="center" vertical="center"/>
    </xf>
    <xf numFmtId="164" fontId="8" fillId="8" borderId="21" xfId="1" applyFont="1" applyFill="1" applyBorder="1" applyAlignment="1">
      <alignment horizontal="center" vertical="center"/>
    </xf>
    <xf numFmtId="164" fontId="8" fillId="8" borderId="119" xfId="1" applyFont="1" applyFill="1" applyBorder="1" applyAlignment="1">
      <alignment horizontal="center" vertical="center"/>
    </xf>
    <xf numFmtId="0" fontId="21" fillId="14" borderId="11" xfId="0" applyNumberFormat="1" applyFont="1" applyFill="1" applyBorder="1" applyAlignment="1"/>
    <xf numFmtId="0" fontId="21" fillId="14" borderId="11" xfId="0" applyNumberFormat="1" applyFont="1" applyFill="1" applyBorder="1" applyAlignment="1">
      <alignment horizontal="center"/>
    </xf>
    <xf numFmtId="166" fontId="21" fillId="14" borderId="11" xfId="0" applyNumberFormat="1" applyFont="1" applyFill="1" applyBorder="1" applyAlignment="1">
      <alignment horizontal="center"/>
    </xf>
    <xf numFmtId="166" fontId="21" fillId="14" borderId="11" xfId="0" applyNumberFormat="1" applyFont="1" applyFill="1" applyBorder="1" applyAlignment="1">
      <alignment horizontal="center" vertical="center"/>
    </xf>
    <xf numFmtId="49" fontId="60" fillId="0" borderId="120" xfId="0" applyNumberFormat="1" applyFont="1" applyFill="1" applyBorder="1" applyAlignment="1">
      <alignment horizontal="center" vertical="center" wrapText="1"/>
    </xf>
    <xf numFmtId="49" fontId="61" fillId="0" borderId="120" xfId="0" applyNumberFormat="1" applyFont="1" applyFill="1" applyBorder="1" applyAlignment="1">
      <alignment horizontal="center" vertical="center" wrapText="1"/>
    </xf>
    <xf numFmtId="166" fontId="62" fillId="0" borderId="121" xfId="0" applyNumberFormat="1" applyFont="1" applyFill="1" applyBorder="1" applyAlignment="1">
      <alignment horizontal="center" vertical="center"/>
    </xf>
    <xf numFmtId="49" fontId="64" fillId="0" borderId="121" xfId="0" applyNumberFormat="1" applyFont="1" applyFill="1" applyBorder="1" applyAlignment="1">
      <alignment horizontal="center" vertical="center" wrapText="1"/>
    </xf>
    <xf numFmtId="0" fontId="65" fillId="0" borderId="0" xfId="0" applyFont="1"/>
    <xf numFmtId="166" fontId="66" fillId="0" borderId="105" xfId="0" applyNumberFormat="1" applyFont="1" applyFill="1" applyBorder="1" applyAlignment="1">
      <alignment horizontal="center" vertical="center"/>
    </xf>
    <xf numFmtId="49" fontId="67" fillId="0" borderId="121" xfId="0" applyNumberFormat="1" applyFont="1" applyFill="1" applyBorder="1" applyAlignment="1">
      <alignment horizontal="center" vertical="center" wrapText="1"/>
    </xf>
    <xf numFmtId="166" fontId="62" fillId="0" borderId="105" xfId="0" applyNumberFormat="1" applyFont="1" applyFill="1" applyBorder="1" applyAlignment="1">
      <alignment horizontal="center" vertical="center"/>
    </xf>
    <xf numFmtId="49" fontId="67" fillId="0" borderId="105" xfId="0" applyNumberFormat="1" applyFont="1" applyFill="1" applyBorder="1" applyAlignment="1">
      <alignment horizontal="center" vertical="center" wrapText="1"/>
    </xf>
    <xf numFmtId="49" fontId="68" fillId="0" borderId="120" xfId="0" applyNumberFormat="1" applyFont="1" applyFill="1" applyBorder="1" applyAlignment="1">
      <alignment horizontal="center" vertical="center" wrapText="1"/>
    </xf>
    <xf numFmtId="0" fontId="69" fillId="14" borderId="0" xfId="0" applyNumberFormat="1" applyFont="1" applyFill="1" applyAlignment="1"/>
    <xf numFmtId="0" fontId="70" fillId="0" borderId="0" xfId="0" applyFont="1"/>
    <xf numFmtId="164" fontId="71" fillId="0" borderId="0" xfId="0" applyNumberFormat="1" applyFont="1"/>
    <xf numFmtId="0" fontId="72" fillId="0" borderId="0" xfId="0" applyFont="1"/>
    <xf numFmtId="0" fontId="73" fillId="0" borderId="0" xfId="0" applyFont="1"/>
    <xf numFmtId="164" fontId="73" fillId="0" borderId="0" xfId="0" applyNumberFormat="1" applyFont="1" applyFill="1" applyAlignment="1"/>
    <xf numFmtId="164" fontId="72" fillId="0" borderId="0" xfId="0" applyNumberFormat="1" applyFont="1" applyFill="1" applyAlignment="1"/>
    <xf numFmtId="49" fontId="74" fillId="0" borderId="120" xfId="0" applyNumberFormat="1" applyFont="1" applyFill="1" applyBorder="1" applyAlignment="1">
      <alignment horizontal="center" vertical="center" wrapText="1"/>
    </xf>
    <xf numFmtId="49" fontId="75" fillId="0" borderId="120" xfId="0" applyNumberFormat="1" applyFont="1" applyFill="1" applyBorder="1" applyAlignment="1">
      <alignment horizontal="center" vertical="center" wrapText="1"/>
    </xf>
    <xf numFmtId="166" fontId="76" fillId="0" borderId="121" xfId="0" applyNumberFormat="1" applyFont="1" applyFill="1" applyBorder="1" applyAlignment="1">
      <alignment horizontal="center" vertical="center"/>
    </xf>
    <xf numFmtId="49" fontId="79" fillId="0" borderId="120" xfId="0" applyNumberFormat="1" applyFont="1" applyFill="1" applyBorder="1" applyAlignment="1">
      <alignment horizontal="center" vertical="center" wrapText="1"/>
    </xf>
    <xf numFmtId="49" fontId="80" fillId="0" borderId="120" xfId="0" applyNumberFormat="1" applyFont="1" applyFill="1" applyBorder="1" applyAlignment="1">
      <alignment horizontal="center" vertical="center" wrapText="1"/>
    </xf>
    <xf numFmtId="166" fontId="21" fillId="14" borderId="89" xfId="0" applyNumberFormat="1" applyFont="1" applyFill="1" applyBorder="1" applyAlignment="1">
      <alignment horizontal="center"/>
    </xf>
    <xf numFmtId="166" fontId="21" fillId="14" borderId="56" xfId="0" applyNumberFormat="1" applyFont="1" applyFill="1" applyBorder="1" applyAlignment="1">
      <alignment horizontal="center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/>
    </xf>
    <xf numFmtId="0" fontId="59" fillId="0" borderId="121" xfId="0" applyNumberFormat="1" applyFont="1" applyFill="1" applyBorder="1" applyAlignment="1">
      <alignment horizontal="center" vertical="center"/>
    </xf>
    <xf numFmtId="0" fontId="63" fillId="0" borderId="122" xfId="0" applyFont="1" applyBorder="1" applyAlignment="1">
      <alignment horizontal="center" vertical="center" wrapText="1"/>
    </xf>
    <xf numFmtId="0" fontId="63" fillId="0" borderId="123" xfId="0" applyFont="1" applyBorder="1" applyAlignment="1">
      <alignment horizontal="center" vertical="center" wrapText="1"/>
    </xf>
    <xf numFmtId="0" fontId="63" fillId="0" borderId="104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24" xfId="0" applyFont="1" applyBorder="1" applyAlignment="1">
      <alignment horizontal="center" vertical="center" wrapText="1"/>
    </xf>
    <xf numFmtId="0" fontId="63" fillId="0" borderId="105" xfId="0" applyFont="1" applyBorder="1" applyAlignment="1">
      <alignment horizontal="center" vertical="center" wrapText="1"/>
    </xf>
    <xf numFmtId="0" fontId="5" fillId="5" borderId="27" xfId="0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8" fillId="5" borderId="63" xfId="0" applyFont="1" applyFill="1" applyBorder="1" applyAlignment="1">
      <alignment horizontal="left"/>
    </xf>
    <xf numFmtId="0" fontId="28" fillId="5" borderId="0" xfId="0" applyFont="1" applyFill="1" applyAlignment="1">
      <alignment horizontal="left"/>
    </xf>
    <xf numFmtId="0" fontId="28" fillId="5" borderId="58" xfId="0" applyFont="1" applyFill="1" applyBorder="1" applyAlignment="1">
      <alignment horizontal="left"/>
    </xf>
    <xf numFmtId="0" fontId="28" fillId="5" borderId="59" xfId="0" applyFont="1" applyFill="1" applyBorder="1" applyAlignment="1">
      <alignment horizontal="left"/>
    </xf>
    <xf numFmtId="0" fontId="28" fillId="5" borderId="66" xfId="0" applyFont="1" applyFill="1" applyBorder="1" applyAlignment="1">
      <alignment horizontal="left" vertical="center"/>
    </xf>
    <xf numFmtId="0" fontId="28" fillId="5" borderId="67" xfId="0" applyFont="1" applyFill="1" applyBorder="1" applyAlignment="1">
      <alignment horizontal="left" vertical="center"/>
    </xf>
    <xf numFmtId="0" fontId="5" fillId="3" borderId="64" xfId="0" applyFont="1" applyFill="1" applyBorder="1"/>
    <xf numFmtId="0" fontId="5" fillId="3" borderId="72" xfId="0" applyFont="1" applyFill="1" applyBorder="1"/>
    <xf numFmtId="0" fontId="1" fillId="1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 wrapText="1"/>
    </xf>
    <xf numFmtId="165" fontId="27" fillId="5" borderId="22" xfId="2" applyFont="1" applyBorder="1">
      <alignment vertical="center"/>
    </xf>
    <xf numFmtId="49" fontId="81" fillId="0" borderId="120" xfId="0" applyNumberFormat="1" applyFont="1" applyFill="1" applyBorder="1" applyAlignment="1">
      <alignment horizontal="center" vertical="center" wrapText="1"/>
    </xf>
    <xf numFmtId="0" fontId="21" fillId="14" borderId="121" xfId="0" applyNumberFormat="1" applyFont="1" applyFill="1" applyBorder="1" applyAlignment="1">
      <alignment horizontal="center"/>
    </xf>
    <xf numFmtId="166" fontId="21" fillId="14" borderId="121" xfId="0" applyNumberFormat="1" applyFont="1" applyFill="1" applyBorder="1" applyAlignment="1">
      <alignment horizontal="center"/>
    </xf>
    <xf numFmtId="166" fontId="21" fillId="14" borderId="121" xfId="0" applyNumberFormat="1" applyFont="1" applyFill="1" applyBorder="1" applyAlignment="1">
      <alignment horizontal="center"/>
    </xf>
    <xf numFmtId="166" fontId="21" fillId="14" borderId="121" xfId="0" applyNumberFormat="1" applyFont="1" applyFill="1" applyBorder="1" applyAlignment="1">
      <alignment horizontal="center" vertical="center"/>
    </xf>
  </cellXfs>
  <cellStyles count="4">
    <cellStyle name="LineTableCell" xfId="1"/>
    <cellStyle name="Normal" xfId="0" builtinId="0"/>
    <cellStyle name="Normal 6" xfId="3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38101</xdr:rowOff>
    </xdr:from>
    <xdr:to>
      <xdr:col>0</xdr:col>
      <xdr:colOff>885826</xdr:colOff>
      <xdr:row>3</xdr:row>
      <xdr:rowOff>381276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A7A4016-39E1-4D14-A15C-BEFC1D52A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1"/>
          <a:ext cx="822326" cy="914675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0</xdr:row>
      <xdr:rowOff>38101</xdr:rowOff>
    </xdr:from>
    <xdr:to>
      <xdr:col>0</xdr:col>
      <xdr:colOff>885826</xdr:colOff>
      <xdr:row>3</xdr:row>
      <xdr:rowOff>381276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71F2D27-98C6-4D0E-895F-F5833CEB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1"/>
          <a:ext cx="822326" cy="914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419100</xdr:colOff>
      <xdr:row>3</xdr:row>
      <xdr:rowOff>33092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9A036EE-5C80-44A5-B400-7DE8E9C1C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3543300" cy="547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workbookViewId="0">
      <selection activeCell="P15" sqref="P15"/>
    </sheetView>
  </sheetViews>
  <sheetFormatPr defaultColWidth="8" defaultRowHeight="15"/>
  <cols>
    <col min="1" max="1" width="19" customWidth="1"/>
    <col min="2" max="2" width="17.85546875" customWidth="1"/>
    <col min="3" max="3" width="11.42578125" customWidth="1"/>
    <col min="4" max="4" width="11.85546875" customWidth="1"/>
    <col min="5" max="5" width="15.7109375" customWidth="1"/>
    <col min="6" max="6" width="6.42578125" customWidth="1"/>
    <col min="7" max="7" width="9.42578125" customWidth="1"/>
    <col min="8" max="8" width="23.140625" customWidth="1"/>
    <col min="229" max="229" width="17.7109375" customWidth="1"/>
    <col min="230" max="233" width="15.7109375" customWidth="1"/>
    <col min="234" max="234" width="6.42578125" customWidth="1"/>
    <col min="235" max="235" width="9.42578125" customWidth="1"/>
    <col min="236" max="236" width="15.7109375" customWidth="1"/>
    <col min="485" max="485" width="17.7109375" customWidth="1"/>
    <col min="486" max="489" width="15.7109375" customWidth="1"/>
    <col min="490" max="490" width="6.42578125" customWidth="1"/>
    <col min="491" max="491" width="9.42578125" customWidth="1"/>
    <col min="492" max="492" width="15.7109375" customWidth="1"/>
    <col min="741" max="741" width="17.7109375" customWidth="1"/>
    <col min="742" max="745" width="15.7109375" customWidth="1"/>
    <col min="746" max="746" width="6.42578125" customWidth="1"/>
    <col min="747" max="747" width="9.42578125" customWidth="1"/>
    <col min="748" max="748" width="15.7109375" customWidth="1"/>
    <col min="997" max="997" width="17.7109375" customWidth="1"/>
    <col min="998" max="1001" width="15.7109375" customWidth="1"/>
    <col min="1002" max="1002" width="6.42578125" customWidth="1"/>
    <col min="1003" max="1003" width="9.42578125" customWidth="1"/>
    <col min="1004" max="1004" width="15.7109375" customWidth="1"/>
    <col min="1253" max="1253" width="17.7109375" customWidth="1"/>
    <col min="1254" max="1257" width="15.7109375" customWidth="1"/>
    <col min="1258" max="1258" width="6.42578125" customWidth="1"/>
    <col min="1259" max="1259" width="9.42578125" customWidth="1"/>
    <col min="1260" max="1260" width="15.7109375" customWidth="1"/>
    <col min="1509" max="1509" width="17.7109375" customWidth="1"/>
    <col min="1510" max="1513" width="15.7109375" customWidth="1"/>
    <col min="1514" max="1514" width="6.42578125" customWidth="1"/>
    <col min="1515" max="1515" width="9.42578125" customWidth="1"/>
    <col min="1516" max="1516" width="15.7109375" customWidth="1"/>
    <col min="1765" max="1765" width="17.7109375" customWidth="1"/>
    <col min="1766" max="1769" width="15.7109375" customWidth="1"/>
    <col min="1770" max="1770" width="6.42578125" customWidth="1"/>
    <col min="1771" max="1771" width="9.42578125" customWidth="1"/>
    <col min="1772" max="1772" width="15.7109375" customWidth="1"/>
    <col min="2021" max="2021" width="17.7109375" customWidth="1"/>
    <col min="2022" max="2025" width="15.7109375" customWidth="1"/>
    <col min="2026" max="2026" width="6.42578125" customWidth="1"/>
    <col min="2027" max="2027" width="9.42578125" customWidth="1"/>
    <col min="2028" max="2028" width="15.7109375" customWidth="1"/>
    <col min="2277" max="2277" width="17.7109375" customWidth="1"/>
    <col min="2278" max="2281" width="15.7109375" customWidth="1"/>
    <col min="2282" max="2282" width="6.42578125" customWidth="1"/>
    <col min="2283" max="2283" width="9.42578125" customWidth="1"/>
    <col min="2284" max="2284" width="15.7109375" customWidth="1"/>
    <col min="2533" max="2533" width="17.7109375" customWidth="1"/>
    <col min="2534" max="2537" width="15.7109375" customWidth="1"/>
    <col min="2538" max="2538" width="6.42578125" customWidth="1"/>
    <col min="2539" max="2539" width="9.42578125" customWidth="1"/>
    <col min="2540" max="2540" width="15.7109375" customWidth="1"/>
    <col min="2789" max="2789" width="17.7109375" customWidth="1"/>
    <col min="2790" max="2793" width="15.7109375" customWidth="1"/>
    <col min="2794" max="2794" width="6.42578125" customWidth="1"/>
    <col min="2795" max="2795" width="9.42578125" customWidth="1"/>
    <col min="2796" max="2796" width="15.7109375" customWidth="1"/>
    <col min="3045" max="3045" width="17.7109375" customWidth="1"/>
    <col min="3046" max="3049" width="15.7109375" customWidth="1"/>
    <col min="3050" max="3050" width="6.42578125" customWidth="1"/>
    <col min="3051" max="3051" width="9.42578125" customWidth="1"/>
    <col min="3052" max="3052" width="15.7109375" customWidth="1"/>
    <col min="3301" max="3301" width="17.7109375" customWidth="1"/>
    <col min="3302" max="3305" width="15.7109375" customWidth="1"/>
    <col min="3306" max="3306" width="6.42578125" customWidth="1"/>
    <col min="3307" max="3307" width="9.42578125" customWidth="1"/>
    <col min="3308" max="3308" width="15.7109375" customWidth="1"/>
    <col min="3557" max="3557" width="17.7109375" customWidth="1"/>
    <col min="3558" max="3561" width="15.7109375" customWidth="1"/>
    <col min="3562" max="3562" width="6.42578125" customWidth="1"/>
    <col min="3563" max="3563" width="9.42578125" customWidth="1"/>
    <col min="3564" max="3564" width="15.7109375" customWidth="1"/>
    <col min="3813" max="3813" width="17.7109375" customWidth="1"/>
    <col min="3814" max="3817" width="15.7109375" customWidth="1"/>
    <col min="3818" max="3818" width="6.42578125" customWidth="1"/>
    <col min="3819" max="3819" width="9.42578125" customWidth="1"/>
    <col min="3820" max="3820" width="15.7109375" customWidth="1"/>
    <col min="4069" max="4069" width="17.7109375" customWidth="1"/>
    <col min="4070" max="4073" width="15.7109375" customWidth="1"/>
    <col min="4074" max="4074" width="6.42578125" customWidth="1"/>
    <col min="4075" max="4075" width="9.42578125" customWidth="1"/>
    <col min="4076" max="4076" width="15.7109375" customWidth="1"/>
    <col min="4325" max="4325" width="17.7109375" customWidth="1"/>
    <col min="4326" max="4329" width="15.7109375" customWidth="1"/>
    <col min="4330" max="4330" width="6.42578125" customWidth="1"/>
    <col min="4331" max="4331" width="9.42578125" customWidth="1"/>
    <col min="4332" max="4332" width="15.7109375" customWidth="1"/>
    <col min="4581" max="4581" width="17.7109375" customWidth="1"/>
    <col min="4582" max="4585" width="15.7109375" customWidth="1"/>
    <col min="4586" max="4586" width="6.42578125" customWidth="1"/>
    <col min="4587" max="4587" width="9.42578125" customWidth="1"/>
    <col min="4588" max="4588" width="15.7109375" customWidth="1"/>
    <col min="4837" max="4837" width="17.7109375" customWidth="1"/>
    <col min="4838" max="4841" width="15.7109375" customWidth="1"/>
    <col min="4842" max="4842" width="6.42578125" customWidth="1"/>
    <col min="4843" max="4843" width="9.42578125" customWidth="1"/>
    <col min="4844" max="4844" width="15.7109375" customWidth="1"/>
    <col min="5093" max="5093" width="17.7109375" customWidth="1"/>
    <col min="5094" max="5097" width="15.7109375" customWidth="1"/>
    <col min="5098" max="5098" width="6.42578125" customWidth="1"/>
    <col min="5099" max="5099" width="9.42578125" customWidth="1"/>
    <col min="5100" max="5100" width="15.7109375" customWidth="1"/>
    <col min="5349" max="5349" width="17.7109375" customWidth="1"/>
    <col min="5350" max="5353" width="15.7109375" customWidth="1"/>
    <col min="5354" max="5354" width="6.42578125" customWidth="1"/>
    <col min="5355" max="5355" width="9.42578125" customWidth="1"/>
    <col min="5356" max="5356" width="15.7109375" customWidth="1"/>
    <col min="5605" max="5605" width="17.7109375" customWidth="1"/>
    <col min="5606" max="5609" width="15.7109375" customWidth="1"/>
    <col min="5610" max="5610" width="6.42578125" customWidth="1"/>
    <col min="5611" max="5611" width="9.42578125" customWidth="1"/>
    <col min="5612" max="5612" width="15.7109375" customWidth="1"/>
    <col min="5861" max="5861" width="17.7109375" customWidth="1"/>
    <col min="5862" max="5865" width="15.7109375" customWidth="1"/>
    <col min="5866" max="5866" width="6.42578125" customWidth="1"/>
    <col min="5867" max="5867" width="9.42578125" customWidth="1"/>
    <col min="5868" max="5868" width="15.7109375" customWidth="1"/>
    <col min="6117" max="6117" width="17.7109375" customWidth="1"/>
    <col min="6118" max="6121" width="15.7109375" customWidth="1"/>
    <col min="6122" max="6122" width="6.42578125" customWidth="1"/>
    <col min="6123" max="6123" width="9.42578125" customWidth="1"/>
    <col min="6124" max="6124" width="15.7109375" customWidth="1"/>
    <col min="6373" max="6373" width="17.7109375" customWidth="1"/>
    <col min="6374" max="6377" width="15.7109375" customWidth="1"/>
    <col min="6378" max="6378" width="6.42578125" customWidth="1"/>
    <col min="6379" max="6379" width="9.42578125" customWidth="1"/>
    <col min="6380" max="6380" width="15.7109375" customWidth="1"/>
    <col min="6629" max="6629" width="17.7109375" customWidth="1"/>
    <col min="6630" max="6633" width="15.7109375" customWidth="1"/>
    <col min="6634" max="6634" width="6.42578125" customWidth="1"/>
    <col min="6635" max="6635" width="9.42578125" customWidth="1"/>
    <col min="6636" max="6636" width="15.7109375" customWidth="1"/>
    <col min="6885" max="6885" width="17.7109375" customWidth="1"/>
    <col min="6886" max="6889" width="15.7109375" customWidth="1"/>
    <col min="6890" max="6890" width="6.42578125" customWidth="1"/>
    <col min="6891" max="6891" width="9.42578125" customWidth="1"/>
    <col min="6892" max="6892" width="15.7109375" customWidth="1"/>
    <col min="7141" max="7141" width="17.7109375" customWidth="1"/>
    <col min="7142" max="7145" width="15.7109375" customWidth="1"/>
    <col min="7146" max="7146" width="6.42578125" customWidth="1"/>
    <col min="7147" max="7147" width="9.42578125" customWidth="1"/>
    <col min="7148" max="7148" width="15.7109375" customWidth="1"/>
    <col min="7397" max="7397" width="17.7109375" customWidth="1"/>
    <col min="7398" max="7401" width="15.7109375" customWidth="1"/>
    <col min="7402" max="7402" width="6.42578125" customWidth="1"/>
    <col min="7403" max="7403" width="9.42578125" customWidth="1"/>
    <col min="7404" max="7404" width="15.7109375" customWidth="1"/>
    <col min="7653" max="7653" width="17.7109375" customWidth="1"/>
    <col min="7654" max="7657" width="15.7109375" customWidth="1"/>
    <col min="7658" max="7658" width="6.42578125" customWidth="1"/>
    <col min="7659" max="7659" width="9.42578125" customWidth="1"/>
    <col min="7660" max="7660" width="15.7109375" customWidth="1"/>
    <col min="7909" max="7909" width="17.7109375" customWidth="1"/>
    <col min="7910" max="7913" width="15.7109375" customWidth="1"/>
    <col min="7914" max="7914" width="6.42578125" customWidth="1"/>
    <col min="7915" max="7915" width="9.42578125" customWidth="1"/>
    <col min="7916" max="7916" width="15.7109375" customWidth="1"/>
    <col min="8165" max="8165" width="17.7109375" customWidth="1"/>
    <col min="8166" max="8169" width="15.7109375" customWidth="1"/>
    <col min="8170" max="8170" width="6.42578125" customWidth="1"/>
    <col min="8171" max="8171" width="9.42578125" customWidth="1"/>
    <col min="8172" max="8172" width="15.7109375" customWidth="1"/>
    <col min="8421" max="8421" width="17.7109375" customWidth="1"/>
    <col min="8422" max="8425" width="15.7109375" customWidth="1"/>
    <col min="8426" max="8426" width="6.42578125" customWidth="1"/>
    <col min="8427" max="8427" width="9.42578125" customWidth="1"/>
    <col min="8428" max="8428" width="15.7109375" customWidth="1"/>
    <col min="8677" max="8677" width="17.7109375" customWidth="1"/>
    <col min="8678" max="8681" width="15.7109375" customWidth="1"/>
    <col min="8682" max="8682" width="6.42578125" customWidth="1"/>
    <col min="8683" max="8683" width="9.42578125" customWidth="1"/>
    <col min="8684" max="8684" width="15.7109375" customWidth="1"/>
    <col min="8933" max="8933" width="17.7109375" customWidth="1"/>
    <col min="8934" max="8937" width="15.7109375" customWidth="1"/>
    <col min="8938" max="8938" width="6.42578125" customWidth="1"/>
    <col min="8939" max="8939" width="9.42578125" customWidth="1"/>
    <col min="8940" max="8940" width="15.7109375" customWidth="1"/>
    <col min="9189" max="9189" width="17.7109375" customWidth="1"/>
    <col min="9190" max="9193" width="15.7109375" customWidth="1"/>
    <col min="9194" max="9194" width="6.42578125" customWidth="1"/>
    <col min="9195" max="9195" width="9.42578125" customWidth="1"/>
    <col min="9196" max="9196" width="15.7109375" customWidth="1"/>
    <col min="9445" max="9445" width="17.7109375" customWidth="1"/>
    <col min="9446" max="9449" width="15.7109375" customWidth="1"/>
    <col min="9450" max="9450" width="6.42578125" customWidth="1"/>
    <col min="9451" max="9451" width="9.42578125" customWidth="1"/>
    <col min="9452" max="9452" width="15.7109375" customWidth="1"/>
    <col min="9701" max="9701" width="17.7109375" customWidth="1"/>
    <col min="9702" max="9705" width="15.7109375" customWidth="1"/>
    <col min="9706" max="9706" width="6.42578125" customWidth="1"/>
    <col min="9707" max="9707" width="9.42578125" customWidth="1"/>
    <col min="9708" max="9708" width="15.7109375" customWidth="1"/>
    <col min="9957" max="9957" width="17.7109375" customWidth="1"/>
    <col min="9958" max="9961" width="15.7109375" customWidth="1"/>
    <col min="9962" max="9962" width="6.42578125" customWidth="1"/>
    <col min="9963" max="9963" width="9.42578125" customWidth="1"/>
    <col min="9964" max="9964" width="15.7109375" customWidth="1"/>
    <col min="10213" max="10213" width="17.7109375" customWidth="1"/>
    <col min="10214" max="10217" width="15.7109375" customWidth="1"/>
    <col min="10218" max="10218" width="6.42578125" customWidth="1"/>
    <col min="10219" max="10219" width="9.42578125" customWidth="1"/>
    <col min="10220" max="10220" width="15.7109375" customWidth="1"/>
    <col min="10469" max="10469" width="17.7109375" customWidth="1"/>
    <col min="10470" max="10473" width="15.7109375" customWidth="1"/>
    <col min="10474" max="10474" width="6.42578125" customWidth="1"/>
    <col min="10475" max="10475" width="9.42578125" customWidth="1"/>
    <col min="10476" max="10476" width="15.7109375" customWidth="1"/>
    <col min="10725" max="10725" width="17.7109375" customWidth="1"/>
    <col min="10726" max="10729" width="15.7109375" customWidth="1"/>
    <col min="10730" max="10730" width="6.42578125" customWidth="1"/>
    <col min="10731" max="10731" width="9.42578125" customWidth="1"/>
    <col min="10732" max="10732" width="15.7109375" customWidth="1"/>
    <col min="10981" max="10981" width="17.7109375" customWidth="1"/>
    <col min="10982" max="10985" width="15.7109375" customWidth="1"/>
    <col min="10986" max="10986" width="6.42578125" customWidth="1"/>
    <col min="10987" max="10987" width="9.42578125" customWidth="1"/>
    <col min="10988" max="10988" width="15.7109375" customWidth="1"/>
    <col min="11237" max="11237" width="17.7109375" customWidth="1"/>
    <col min="11238" max="11241" width="15.7109375" customWidth="1"/>
    <col min="11242" max="11242" width="6.42578125" customWidth="1"/>
    <col min="11243" max="11243" width="9.42578125" customWidth="1"/>
    <col min="11244" max="11244" width="15.7109375" customWidth="1"/>
    <col min="11493" max="11493" width="17.7109375" customWidth="1"/>
    <col min="11494" max="11497" width="15.7109375" customWidth="1"/>
    <col min="11498" max="11498" width="6.42578125" customWidth="1"/>
    <col min="11499" max="11499" width="9.42578125" customWidth="1"/>
    <col min="11500" max="11500" width="15.7109375" customWidth="1"/>
    <col min="11749" max="11749" width="17.7109375" customWidth="1"/>
    <col min="11750" max="11753" width="15.7109375" customWidth="1"/>
    <col min="11754" max="11754" width="6.42578125" customWidth="1"/>
    <col min="11755" max="11755" width="9.42578125" customWidth="1"/>
    <col min="11756" max="11756" width="15.7109375" customWidth="1"/>
    <col min="12005" max="12005" width="17.7109375" customWidth="1"/>
    <col min="12006" max="12009" width="15.7109375" customWidth="1"/>
    <col min="12010" max="12010" width="6.42578125" customWidth="1"/>
    <col min="12011" max="12011" width="9.42578125" customWidth="1"/>
    <col min="12012" max="12012" width="15.7109375" customWidth="1"/>
    <col min="12261" max="12261" width="17.7109375" customWidth="1"/>
    <col min="12262" max="12265" width="15.7109375" customWidth="1"/>
    <col min="12266" max="12266" width="6.42578125" customWidth="1"/>
    <col min="12267" max="12267" width="9.42578125" customWidth="1"/>
    <col min="12268" max="12268" width="15.7109375" customWidth="1"/>
    <col min="12517" max="12517" width="17.7109375" customWidth="1"/>
    <col min="12518" max="12521" width="15.7109375" customWidth="1"/>
    <col min="12522" max="12522" width="6.42578125" customWidth="1"/>
    <col min="12523" max="12523" width="9.42578125" customWidth="1"/>
    <col min="12524" max="12524" width="15.7109375" customWidth="1"/>
    <col min="12773" max="12773" width="17.7109375" customWidth="1"/>
    <col min="12774" max="12777" width="15.7109375" customWidth="1"/>
    <col min="12778" max="12778" width="6.42578125" customWidth="1"/>
    <col min="12779" max="12779" width="9.42578125" customWidth="1"/>
    <col min="12780" max="12780" width="15.7109375" customWidth="1"/>
    <col min="13029" max="13029" width="17.7109375" customWidth="1"/>
    <col min="13030" max="13033" width="15.7109375" customWidth="1"/>
    <col min="13034" max="13034" width="6.42578125" customWidth="1"/>
    <col min="13035" max="13035" width="9.42578125" customWidth="1"/>
    <col min="13036" max="13036" width="15.7109375" customWidth="1"/>
    <col min="13285" max="13285" width="17.7109375" customWidth="1"/>
    <col min="13286" max="13289" width="15.7109375" customWidth="1"/>
    <col min="13290" max="13290" width="6.42578125" customWidth="1"/>
    <col min="13291" max="13291" width="9.42578125" customWidth="1"/>
    <col min="13292" max="13292" width="15.7109375" customWidth="1"/>
    <col min="13541" max="13541" width="17.7109375" customWidth="1"/>
    <col min="13542" max="13545" width="15.7109375" customWidth="1"/>
    <col min="13546" max="13546" width="6.42578125" customWidth="1"/>
    <col min="13547" max="13547" width="9.42578125" customWidth="1"/>
    <col min="13548" max="13548" width="15.7109375" customWidth="1"/>
    <col min="13797" max="13797" width="17.7109375" customWidth="1"/>
    <col min="13798" max="13801" width="15.7109375" customWidth="1"/>
    <col min="13802" max="13802" width="6.42578125" customWidth="1"/>
    <col min="13803" max="13803" width="9.42578125" customWidth="1"/>
    <col min="13804" max="13804" width="15.7109375" customWidth="1"/>
    <col min="14053" max="14053" width="17.7109375" customWidth="1"/>
    <col min="14054" max="14057" width="15.7109375" customWidth="1"/>
    <col min="14058" max="14058" width="6.42578125" customWidth="1"/>
    <col min="14059" max="14059" width="9.42578125" customWidth="1"/>
    <col min="14060" max="14060" width="15.7109375" customWidth="1"/>
    <col min="14309" max="14309" width="17.7109375" customWidth="1"/>
    <col min="14310" max="14313" width="15.7109375" customWidth="1"/>
    <col min="14314" max="14314" width="6.42578125" customWidth="1"/>
    <col min="14315" max="14315" width="9.42578125" customWidth="1"/>
    <col min="14316" max="14316" width="15.7109375" customWidth="1"/>
    <col min="14565" max="14565" width="17.7109375" customWidth="1"/>
    <col min="14566" max="14569" width="15.7109375" customWidth="1"/>
    <col min="14570" max="14570" width="6.42578125" customWidth="1"/>
    <col min="14571" max="14571" width="9.42578125" customWidth="1"/>
    <col min="14572" max="14572" width="15.7109375" customWidth="1"/>
    <col min="14821" max="14821" width="17.7109375" customWidth="1"/>
    <col min="14822" max="14825" width="15.7109375" customWidth="1"/>
    <col min="14826" max="14826" width="6.42578125" customWidth="1"/>
    <col min="14827" max="14827" width="9.42578125" customWidth="1"/>
    <col min="14828" max="14828" width="15.7109375" customWidth="1"/>
    <col min="15077" max="15077" width="17.7109375" customWidth="1"/>
    <col min="15078" max="15081" width="15.7109375" customWidth="1"/>
    <col min="15082" max="15082" width="6.42578125" customWidth="1"/>
    <col min="15083" max="15083" width="9.42578125" customWidth="1"/>
    <col min="15084" max="15084" width="15.7109375" customWidth="1"/>
    <col min="15333" max="15333" width="17.7109375" customWidth="1"/>
    <col min="15334" max="15337" width="15.7109375" customWidth="1"/>
    <col min="15338" max="15338" width="6.42578125" customWidth="1"/>
    <col min="15339" max="15339" width="9.42578125" customWidth="1"/>
    <col min="15340" max="15340" width="15.7109375" customWidth="1"/>
    <col min="15589" max="15589" width="17.7109375" customWidth="1"/>
    <col min="15590" max="15593" width="15.7109375" customWidth="1"/>
    <col min="15594" max="15594" width="6.42578125" customWidth="1"/>
    <col min="15595" max="15595" width="9.42578125" customWidth="1"/>
    <col min="15596" max="15596" width="15.7109375" customWidth="1"/>
    <col min="15845" max="15845" width="17.7109375" customWidth="1"/>
    <col min="15846" max="15849" width="15.7109375" customWidth="1"/>
    <col min="15850" max="15850" width="6.42578125" customWidth="1"/>
    <col min="15851" max="15851" width="9.42578125" customWidth="1"/>
    <col min="15852" max="15852" width="15.7109375" customWidth="1"/>
    <col min="16101" max="16101" width="17.7109375" customWidth="1"/>
    <col min="16102" max="16105" width="15.7109375" customWidth="1"/>
    <col min="16106" max="16106" width="6.42578125" customWidth="1"/>
    <col min="16107" max="16107" width="9.42578125" customWidth="1"/>
    <col min="16108" max="16108" width="15.7109375" customWidth="1"/>
  </cols>
  <sheetData>
    <row r="2" spans="1:8" ht="15.75">
      <c r="A2" s="456" t="s">
        <v>188</v>
      </c>
      <c r="B2" s="457" t="s">
        <v>189</v>
      </c>
      <c r="C2" s="458" t="s">
        <v>190</v>
      </c>
      <c r="D2" s="458" t="s">
        <v>191</v>
      </c>
      <c r="E2" s="482" t="s">
        <v>192</v>
      </c>
      <c r="F2" s="483"/>
      <c r="G2" s="459" t="s">
        <v>193</v>
      </c>
      <c r="H2" s="458" t="s">
        <v>194</v>
      </c>
    </row>
    <row r="3" spans="1:8">
      <c r="A3" s="484" t="s">
        <v>195</v>
      </c>
      <c r="B3" s="460" t="s">
        <v>196</v>
      </c>
      <c r="C3" s="460" t="s">
        <v>200</v>
      </c>
      <c r="D3" s="461" t="s">
        <v>201</v>
      </c>
      <c r="E3" s="460" t="s">
        <v>202</v>
      </c>
      <c r="F3" s="462" t="s">
        <v>197</v>
      </c>
      <c r="G3" s="460" t="s">
        <v>198</v>
      </c>
      <c r="H3" s="487" t="s">
        <v>199</v>
      </c>
    </row>
    <row r="4" spans="1:8" s="464" customFormat="1">
      <c r="A4" s="485"/>
      <c r="B4" s="460" t="s">
        <v>196</v>
      </c>
      <c r="C4" s="460" t="s">
        <v>226</v>
      </c>
      <c r="D4" s="461" t="s">
        <v>227</v>
      </c>
      <c r="E4" s="460" t="s">
        <v>234</v>
      </c>
      <c r="F4" s="462" t="s">
        <v>197</v>
      </c>
      <c r="G4" s="463" t="s">
        <v>198</v>
      </c>
      <c r="H4" s="488"/>
    </row>
    <row r="5" spans="1:8" s="464" customFormat="1">
      <c r="A5" s="486"/>
      <c r="B5" s="460" t="s">
        <v>196</v>
      </c>
      <c r="C5" s="460" t="s">
        <v>228</v>
      </c>
      <c r="D5" s="461" t="s">
        <v>229</v>
      </c>
      <c r="E5" s="460" t="s">
        <v>235</v>
      </c>
      <c r="F5" s="462" t="s">
        <v>197</v>
      </c>
      <c r="G5" s="463" t="s">
        <v>198</v>
      </c>
      <c r="H5" s="488"/>
    </row>
    <row r="6" spans="1:8" s="464" customFormat="1">
      <c r="A6" s="486"/>
      <c r="B6" s="460" t="s">
        <v>196</v>
      </c>
      <c r="C6" s="460" t="s">
        <v>230</v>
      </c>
      <c r="D6" s="461" t="s">
        <v>231</v>
      </c>
      <c r="E6" s="460" t="s">
        <v>236</v>
      </c>
      <c r="F6" s="462" t="s">
        <v>197</v>
      </c>
      <c r="G6" s="463" t="s">
        <v>198</v>
      </c>
      <c r="H6" s="488"/>
    </row>
    <row r="7" spans="1:8" s="464" customFormat="1">
      <c r="A7" s="486"/>
      <c r="B7" s="460" t="s">
        <v>196</v>
      </c>
      <c r="C7" s="460" t="s">
        <v>232</v>
      </c>
      <c r="D7" s="461" t="s">
        <v>233</v>
      </c>
      <c r="E7" s="460" t="s">
        <v>237</v>
      </c>
      <c r="F7" s="465" t="s">
        <v>197</v>
      </c>
      <c r="G7" s="465" t="s">
        <v>198</v>
      </c>
      <c r="H7" s="489"/>
    </row>
    <row r="8" spans="1:8" s="464" customFormat="1">
      <c r="A8" s="486"/>
      <c r="B8" s="477" t="s">
        <v>203</v>
      </c>
      <c r="C8" s="477" t="s">
        <v>200</v>
      </c>
      <c r="D8" s="478" t="s">
        <v>208</v>
      </c>
      <c r="E8" s="460" t="s">
        <v>209</v>
      </c>
      <c r="F8" s="479" t="s">
        <v>266</v>
      </c>
      <c r="G8" s="466" t="s">
        <v>204</v>
      </c>
      <c r="H8" s="490" t="s">
        <v>205</v>
      </c>
    </row>
    <row r="9" spans="1:8" s="464" customFormat="1">
      <c r="A9" s="486"/>
      <c r="B9" s="460" t="s">
        <v>203</v>
      </c>
      <c r="C9" s="460" t="s">
        <v>226</v>
      </c>
      <c r="D9" s="461" t="s">
        <v>247</v>
      </c>
      <c r="E9" s="460" t="s">
        <v>251</v>
      </c>
      <c r="F9" s="462" t="s">
        <v>206</v>
      </c>
      <c r="G9" s="466" t="s">
        <v>204</v>
      </c>
      <c r="H9" s="491"/>
    </row>
    <row r="10" spans="1:8" s="464" customFormat="1">
      <c r="A10" s="486"/>
      <c r="B10" s="469" t="s">
        <v>267</v>
      </c>
      <c r="C10" s="460" t="s">
        <v>228</v>
      </c>
      <c r="D10" s="509" t="s">
        <v>268</v>
      </c>
      <c r="E10" s="460" t="s">
        <v>252</v>
      </c>
      <c r="F10" s="462" t="s">
        <v>206</v>
      </c>
      <c r="G10" s="466" t="s">
        <v>204</v>
      </c>
      <c r="H10" s="491"/>
    </row>
    <row r="11" spans="1:8" s="464" customFormat="1">
      <c r="A11" s="486"/>
      <c r="B11" s="469" t="s">
        <v>267</v>
      </c>
      <c r="C11" s="460" t="s">
        <v>230</v>
      </c>
      <c r="D11" s="509" t="s">
        <v>269</v>
      </c>
      <c r="E11" s="460" t="s">
        <v>253</v>
      </c>
      <c r="F11" s="462" t="s">
        <v>206</v>
      </c>
      <c r="G11" s="466" t="s">
        <v>204</v>
      </c>
      <c r="H11" s="491"/>
    </row>
    <row r="12" spans="1:8" s="464" customFormat="1">
      <c r="A12" s="486"/>
      <c r="B12" s="469" t="s">
        <v>267</v>
      </c>
      <c r="C12" s="460" t="s">
        <v>232</v>
      </c>
      <c r="D12" s="509" t="s">
        <v>270</v>
      </c>
      <c r="E12" s="460" t="s">
        <v>254</v>
      </c>
      <c r="F12" s="462" t="s">
        <v>206</v>
      </c>
      <c r="G12" s="463" t="s">
        <v>204</v>
      </c>
      <c r="H12" s="492"/>
    </row>
    <row r="13" spans="1:8" s="464" customFormat="1">
      <c r="A13" s="486"/>
      <c r="B13" s="460" t="s">
        <v>210</v>
      </c>
      <c r="C13" s="460" t="s">
        <v>200</v>
      </c>
      <c r="D13" s="461" t="s">
        <v>255</v>
      </c>
      <c r="E13" s="460" t="s">
        <v>260</v>
      </c>
      <c r="F13" s="467" t="s">
        <v>211</v>
      </c>
      <c r="G13" s="468" t="s">
        <v>207</v>
      </c>
      <c r="H13" s="490" t="s">
        <v>212</v>
      </c>
    </row>
    <row r="14" spans="1:8" s="464" customFormat="1">
      <c r="A14" s="486"/>
      <c r="B14" s="460" t="s">
        <v>210</v>
      </c>
      <c r="C14" s="460" t="s">
        <v>226</v>
      </c>
      <c r="D14" s="461" t="s">
        <v>256</v>
      </c>
      <c r="E14" s="460" t="s">
        <v>261</v>
      </c>
      <c r="F14" s="467" t="s">
        <v>211</v>
      </c>
      <c r="G14" s="468" t="s">
        <v>207</v>
      </c>
      <c r="H14" s="491"/>
    </row>
    <row r="15" spans="1:8" s="464" customFormat="1">
      <c r="A15" s="486"/>
      <c r="B15" s="460" t="s">
        <v>210</v>
      </c>
      <c r="C15" s="460" t="s">
        <v>228</v>
      </c>
      <c r="D15" s="461" t="s">
        <v>257</v>
      </c>
      <c r="E15" s="460" t="s">
        <v>262</v>
      </c>
      <c r="F15" s="462" t="s">
        <v>211</v>
      </c>
      <c r="G15" s="466" t="s">
        <v>207</v>
      </c>
      <c r="H15" s="491"/>
    </row>
    <row r="16" spans="1:8" s="464" customFormat="1">
      <c r="A16" s="486"/>
      <c r="B16" s="460" t="s">
        <v>210</v>
      </c>
      <c r="C16" s="460" t="s">
        <v>230</v>
      </c>
      <c r="D16" s="461" t="s">
        <v>258</v>
      </c>
      <c r="E16" s="460" t="s">
        <v>263</v>
      </c>
      <c r="F16" s="462" t="s">
        <v>211</v>
      </c>
      <c r="G16" s="466" t="s">
        <v>207</v>
      </c>
      <c r="H16" s="491"/>
    </row>
    <row r="17" spans="1:8" s="464" customFormat="1">
      <c r="A17" s="486"/>
      <c r="B17" s="460" t="s">
        <v>210</v>
      </c>
      <c r="C17" s="460" t="s">
        <v>232</v>
      </c>
      <c r="D17" s="461" t="s">
        <v>259</v>
      </c>
      <c r="E17" s="460" t="s">
        <v>264</v>
      </c>
      <c r="F17" s="462" t="s">
        <v>211</v>
      </c>
      <c r="G17" s="466" t="s">
        <v>207</v>
      </c>
      <c r="H17" s="492"/>
    </row>
    <row r="18" spans="1:8" s="464" customFormat="1">
      <c r="A18" s="486"/>
      <c r="B18" s="469" t="s">
        <v>240</v>
      </c>
      <c r="C18" s="460" t="s">
        <v>200</v>
      </c>
      <c r="D18" s="461" t="s">
        <v>241</v>
      </c>
      <c r="E18" s="460" t="s">
        <v>216</v>
      </c>
      <c r="F18" s="462" t="s">
        <v>214</v>
      </c>
      <c r="G18" s="463" t="s">
        <v>204</v>
      </c>
      <c r="H18" s="490" t="s">
        <v>215</v>
      </c>
    </row>
    <row r="19" spans="1:8" s="464" customFormat="1">
      <c r="A19" s="486"/>
      <c r="B19" s="460" t="s">
        <v>213</v>
      </c>
      <c r="C19" s="460" t="s">
        <v>226</v>
      </c>
      <c r="D19" s="461" t="s">
        <v>238</v>
      </c>
      <c r="E19" s="460" t="s">
        <v>243</v>
      </c>
      <c r="F19" s="462" t="s">
        <v>214</v>
      </c>
      <c r="G19" s="463" t="s">
        <v>204</v>
      </c>
      <c r="H19" s="491"/>
    </row>
    <row r="20" spans="1:8" s="464" customFormat="1">
      <c r="A20" s="486"/>
      <c r="B20" s="477" t="s">
        <v>240</v>
      </c>
      <c r="C20" s="480" t="s">
        <v>228</v>
      </c>
      <c r="D20" s="481" t="s">
        <v>242</v>
      </c>
      <c r="E20" s="460" t="s">
        <v>244</v>
      </c>
      <c r="F20" s="479" t="s">
        <v>266</v>
      </c>
      <c r="G20" s="463" t="s">
        <v>204</v>
      </c>
      <c r="H20" s="491"/>
    </row>
    <row r="21" spans="1:8" s="464" customFormat="1">
      <c r="A21" s="486"/>
      <c r="B21" s="469" t="s">
        <v>203</v>
      </c>
      <c r="C21" s="460" t="s">
        <v>228</v>
      </c>
      <c r="D21" s="509" t="s">
        <v>248</v>
      </c>
      <c r="E21" s="469" t="s">
        <v>244</v>
      </c>
      <c r="F21" s="462" t="s">
        <v>214</v>
      </c>
      <c r="G21" s="463" t="s">
        <v>204</v>
      </c>
      <c r="H21" s="491"/>
    </row>
    <row r="22" spans="1:8" s="464" customFormat="1">
      <c r="A22" s="486"/>
      <c r="B22" s="477" t="s">
        <v>213</v>
      </c>
      <c r="C22" s="480" t="s">
        <v>230</v>
      </c>
      <c r="D22" s="481" t="s">
        <v>239</v>
      </c>
      <c r="E22" s="460" t="s">
        <v>245</v>
      </c>
      <c r="F22" s="479" t="s">
        <v>266</v>
      </c>
      <c r="G22" s="463" t="s">
        <v>204</v>
      </c>
      <c r="H22" s="491"/>
    </row>
    <row r="23" spans="1:8" s="464" customFormat="1">
      <c r="A23" s="486"/>
      <c r="B23" s="469" t="s">
        <v>203</v>
      </c>
      <c r="C23" s="460" t="s">
        <v>230</v>
      </c>
      <c r="D23" s="509" t="s">
        <v>249</v>
      </c>
      <c r="E23" s="469" t="s">
        <v>245</v>
      </c>
      <c r="F23" s="462" t="s">
        <v>214</v>
      </c>
      <c r="G23" s="463" t="s">
        <v>204</v>
      </c>
      <c r="H23" s="491"/>
    </row>
    <row r="24" spans="1:8" s="464" customFormat="1">
      <c r="A24" s="486"/>
      <c r="B24" s="477" t="s">
        <v>240</v>
      </c>
      <c r="C24" s="480" t="s">
        <v>232</v>
      </c>
      <c r="D24" s="481" t="s">
        <v>265</v>
      </c>
      <c r="E24" s="460" t="s">
        <v>246</v>
      </c>
      <c r="F24" s="479" t="s">
        <v>266</v>
      </c>
      <c r="G24" s="463" t="s">
        <v>204</v>
      </c>
      <c r="H24" s="491"/>
    </row>
    <row r="25" spans="1:8" s="464" customFormat="1">
      <c r="A25" s="486"/>
      <c r="B25" s="469" t="s">
        <v>203</v>
      </c>
      <c r="C25" s="460" t="s">
        <v>232</v>
      </c>
      <c r="D25" s="509" t="s">
        <v>250</v>
      </c>
      <c r="E25" s="469" t="s">
        <v>246</v>
      </c>
      <c r="F25" s="462" t="s">
        <v>214</v>
      </c>
      <c r="G25" s="463" t="s">
        <v>204</v>
      </c>
      <c r="H25" s="492"/>
    </row>
    <row r="27" spans="1:8">
      <c r="A27" s="470" t="s">
        <v>217</v>
      </c>
    </row>
    <row r="28" spans="1:8">
      <c r="A28" s="471" t="s">
        <v>218</v>
      </c>
    </row>
    <row r="29" spans="1:8">
      <c r="A29" s="472" t="s">
        <v>219</v>
      </c>
    </row>
    <row r="30" spans="1:8">
      <c r="A30" s="472" t="s">
        <v>220</v>
      </c>
    </row>
    <row r="31" spans="1:8" s="8" customFormat="1" ht="14.25">
      <c r="A31" s="473" t="s">
        <v>221</v>
      </c>
    </row>
    <row r="32" spans="1:8">
      <c r="A32" s="474" t="s">
        <v>222</v>
      </c>
    </row>
    <row r="33" spans="1:1">
      <c r="A33" s="475" t="s">
        <v>223</v>
      </c>
    </row>
    <row r="34" spans="1:1">
      <c r="A34" s="475" t="s">
        <v>224</v>
      </c>
    </row>
    <row r="35" spans="1:1">
      <c r="A35" s="476" t="s">
        <v>225</v>
      </c>
    </row>
  </sheetData>
  <mergeCells count="6">
    <mergeCell ref="E2:F2"/>
    <mergeCell ref="A3:A25"/>
    <mergeCell ref="H3:H7"/>
    <mergeCell ref="H8:H12"/>
    <mergeCell ref="H13:H17"/>
    <mergeCell ref="H18:H25"/>
  </mergeCells>
  <phoneticPr fontId="7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13" zoomScaleNormal="100" workbookViewId="0">
      <selection activeCell="F39" sqref="F39"/>
    </sheetView>
  </sheetViews>
  <sheetFormatPr defaultRowHeight="15"/>
  <cols>
    <col min="1" max="1" width="51" customWidth="1"/>
    <col min="2" max="2" width="37.42578125" customWidth="1"/>
    <col min="3" max="3" width="15.42578125" bestFit="1" customWidth="1"/>
    <col min="4" max="4" width="10.5703125" bestFit="1" customWidth="1"/>
    <col min="5" max="5" width="17.42578125" bestFit="1" customWidth="1"/>
    <col min="6" max="6" width="21.42578125" customWidth="1"/>
    <col min="7" max="7" width="18.140625" customWidth="1"/>
    <col min="8" max="8" width="15.140625" customWidth="1"/>
    <col min="9" max="9" width="18.42578125" customWidth="1"/>
    <col min="10" max="10" width="9.5703125" bestFit="1" customWidth="1"/>
    <col min="11" max="11" width="9.42578125" bestFit="1" customWidth="1"/>
  </cols>
  <sheetData>
    <row r="1" spans="1:11" ht="15" customHeight="1">
      <c r="A1" s="495" t="s">
        <v>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1" ht="15" customHeight="1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1" ht="15" customHeight="1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</row>
    <row r="4" spans="1:11" ht="34.5" customHeight="1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</row>
    <row r="5" spans="1:11" s="1" customFormat="1" ht="21">
      <c r="A5" s="1" t="s">
        <v>1</v>
      </c>
      <c r="B5" s="2"/>
      <c r="C5" s="2"/>
      <c r="D5" s="2"/>
      <c r="E5" s="2"/>
      <c r="F5" s="2"/>
      <c r="G5" s="2"/>
    </row>
    <row r="6" spans="1:11" s="1" customFormat="1" ht="17.100000000000001" customHeight="1" thickBot="1">
      <c r="B6" s="2"/>
      <c r="C6" s="2"/>
      <c r="D6" s="2"/>
      <c r="E6" s="2"/>
      <c r="F6" s="2"/>
      <c r="G6" s="2"/>
    </row>
    <row r="7" spans="1:11" ht="15.75" thickBot="1">
      <c r="A7" s="52" t="s">
        <v>2</v>
      </c>
      <c r="B7" s="53"/>
      <c r="C7" s="53"/>
      <c r="D7" s="53"/>
      <c r="E7" s="53"/>
      <c r="F7" s="53"/>
      <c r="G7" s="53"/>
      <c r="H7" s="53"/>
      <c r="I7" s="53"/>
    </row>
    <row r="8" spans="1:11" ht="58.5" customHeight="1" thickBo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6" t="s">
        <v>11</v>
      </c>
    </row>
    <row r="9" spans="1:11" s="8" customFormat="1">
      <c r="A9" s="425" t="s">
        <v>12</v>
      </c>
      <c r="B9" s="47">
        <f>D9-4</f>
        <v>44960</v>
      </c>
      <c r="C9" s="32">
        <f>D9-1</f>
        <v>44963</v>
      </c>
      <c r="D9" s="33">
        <v>44964</v>
      </c>
      <c r="E9" s="33">
        <f>D9+25</f>
        <v>44989</v>
      </c>
      <c r="F9" s="33">
        <f>E9+4</f>
        <v>44993</v>
      </c>
      <c r="G9" s="33">
        <f t="shared" ref="G9:H12" si="0">F9+2</f>
        <v>44995</v>
      </c>
      <c r="H9" s="33">
        <f t="shared" si="0"/>
        <v>44997</v>
      </c>
      <c r="I9" s="34">
        <f>H9+1</f>
        <v>44998</v>
      </c>
    </row>
    <row r="10" spans="1:11" s="8" customFormat="1">
      <c r="A10" s="426" t="s">
        <v>13</v>
      </c>
      <c r="B10" s="384">
        <f>D10-4</f>
        <v>44967</v>
      </c>
      <c r="C10" s="35">
        <f>D10-1</f>
        <v>44970</v>
      </c>
      <c r="D10" s="36">
        <f>D9+7</f>
        <v>44971</v>
      </c>
      <c r="E10" s="36">
        <f>D10+25</f>
        <v>44996</v>
      </c>
      <c r="F10" s="36">
        <f>E10+4</f>
        <v>45000</v>
      </c>
      <c r="G10" s="36">
        <f t="shared" si="0"/>
        <v>45002</v>
      </c>
      <c r="H10" s="36">
        <f t="shared" si="0"/>
        <v>45004</v>
      </c>
      <c r="I10" s="37">
        <f>H10+1</f>
        <v>45005</v>
      </c>
    </row>
    <row r="11" spans="1:11" s="8" customFormat="1">
      <c r="A11" s="426" t="s">
        <v>14</v>
      </c>
      <c r="B11" s="384">
        <f>D11-4</f>
        <v>44974</v>
      </c>
      <c r="C11" s="35">
        <f>D11-1</f>
        <v>44977</v>
      </c>
      <c r="D11" s="36">
        <f>D10+7</f>
        <v>44978</v>
      </c>
      <c r="E11" s="36">
        <f>D11+25</f>
        <v>45003</v>
      </c>
      <c r="F11" s="36">
        <f>E11+4</f>
        <v>45007</v>
      </c>
      <c r="G11" s="36">
        <f t="shared" si="0"/>
        <v>45009</v>
      </c>
      <c r="H11" s="36">
        <f t="shared" si="0"/>
        <v>45011</v>
      </c>
      <c r="I11" s="37">
        <f>H11+1</f>
        <v>45012</v>
      </c>
    </row>
    <row r="12" spans="1:11" s="8" customFormat="1" ht="15.75" thickBot="1">
      <c r="A12" s="427" t="s">
        <v>181</v>
      </c>
      <c r="B12" s="385">
        <f>D12-4</f>
        <v>44981</v>
      </c>
      <c r="C12" s="38">
        <f>D12-1</f>
        <v>44984</v>
      </c>
      <c r="D12" s="39">
        <f>D11+7</f>
        <v>44985</v>
      </c>
      <c r="E12" s="39">
        <f>D12+25</f>
        <v>45010</v>
      </c>
      <c r="F12" s="39">
        <f>E12+4</f>
        <v>45014</v>
      </c>
      <c r="G12" s="39">
        <f t="shared" si="0"/>
        <v>45016</v>
      </c>
      <c r="H12" s="39">
        <f t="shared" si="0"/>
        <v>45018</v>
      </c>
      <c r="I12" s="40">
        <f>H12+1</f>
        <v>45019</v>
      </c>
    </row>
    <row r="13" spans="1:11" s="8" customFormat="1" ht="15.75">
      <c r="A13" s="11"/>
      <c r="B13" s="11"/>
      <c r="C13" s="11"/>
      <c r="D13" s="11"/>
      <c r="E13" s="11"/>
      <c r="F13" s="11"/>
      <c r="G13" s="11"/>
      <c r="H13" s="12"/>
      <c r="I13" s="12"/>
    </row>
    <row r="14" spans="1:11" ht="16.5" thickBot="1">
      <c r="A14" s="11"/>
      <c r="B14" s="11"/>
      <c r="C14" s="11"/>
      <c r="D14" s="11"/>
      <c r="E14" s="11"/>
      <c r="F14" s="11"/>
      <c r="G14" s="11"/>
      <c r="H14" s="12"/>
      <c r="I14" s="12"/>
    </row>
    <row r="15" spans="1:11" ht="30.75" customHeight="1" thickBot="1">
      <c r="A15" s="54" t="s">
        <v>15</v>
      </c>
      <c r="B15" s="55"/>
      <c r="C15" s="55"/>
      <c r="D15" s="55"/>
      <c r="E15" s="55"/>
      <c r="F15" s="55"/>
      <c r="G15" s="55"/>
      <c r="H15" s="12"/>
      <c r="I15" s="12"/>
    </row>
    <row r="16" spans="1:11" ht="45.75" customHeight="1" thickBot="1">
      <c r="A16" s="13" t="s">
        <v>3</v>
      </c>
      <c r="B16" s="14" t="s">
        <v>16</v>
      </c>
      <c r="C16" s="15" t="s">
        <v>5</v>
      </c>
      <c r="D16" s="15" t="s">
        <v>6</v>
      </c>
      <c r="E16" s="15" t="s">
        <v>17</v>
      </c>
      <c r="F16" s="15" t="s">
        <v>18</v>
      </c>
      <c r="G16" s="16" t="s">
        <v>19</v>
      </c>
      <c r="H16" s="12"/>
      <c r="I16" s="12"/>
    </row>
    <row r="17" spans="1:9">
      <c r="A17" s="217" t="s">
        <v>20</v>
      </c>
      <c r="B17" s="7">
        <f>D17-3</f>
        <v>44955</v>
      </c>
      <c r="C17" s="7">
        <f>D17-1</f>
        <v>44957</v>
      </c>
      <c r="D17" s="7">
        <v>44958</v>
      </c>
      <c r="E17" s="17">
        <f>D17+28</f>
        <v>44986</v>
      </c>
      <c r="F17" s="17">
        <f>E17+3</f>
        <v>44989</v>
      </c>
      <c r="G17" s="18">
        <f>D17+36</f>
        <v>44994</v>
      </c>
      <c r="H17" s="12"/>
      <c r="I17" s="12"/>
    </row>
    <row r="18" spans="1:9">
      <c r="A18" s="447" t="s">
        <v>28</v>
      </c>
      <c r="B18" s="9">
        <v>44969</v>
      </c>
      <c r="C18" s="9">
        <v>44971</v>
      </c>
      <c r="D18" s="9">
        <v>44972</v>
      </c>
      <c r="E18" s="448">
        <v>45000</v>
      </c>
      <c r="F18" s="448">
        <v>45003</v>
      </c>
      <c r="G18" s="150">
        <v>45007</v>
      </c>
      <c r="H18" s="12"/>
      <c r="I18" s="12"/>
    </row>
    <row r="19" spans="1:9">
      <c r="A19" s="218" t="s">
        <v>185</v>
      </c>
      <c r="B19" s="9">
        <v>44976</v>
      </c>
      <c r="C19" s="9">
        <v>44978</v>
      </c>
      <c r="D19" s="9">
        <v>44979</v>
      </c>
      <c r="E19" s="448">
        <v>45007</v>
      </c>
      <c r="F19" s="448">
        <v>45010</v>
      </c>
      <c r="G19" s="150">
        <v>45012</v>
      </c>
      <c r="H19" s="12"/>
      <c r="I19" s="12"/>
    </row>
    <row r="20" spans="1:9" ht="15.75" thickBot="1">
      <c r="A20" s="219" t="s">
        <v>186</v>
      </c>
      <c r="B20" s="10">
        <v>44983</v>
      </c>
      <c r="C20" s="10">
        <v>44985</v>
      </c>
      <c r="D20" s="10">
        <v>44986</v>
      </c>
      <c r="E20" s="449">
        <v>45015</v>
      </c>
      <c r="F20" s="449">
        <v>45017</v>
      </c>
      <c r="G20" s="154">
        <v>45021</v>
      </c>
      <c r="H20" s="12"/>
      <c r="I20" s="12"/>
    </row>
    <row r="21" spans="1:9" ht="15.75">
      <c r="A21" s="11"/>
      <c r="B21" s="11"/>
      <c r="C21" s="11"/>
      <c r="D21" s="11"/>
      <c r="E21" s="11"/>
      <c r="F21" s="11"/>
      <c r="G21" s="11"/>
      <c r="H21" s="12"/>
      <c r="I21" s="12"/>
    </row>
    <row r="22" spans="1:9" ht="16.5" thickBot="1">
      <c r="A22" s="11"/>
      <c r="B22" s="11"/>
      <c r="C22" s="11"/>
      <c r="D22" s="11"/>
      <c r="E22" s="11"/>
      <c r="F22" s="11"/>
      <c r="G22" s="11"/>
      <c r="H22" s="12"/>
      <c r="I22" s="12"/>
    </row>
    <row r="23" spans="1:9" ht="16.5" thickBot="1">
      <c r="A23" s="48" t="s">
        <v>21</v>
      </c>
      <c r="B23" s="49"/>
      <c r="C23" s="49"/>
      <c r="D23" s="49"/>
      <c r="E23" s="49"/>
      <c r="F23" s="49"/>
      <c r="G23" s="49"/>
      <c r="H23" s="49"/>
      <c r="I23" s="19"/>
    </row>
    <row r="24" spans="1:9" ht="45">
      <c r="A24" s="56" t="s">
        <v>3</v>
      </c>
      <c r="B24" s="20" t="s">
        <v>22</v>
      </c>
      <c r="C24" s="21" t="s">
        <v>23</v>
      </c>
      <c r="D24" s="22" t="s">
        <v>6</v>
      </c>
      <c r="E24" s="23" t="s">
        <v>24</v>
      </c>
      <c r="F24" s="22" t="s">
        <v>25</v>
      </c>
      <c r="G24" s="22" t="s">
        <v>26</v>
      </c>
      <c r="H24" s="23" t="s">
        <v>27</v>
      </c>
      <c r="I24" s="19"/>
    </row>
    <row r="25" spans="1:9">
      <c r="A25" s="221" t="s">
        <v>29</v>
      </c>
      <c r="B25" s="420">
        <v>44967</v>
      </c>
      <c r="C25" s="420">
        <v>44970</v>
      </c>
      <c r="D25" s="450">
        <v>44971</v>
      </c>
      <c r="E25" s="421">
        <v>44998</v>
      </c>
      <c r="F25" s="421">
        <v>45001</v>
      </c>
      <c r="G25" s="421">
        <v>45004</v>
      </c>
      <c r="H25" s="422">
        <v>45007</v>
      </c>
      <c r="I25" s="19"/>
    </row>
    <row r="26" spans="1:9">
      <c r="A26" s="451" t="s">
        <v>187</v>
      </c>
      <c r="B26" s="452">
        <v>44967</v>
      </c>
      <c r="C26" s="452">
        <v>44971</v>
      </c>
      <c r="D26" s="453">
        <v>44972</v>
      </c>
      <c r="E26" s="454">
        <v>44999</v>
      </c>
      <c r="F26" s="454">
        <v>45001</v>
      </c>
      <c r="G26" s="454">
        <v>45005</v>
      </c>
      <c r="H26" s="455">
        <v>45008</v>
      </c>
      <c r="I26" s="19"/>
    </row>
    <row r="27" spans="1:9" ht="15.75" thickBot="1">
      <c r="A27" s="386" t="s">
        <v>30</v>
      </c>
      <c r="B27" s="423">
        <f>C27-2</f>
        <v>44978</v>
      </c>
      <c r="C27" s="38">
        <f>D27-1</f>
        <v>44980</v>
      </c>
      <c r="D27" s="387">
        <v>44981</v>
      </c>
      <c r="E27" s="44">
        <v>45006</v>
      </c>
      <c r="F27" s="44">
        <v>45008</v>
      </c>
      <c r="G27" s="44">
        <v>45012</v>
      </c>
      <c r="H27" s="45">
        <v>45015</v>
      </c>
      <c r="I27" s="19"/>
    </row>
    <row r="28" spans="1:9">
      <c r="A28" s="24"/>
      <c r="B28" s="25"/>
      <c r="C28" s="25"/>
      <c r="D28" s="25"/>
      <c r="E28" s="25"/>
      <c r="F28" s="25"/>
      <c r="G28" s="25"/>
      <c r="H28" s="25"/>
      <c r="I28" s="19"/>
    </row>
    <row r="29" spans="1:9">
      <c r="A29" s="24"/>
      <c r="B29" s="25"/>
      <c r="C29" s="25"/>
      <c r="D29" s="25"/>
      <c r="E29" s="25"/>
      <c r="F29" s="25"/>
      <c r="G29" s="25"/>
      <c r="H29" s="25"/>
      <c r="I29" s="19"/>
    </row>
    <row r="30" spans="1:9" ht="16.5" thickBot="1">
      <c r="A30" s="50" t="s">
        <v>31</v>
      </c>
      <c r="B30" s="51"/>
      <c r="C30" s="51"/>
      <c r="D30" s="51"/>
      <c r="E30" s="51"/>
      <c r="F30" s="19"/>
      <c r="G30" s="19"/>
      <c r="H30" s="19"/>
      <c r="I30" s="12"/>
    </row>
    <row r="31" spans="1:9" ht="45.75" thickBot="1">
      <c r="A31" s="56" t="s">
        <v>3</v>
      </c>
      <c r="B31" s="15" t="s">
        <v>4</v>
      </c>
      <c r="C31" s="15" t="s">
        <v>32</v>
      </c>
      <c r="D31" s="16" t="s">
        <v>6</v>
      </c>
      <c r="E31" s="16" t="s">
        <v>33</v>
      </c>
      <c r="F31" s="19"/>
      <c r="H31" s="19"/>
      <c r="I31" s="12"/>
    </row>
    <row r="32" spans="1:9">
      <c r="A32" s="388" t="s">
        <v>12</v>
      </c>
      <c r="B32" s="7">
        <f>D32-2</f>
        <v>44959</v>
      </c>
      <c r="C32" s="7">
        <f>D32-1</f>
        <v>44960</v>
      </c>
      <c r="D32" s="7">
        <v>44961</v>
      </c>
      <c r="E32" s="26">
        <f>D32+14</f>
        <v>44975</v>
      </c>
      <c r="F32" s="19"/>
      <c r="H32" s="19"/>
      <c r="I32" s="12"/>
    </row>
    <row r="33" spans="1:9">
      <c r="A33" s="389" t="s">
        <v>12</v>
      </c>
      <c r="B33" s="9">
        <f t="shared" ref="B33" si="1">D33-2</f>
        <v>44966</v>
      </c>
      <c r="C33" s="9">
        <f t="shared" ref="C33:C35" si="2">D33-1</f>
        <v>44967</v>
      </c>
      <c r="D33" s="9">
        <v>44968</v>
      </c>
      <c r="E33" s="27">
        <f>D33+14</f>
        <v>44982</v>
      </c>
      <c r="F33" s="19"/>
      <c r="H33" s="19"/>
      <c r="I33" s="12"/>
    </row>
    <row r="34" spans="1:9">
      <c r="A34" s="223" t="s">
        <v>34</v>
      </c>
      <c r="B34" s="9">
        <f>D34-3</f>
        <v>44972</v>
      </c>
      <c r="C34" s="9">
        <f t="shared" si="2"/>
        <v>44974</v>
      </c>
      <c r="D34" s="9">
        <v>44975</v>
      </c>
      <c r="E34" s="27">
        <f>D34+14</f>
        <v>44989</v>
      </c>
      <c r="F34" s="19"/>
      <c r="G34" s="19"/>
      <c r="H34" s="19"/>
      <c r="I34" s="12"/>
    </row>
    <row r="35" spans="1:9" ht="15.75" thickBot="1">
      <c r="A35" s="224" t="s">
        <v>35</v>
      </c>
      <c r="B35" s="10">
        <f>D35-3</f>
        <v>44979</v>
      </c>
      <c r="C35" s="10">
        <f t="shared" si="2"/>
        <v>44981</v>
      </c>
      <c r="D35" s="10">
        <f t="shared" ref="D35" si="3">D34+7</f>
        <v>44982</v>
      </c>
      <c r="E35" s="28">
        <f t="shared" ref="E35" si="4">D35+14</f>
        <v>44996</v>
      </c>
      <c r="F35" s="19"/>
      <c r="G35" s="19"/>
      <c r="H35" s="19"/>
      <c r="I35" s="12"/>
    </row>
    <row r="36" spans="1:9">
      <c r="A36" s="29"/>
      <c r="B36" s="30"/>
      <c r="C36" s="30"/>
      <c r="D36" s="31"/>
      <c r="E36" s="30"/>
      <c r="F36" s="19"/>
      <c r="H36" s="19"/>
      <c r="I36" s="12"/>
    </row>
    <row r="37" spans="1:9" ht="15.75" thickBot="1">
      <c r="A37" s="29"/>
      <c r="B37" s="30"/>
      <c r="C37" s="30"/>
      <c r="D37" s="31"/>
      <c r="E37" s="30"/>
      <c r="F37" s="19"/>
      <c r="G37" s="19"/>
      <c r="H37" s="19"/>
      <c r="I37" s="12"/>
    </row>
    <row r="38" spans="1:9">
      <c r="A38" s="225" t="s">
        <v>36</v>
      </c>
      <c r="B38" s="226"/>
      <c r="C38" s="227"/>
      <c r="D38" s="227"/>
      <c r="E38" s="228"/>
      <c r="F38" s="19"/>
      <c r="G38" s="19"/>
      <c r="H38" s="19"/>
      <c r="I38" s="12"/>
    </row>
    <row r="39" spans="1:9" ht="45.75" thickBot="1">
      <c r="A39" s="390" t="s">
        <v>3</v>
      </c>
      <c r="B39" s="391" t="s">
        <v>37</v>
      </c>
      <c r="C39" s="391" t="s">
        <v>38</v>
      </c>
      <c r="D39" s="391" t="s">
        <v>6</v>
      </c>
      <c r="E39" s="392" t="s">
        <v>39</v>
      </c>
      <c r="F39" s="19"/>
      <c r="G39" s="19"/>
      <c r="H39" s="19"/>
      <c r="I39" s="12"/>
    </row>
    <row r="40" spans="1:9">
      <c r="A40" s="222" t="s">
        <v>12</v>
      </c>
      <c r="B40" s="7">
        <f>D40-3</f>
        <v>44958</v>
      </c>
      <c r="C40" s="393">
        <f>D40-2</f>
        <v>44959</v>
      </c>
      <c r="D40" s="7">
        <v>44961</v>
      </c>
      <c r="E40" s="26">
        <f>D40+16</f>
        <v>44977</v>
      </c>
      <c r="F40" s="19"/>
      <c r="G40" s="19"/>
      <c r="H40" s="19"/>
      <c r="I40" s="12"/>
    </row>
    <row r="41" spans="1:9">
      <c r="A41" s="223" t="s">
        <v>40</v>
      </c>
      <c r="B41" s="9">
        <f>D41-3</f>
        <v>44965</v>
      </c>
      <c r="C41" s="394">
        <f>D41-2</f>
        <v>44966</v>
      </c>
      <c r="D41" s="9">
        <f>D40+7</f>
        <v>44968</v>
      </c>
      <c r="E41" s="27">
        <f t="shared" ref="E41:E43" si="5">D41+16</f>
        <v>44984</v>
      </c>
      <c r="F41" s="19"/>
      <c r="G41" s="19"/>
      <c r="H41" s="19"/>
      <c r="I41" s="12"/>
    </row>
    <row r="42" spans="1:9">
      <c r="A42" s="221" t="s">
        <v>41</v>
      </c>
      <c r="B42" s="9">
        <f>D42-3</f>
        <v>44972</v>
      </c>
      <c r="C42" s="394">
        <f>D42-2</f>
        <v>44973</v>
      </c>
      <c r="D42" s="9">
        <f>D41+7</f>
        <v>44975</v>
      </c>
      <c r="E42" s="27">
        <f t="shared" si="5"/>
        <v>44991</v>
      </c>
      <c r="F42" s="19"/>
      <c r="G42" s="19"/>
      <c r="H42" s="19"/>
      <c r="I42" s="12"/>
    </row>
    <row r="43" spans="1:9" ht="15.75" thickBot="1">
      <c r="A43" s="386" t="s">
        <v>42</v>
      </c>
      <c r="B43" s="10">
        <f>D43-3</f>
        <v>44979</v>
      </c>
      <c r="C43" s="395">
        <f>D43-2</f>
        <v>44980</v>
      </c>
      <c r="D43" s="10">
        <f>D42+7</f>
        <v>44982</v>
      </c>
      <c r="E43" s="28">
        <f t="shared" si="5"/>
        <v>44998</v>
      </c>
    </row>
    <row r="45" spans="1:9" ht="15.75" thickBot="1">
      <c r="A45" s="57" t="s">
        <v>43</v>
      </c>
      <c r="B45" s="58"/>
      <c r="C45" s="58"/>
      <c r="D45" s="58"/>
      <c r="E45" s="58"/>
      <c r="F45" s="58"/>
      <c r="G45" s="58"/>
      <c r="H45" s="58"/>
      <c r="I45" s="58"/>
    </row>
    <row r="46" spans="1:9" ht="45.75" thickBot="1">
      <c r="A46" s="59" t="s">
        <v>3</v>
      </c>
      <c r="B46" s="60" t="s">
        <v>44</v>
      </c>
      <c r="C46" s="61" t="s">
        <v>38</v>
      </c>
      <c r="D46" s="61" t="s">
        <v>6</v>
      </c>
      <c r="E46" s="61" t="s">
        <v>45</v>
      </c>
      <c r="F46" s="61" t="s">
        <v>46</v>
      </c>
      <c r="G46" s="61" t="s">
        <v>47</v>
      </c>
      <c r="H46" s="61" t="s">
        <v>48</v>
      </c>
      <c r="I46" s="62" t="s">
        <v>49</v>
      </c>
    </row>
    <row r="47" spans="1:9">
      <c r="A47" s="98" t="s">
        <v>50</v>
      </c>
      <c r="B47" s="63">
        <v>44595</v>
      </c>
      <c r="C47" s="64">
        <f>B47+1</f>
        <v>44596</v>
      </c>
      <c r="D47" s="65">
        <f>B47+2</f>
        <v>44597</v>
      </c>
      <c r="E47" s="65">
        <f>D47+35</f>
        <v>44632</v>
      </c>
      <c r="F47" s="65">
        <f>D47+37</f>
        <v>44634</v>
      </c>
      <c r="G47" s="65">
        <f>D47+42</f>
        <v>44639</v>
      </c>
      <c r="H47" s="65">
        <f>D47+45</f>
        <v>44642</v>
      </c>
      <c r="I47" s="66">
        <f>D47+49</f>
        <v>44646</v>
      </c>
    </row>
    <row r="48" spans="1:9">
      <c r="A48" s="99" t="s">
        <v>51</v>
      </c>
      <c r="B48" s="67">
        <f>B47+7</f>
        <v>44602</v>
      </c>
      <c r="C48" s="68">
        <f>B48+1</f>
        <v>44603</v>
      </c>
      <c r="D48" s="69">
        <f>B48+2</f>
        <v>44604</v>
      </c>
      <c r="E48" s="69">
        <f>D48+35</f>
        <v>44639</v>
      </c>
      <c r="F48" s="69">
        <f>D48+37</f>
        <v>44641</v>
      </c>
      <c r="G48" s="69">
        <f>D48+42</f>
        <v>44646</v>
      </c>
      <c r="H48" s="69">
        <f>D48+45</f>
        <v>44649</v>
      </c>
      <c r="I48" s="70">
        <f>D48+49</f>
        <v>44653</v>
      </c>
    </row>
    <row r="49" spans="1:9">
      <c r="A49" s="71" t="s">
        <v>52</v>
      </c>
      <c r="B49" s="67">
        <f>B48+7</f>
        <v>44609</v>
      </c>
      <c r="C49" s="68">
        <f>B49+1</f>
        <v>44610</v>
      </c>
      <c r="D49" s="69">
        <f>B49+2</f>
        <v>44611</v>
      </c>
      <c r="E49" s="69">
        <f>D49+35</f>
        <v>44646</v>
      </c>
      <c r="F49" s="69">
        <f>D49+37</f>
        <v>44648</v>
      </c>
      <c r="G49" s="69">
        <f>D49+42</f>
        <v>44653</v>
      </c>
      <c r="H49" s="69">
        <f>D49+45</f>
        <v>44656</v>
      </c>
      <c r="I49" s="70">
        <f>D49+49</f>
        <v>44660</v>
      </c>
    </row>
    <row r="50" spans="1:9" ht="15.75" thickBot="1">
      <c r="A50" s="72" t="s">
        <v>53</v>
      </c>
      <c r="B50" s="73">
        <f>B49+7</f>
        <v>44616</v>
      </c>
      <c r="C50" s="74">
        <f>C49+7</f>
        <v>44617</v>
      </c>
      <c r="D50" s="75">
        <f>B50+2</f>
        <v>44618</v>
      </c>
      <c r="E50" s="75">
        <f>D50+35</f>
        <v>44653</v>
      </c>
      <c r="F50" s="75">
        <f>D50+37</f>
        <v>44655</v>
      </c>
      <c r="G50" s="75">
        <f>D50+42</f>
        <v>44660</v>
      </c>
      <c r="H50" s="75">
        <f>D50+45</f>
        <v>44663</v>
      </c>
      <c r="I50" s="76">
        <f>D50+49</f>
        <v>44667</v>
      </c>
    </row>
    <row r="51" spans="1:9">
      <c r="A51" s="77"/>
      <c r="B51" s="78"/>
      <c r="C51" s="78"/>
      <c r="D51" s="78"/>
      <c r="E51" s="78"/>
      <c r="F51" s="78"/>
      <c r="G51" s="78"/>
      <c r="H51" s="78"/>
      <c r="I51" s="78"/>
    </row>
    <row r="53" spans="1:9" ht="16.5" thickBot="1">
      <c r="A53" s="493" t="s">
        <v>54</v>
      </c>
      <c r="B53" s="494"/>
      <c r="C53" s="494"/>
      <c r="D53" s="494"/>
      <c r="E53" s="494"/>
      <c r="F53" s="494"/>
      <c r="G53" s="494"/>
      <c r="H53" s="494"/>
    </row>
    <row r="54" spans="1:9" ht="45.75" thickBot="1">
      <c r="A54" s="79" t="s">
        <v>3</v>
      </c>
      <c r="B54" s="80" t="s">
        <v>55</v>
      </c>
      <c r="C54" s="80" t="s">
        <v>32</v>
      </c>
      <c r="D54" s="80" t="s">
        <v>6</v>
      </c>
      <c r="E54" s="81" t="s">
        <v>56</v>
      </c>
      <c r="F54" s="81" t="s">
        <v>57</v>
      </c>
      <c r="G54" s="81" t="s">
        <v>58</v>
      </c>
      <c r="H54" s="82" t="s">
        <v>59</v>
      </c>
    </row>
    <row r="55" spans="1:9">
      <c r="A55" s="83" t="s">
        <v>60</v>
      </c>
      <c r="B55" s="84">
        <v>44595</v>
      </c>
      <c r="C55" s="85">
        <f>B55</f>
        <v>44595</v>
      </c>
      <c r="D55" s="86">
        <f>C55+2</f>
        <v>44597</v>
      </c>
      <c r="E55" s="86">
        <f>D55+22</f>
        <v>44619</v>
      </c>
      <c r="F55" s="86">
        <f>D55+23</f>
        <v>44620</v>
      </c>
      <c r="G55" s="86">
        <f>D55+27</f>
        <v>44624</v>
      </c>
      <c r="H55" s="87">
        <f>D55+28</f>
        <v>44625</v>
      </c>
    </row>
    <row r="56" spans="1:9">
      <c r="A56" s="88" t="s">
        <v>61</v>
      </c>
      <c r="B56" s="89">
        <f>B55+7</f>
        <v>44602</v>
      </c>
      <c r="C56" s="90">
        <f t="shared" ref="C56:C58" si="6">B56</f>
        <v>44602</v>
      </c>
      <c r="D56" s="91">
        <f t="shared" ref="D56:D58" si="7">C56+2</f>
        <v>44604</v>
      </c>
      <c r="E56" s="91">
        <f t="shared" ref="E56:E58" si="8">D56+22</f>
        <v>44626</v>
      </c>
      <c r="F56" s="91">
        <f t="shared" ref="F56:F58" si="9">D56+23</f>
        <v>44627</v>
      </c>
      <c r="G56" s="91">
        <f t="shared" ref="G56:G58" si="10">D56+27</f>
        <v>44631</v>
      </c>
      <c r="H56" s="92">
        <f t="shared" ref="H56:H58" si="11">D56+28</f>
        <v>44632</v>
      </c>
    </row>
    <row r="57" spans="1:9">
      <c r="A57" s="88" t="s">
        <v>28</v>
      </c>
      <c r="B57" s="89">
        <f t="shared" ref="B57:B58" si="12">B56+7</f>
        <v>44609</v>
      </c>
      <c r="C57" s="90">
        <f t="shared" si="6"/>
        <v>44609</v>
      </c>
      <c r="D57" s="91">
        <f t="shared" si="7"/>
        <v>44611</v>
      </c>
      <c r="E57" s="91">
        <f t="shared" si="8"/>
        <v>44633</v>
      </c>
      <c r="F57" s="91">
        <f t="shared" si="9"/>
        <v>44634</v>
      </c>
      <c r="G57" s="91">
        <f t="shared" si="10"/>
        <v>44638</v>
      </c>
      <c r="H57" s="92">
        <f t="shared" si="11"/>
        <v>44639</v>
      </c>
    </row>
    <row r="58" spans="1:9" ht="15.75" thickBot="1">
      <c r="A58" s="93" t="s">
        <v>62</v>
      </c>
      <c r="B58" s="94">
        <f t="shared" si="12"/>
        <v>44616</v>
      </c>
      <c r="C58" s="95">
        <f t="shared" si="6"/>
        <v>44616</v>
      </c>
      <c r="D58" s="96">
        <f t="shared" si="7"/>
        <v>44618</v>
      </c>
      <c r="E58" s="96">
        <f t="shared" si="8"/>
        <v>44640</v>
      </c>
      <c r="F58" s="96">
        <f t="shared" si="9"/>
        <v>44641</v>
      </c>
      <c r="G58" s="96">
        <f t="shared" si="10"/>
        <v>44645</v>
      </c>
      <c r="H58" s="97">
        <f t="shared" si="11"/>
        <v>44646</v>
      </c>
    </row>
  </sheetData>
  <mergeCells count="2">
    <mergeCell ref="A53:H53"/>
    <mergeCell ref="A1:K4"/>
  </mergeCells>
  <phoneticPr fontId="78" type="noConversion"/>
  <pageMargins left="0.7" right="0.7" top="0.75" bottom="0.75" header="0.3" footer="0.3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33"/>
  <sheetViews>
    <sheetView workbookViewId="0">
      <selection activeCell="H87" sqref="H87"/>
    </sheetView>
  </sheetViews>
  <sheetFormatPr defaultRowHeight="15"/>
  <cols>
    <col min="1" max="1" width="61.140625" customWidth="1"/>
    <col min="2" max="2" width="19.5703125" bestFit="1" customWidth="1"/>
    <col min="3" max="3" width="22.140625" customWidth="1"/>
    <col min="4" max="4" width="17.42578125" customWidth="1"/>
    <col min="5" max="5" width="29.42578125" customWidth="1"/>
    <col min="6" max="6" width="26" customWidth="1"/>
    <col min="7" max="8" width="19.42578125" customWidth="1"/>
    <col min="9" max="9" width="19.140625" customWidth="1"/>
  </cols>
  <sheetData>
    <row r="1" spans="1:8" ht="15" customHeight="1">
      <c r="A1" s="504" t="s">
        <v>63</v>
      </c>
      <c r="B1" s="504"/>
      <c r="C1" s="504"/>
      <c r="D1" s="504"/>
      <c r="E1" s="504"/>
      <c r="F1" s="504"/>
      <c r="G1" s="504"/>
    </row>
    <row r="2" spans="1:8" ht="15" customHeight="1">
      <c r="A2" s="504"/>
      <c r="B2" s="504"/>
      <c r="C2" s="504"/>
      <c r="D2" s="504"/>
      <c r="E2" s="504"/>
      <c r="F2" s="504"/>
      <c r="G2" s="504"/>
    </row>
    <row r="3" spans="1:8" ht="15" customHeight="1">
      <c r="A3" s="504"/>
      <c r="B3" s="504"/>
      <c r="C3" s="504"/>
      <c r="D3" s="504"/>
      <c r="E3" s="504"/>
      <c r="F3" s="504"/>
      <c r="G3" s="504"/>
    </row>
    <row r="4" spans="1:8" ht="15" customHeight="1">
      <c r="A4" s="504"/>
      <c r="B4" s="504"/>
      <c r="C4" s="504"/>
      <c r="D4" s="504"/>
      <c r="E4" s="504"/>
      <c r="F4" s="504"/>
      <c r="G4" s="504"/>
    </row>
    <row r="5" spans="1:8" ht="21">
      <c r="A5" s="505" t="s">
        <v>1</v>
      </c>
      <c r="B5" s="505"/>
      <c r="C5" s="505"/>
      <c r="D5" s="505"/>
      <c r="E5" s="505"/>
      <c r="F5" s="505"/>
      <c r="G5" s="505"/>
    </row>
    <row r="6" spans="1:8" ht="21">
      <c r="A6" s="100"/>
      <c r="B6" s="100"/>
      <c r="C6" s="100"/>
      <c r="D6" s="100"/>
      <c r="E6" s="100"/>
      <c r="F6" s="100"/>
      <c r="G6" s="100"/>
    </row>
    <row r="7" spans="1:8" ht="21" customHeight="1">
      <c r="A7" s="506" t="s">
        <v>64</v>
      </c>
      <c r="B7" s="506"/>
      <c r="C7" s="506"/>
      <c r="D7" s="506"/>
      <c r="E7" s="506"/>
      <c r="F7" s="506"/>
      <c r="G7" s="506"/>
      <c r="H7" s="506"/>
    </row>
    <row r="8" spans="1:8" ht="21" customHeight="1" thickBot="1">
      <c r="A8" s="506"/>
      <c r="B8" s="506"/>
      <c r="C8" s="506"/>
      <c r="D8" s="506"/>
      <c r="E8" s="506"/>
      <c r="F8" s="506"/>
      <c r="G8" s="506"/>
      <c r="H8" s="506"/>
    </row>
    <row r="9" spans="1:8" ht="39.75" customHeight="1" thickBot="1">
      <c r="A9" s="101" t="s">
        <v>3</v>
      </c>
      <c r="B9" s="102" t="s">
        <v>65</v>
      </c>
      <c r="C9" s="103" t="s">
        <v>32</v>
      </c>
      <c r="D9" s="103" t="s">
        <v>6</v>
      </c>
      <c r="E9" s="102" t="s">
        <v>66</v>
      </c>
      <c r="F9" s="102" t="s">
        <v>67</v>
      </c>
      <c r="G9" s="102" t="s">
        <v>68</v>
      </c>
      <c r="H9" s="102" t="s">
        <v>69</v>
      </c>
    </row>
    <row r="10" spans="1:8" ht="19.5" customHeight="1">
      <c r="A10" s="43" t="s">
        <v>70</v>
      </c>
      <c r="B10" s="198">
        <v>44588</v>
      </c>
      <c r="C10" s="104">
        <f t="shared" ref="C10:C17" si="0">B10</f>
        <v>44588</v>
      </c>
      <c r="D10" s="104">
        <f>C10+1</f>
        <v>44589</v>
      </c>
      <c r="E10" s="105"/>
      <c r="F10" s="193"/>
      <c r="G10" s="105"/>
      <c r="H10" s="193"/>
    </row>
    <row r="11" spans="1:8" ht="19.5" customHeight="1">
      <c r="A11" s="46" t="s">
        <v>71</v>
      </c>
      <c r="B11" s="199">
        <f>B10+3</f>
        <v>44591</v>
      </c>
      <c r="C11" s="106">
        <f t="shared" si="0"/>
        <v>44591</v>
      </c>
      <c r="D11" s="106">
        <f>D10+4</f>
        <v>44593</v>
      </c>
      <c r="E11" s="107">
        <f>D11+35</f>
        <v>44628</v>
      </c>
      <c r="F11" s="194">
        <f>E11+2</f>
        <v>44630</v>
      </c>
      <c r="G11" s="107">
        <f>F11+4</f>
        <v>44634</v>
      </c>
      <c r="H11" s="194">
        <v>2</v>
      </c>
    </row>
    <row r="12" spans="1:8" ht="19.5" customHeight="1">
      <c r="A12" s="108" t="s">
        <v>72</v>
      </c>
      <c r="B12" s="199">
        <f t="shared" ref="B12:B17" si="1">B10+7</f>
        <v>44595</v>
      </c>
      <c r="C12" s="106">
        <f t="shared" si="0"/>
        <v>44595</v>
      </c>
      <c r="D12" s="106">
        <f>C12+1</f>
        <v>44596</v>
      </c>
      <c r="E12" s="109"/>
      <c r="F12" s="195"/>
      <c r="G12" s="109"/>
      <c r="H12" s="195"/>
    </row>
    <row r="13" spans="1:8" ht="19.5" customHeight="1">
      <c r="A13" s="46" t="s">
        <v>73</v>
      </c>
      <c r="B13" s="199">
        <f t="shared" si="1"/>
        <v>44598</v>
      </c>
      <c r="C13" s="106">
        <f t="shared" si="0"/>
        <v>44598</v>
      </c>
      <c r="D13" s="106">
        <f>D12+4</f>
        <v>44600</v>
      </c>
      <c r="E13" s="107">
        <f>D13+35</f>
        <v>44635</v>
      </c>
      <c r="F13" s="194">
        <f>E13+2</f>
        <v>44637</v>
      </c>
      <c r="G13" s="107">
        <f>F13+4</f>
        <v>44641</v>
      </c>
      <c r="H13" s="194">
        <v>2</v>
      </c>
    </row>
    <row r="14" spans="1:8" ht="19.5" customHeight="1">
      <c r="A14" s="46" t="s">
        <v>74</v>
      </c>
      <c r="B14" s="199">
        <f t="shared" si="1"/>
        <v>44602</v>
      </c>
      <c r="C14" s="106">
        <f t="shared" si="0"/>
        <v>44602</v>
      </c>
      <c r="D14" s="106">
        <f>C14+1</f>
        <v>44603</v>
      </c>
      <c r="E14" s="109"/>
      <c r="F14" s="195"/>
      <c r="G14" s="109"/>
      <c r="H14" s="195"/>
    </row>
    <row r="15" spans="1:8" ht="19.5" customHeight="1">
      <c r="A15" s="46" t="s">
        <v>75</v>
      </c>
      <c r="B15" s="199">
        <f t="shared" si="1"/>
        <v>44605</v>
      </c>
      <c r="C15" s="106">
        <f t="shared" si="0"/>
        <v>44605</v>
      </c>
      <c r="D15" s="106">
        <f>D14+4</f>
        <v>44607</v>
      </c>
      <c r="E15" s="107">
        <f>D15+35</f>
        <v>44642</v>
      </c>
      <c r="F15" s="194">
        <f>E15+2</f>
        <v>44644</v>
      </c>
      <c r="G15" s="107">
        <f>F15+4</f>
        <v>44648</v>
      </c>
      <c r="H15" s="194">
        <v>2</v>
      </c>
    </row>
    <row r="16" spans="1:8" ht="19.5" customHeight="1">
      <c r="A16" s="46" t="s">
        <v>76</v>
      </c>
      <c r="B16" s="199">
        <f t="shared" si="1"/>
        <v>44609</v>
      </c>
      <c r="C16" s="106">
        <f t="shared" si="0"/>
        <v>44609</v>
      </c>
      <c r="D16" s="106">
        <f>C16+1</f>
        <v>44610</v>
      </c>
      <c r="E16" s="109"/>
      <c r="F16" s="195"/>
      <c r="G16" s="109"/>
      <c r="H16" s="195"/>
    </row>
    <row r="17" spans="1:9" ht="19.5" customHeight="1" thickBot="1">
      <c r="A17" s="196" t="s">
        <v>77</v>
      </c>
      <c r="B17" s="200">
        <f t="shared" si="1"/>
        <v>44612</v>
      </c>
      <c r="C17" s="110">
        <f t="shared" si="0"/>
        <v>44612</v>
      </c>
      <c r="D17" s="110">
        <f>D16+4</f>
        <v>44614</v>
      </c>
      <c r="E17" s="111">
        <f>D17+35</f>
        <v>44649</v>
      </c>
      <c r="F17" s="197">
        <f>E17+2</f>
        <v>44651</v>
      </c>
      <c r="G17" s="111">
        <f>F17+4</f>
        <v>44655</v>
      </c>
      <c r="H17" s="197">
        <v>2</v>
      </c>
    </row>
    <row r="18" spans="1:9" ht="15.75">
      <c r="A18" s="113"/>
      <c r="B18" s="31"/>
      <c r="C18" s="31"/>
      <c r="D18" s="31"/>
      <c r="E18" s="31"/>
      <c r="F18" s="31"/>
      <c r="G18" s="112"/>
    </row>
    <row r="19" spans="1:9" ht="15.75">
      <c r="A19" s="113"/>
      <c r="B19" s="31"/>
      <c r="C19" s="31"/>
      <c r="D19" s="31"/>
      <c r="E19" s="31"/>
      <c r="F19" s="31"/>
      <c r="G19" s="112"/>
    </row>
    <row r="20" spans="1:9" ht="15.75" customHeight="1">
      <c r="A20" s="507" t="s">
        <v>78</v>
      </c>
      <c r="B20" s="507"/>
      <c r="C20" s="507"/>
      <c r="D20" s="507"/>
      <c r="E20" s="507"/>
      <c r="F20" s="507"/>
      <c r="G20" s="507"/>
      <c r="H20" s="507"/>
      <c r="I20" s="507"/>
    </row>
    <row r="21" spans="1:9" ht="28.5" customHeight="1" thickBot="1">
      <c r="A21" s="507"/>
      <c r="B21" s="507"/>
      <c r="C21" s="507"/>
      <c r="D21" s="507"/>
      <c r="E21" s="507"/>
      <c r="F21" s="507"/>
      <c r="G21" s="507"/>
      <c r="H21" s="507"/>
      <c r="I21" s="507"/>
    </row>
    <row r="22" spans="1:9" ht="30" customHeight="1" thickBot="1">
      <c r="A22" s="254" t="s">
        <v>3</v>
      </c>
      <c r="B22" s="255" t="s">
        <v>65</v>
      </c>
      <c r="C22" s="255" t="s">
        <v>32</v>
      </c>
      <c r="D22" s="255" t="s">
        <v>6</v>
      </c>
      <c r="E22" s="255" t="s">
        <v>68</v>
      </c>
      <c r="F22" s="255" t="s">
        <v>79</v>
      </c>
      <c r="G22" s="256" t="s">
        <v>66</v>
      </c>
      <c r="H22" s="257" t="s">
        <v>80</v>
      </c>
      <c r="I22" s="258" t="s">
        <v>81</v>
      </c>
    </row>
    <row r="23" spans="1:9">
      <c r="A23" s="259" t="s">
        <v>82</v>
      </c>
      <c r="B23" s="47">
        <v>44591</v>
      </c>
      <c r="C23" s="114">
        <f>B23</f>
        <v>44591</v>
      </c>
      <c r="D23" s="115">
        <f>C23</f>
        <v>44591</v>
      </c>
      <c r="E23" s="105"/>
      <c r="F23" s="260"/>
      <c r="G23" s="261"/>
      <c r="H23" s="262"/>
      <c r="I23" s="263"/>
    </row>
    <row r="24" spans="1:9">
      <c r="A24" s="264" t="s">
        <v>12</v>
      </c>
      <c r="B24" s="116">
        <f>B23+2</f>
        <v>44593</v>
      </c>
      <c r="C24" s="117">
        <f t="shared" ref="C24:C30" si="2">B24</f>
        <v>44593</v>
      </c>
      <c r="D24" s="118">
        <f>D23+4</f>
        <v>44595</v>
      </c>
      <c r="E24" s="107">
        <f>D24+35</f>
        <v>44630</v>
      </c>
      <c r="F24" s="265">
        <f>E24+2</f>
        <v>44632</v>
      </c>
      <c r="G24" s="266">
        <f>F24+2</f>
        <v>44634</v>
      </c>
      <c r="H24" s="267">
        <f>G24+3</f>
        <v>44637</v>
      </c>
      <c r="I24" s="267">
        <f>H24+3</f>
        <v>44640</v>
      </c>
    </row>
    <row r="25" spans="1:9">
      <c r="A25" s="268" t="s">
        <v>83</v>
      </c>
      <c r="B25" s="116">
        <f>B23+7</f>
        <v>44598</v>
      </c>
      <c r="C25" s="117">
        <f t="shared" si="2"/>
        <v>44598</v>
      </c>
      <c r="D25" s="118">
        <f>C25</f>
        <v>44598</v>
      </c>
      <c r="E25" s="109"/>
      <c r="F25" s="269"/>
      <c r="G25" s="270"/>
      <c r="H25" s="267"/>
      <c r="I25" s="267"/>
    </row>
    <row r="26" spans="1:9">
      <c r="A26" s="268" t="s">
        <v>84</v>
      </c>
      <c r="B26" s="116">
        <f>B25+2</f>
        <v>44600</v>
      </c>
      <c r="C26" s="117">
        <f t="shared" si="2"/>
        <v>44600</v>
      </c>
      <c r="D26" s="118">
        <f>D24+7</f>
        <v>44602</v>
      </c>
      <c r="E26" s="107">
        <f>D26+35</f>
        <v>44637</v>
      </c>
      <c r="F26" s="265">
        <f>E26+2</f>
        <v>44639</v>
      </c>
      <c r="G26" s="266">
        <f>F26+2</f>
        <v>44641</v>
      </c>
      <c r="H26" s="267">
        <f>G26+3</f>
        <v>44644</v>
      </c>
      <c r="I26" s="267">
        <f>H26+3</f>
        <v>44647</v>
      </c>
    </row>
    <row r="27" spans="1:9">
      <c r="A27" s="268" t="s">
        <v>85</v>
      </c>
      <c r="B27" s="116">
        <f>B23+14</f>
        <v>44605</v>
      </c>
      <c r="C27" s="117">
        <f t="shared" si="2"/>
        <v>44605</v>
      </c>
      <c r="D27" s="118">
        <f>C27</f>
        <v>44605</v>
      </c>
      <c r="E27" s="109"/>
      <c r="F27" s="269"/>
      <c r="G27" s="270"/>
      <c r="H27" s="267"/>
      <c r="I27" s="267"/>
    </row>
    <row r="28" spans="1:9">
      <c r="A28" s="268" t="s">
        <v>12</v>
      </c>
      <c r="B28" s="116">
        <f>B27+2</f>
        <v>44607</v>
      </c>
      <c r="C28" s="36">
        <f t="shared" si="2"/>
        <v>44607</v>
      </c>
      <c r="D28" s="118">
        <f>D26+7</f>
        <v>44609</v>
      </c>
      <c r="E28" s="107">
        <f>D28+35</f>
        <v>44644</v>
      </c>
      <c r="F28" s="265">
        <f>E28+2</f>
        <v>44646</v>
      </c>
      <c r="G28" s="266">
        <f>F28+2</f>
        <v>44648</v>
      </c>
      <c r="H28" s="267">
        <f>G28+3</f>
        <v>44651</v>
      </c>
      <c r="I28" s="267">
        <f>H28+3</f>
        <v>44654</v>
      </c>
    </row>
    <row r="29" spans="1:9">
      <c r="A29" s="268" t="s">
        <v>86</v>
      </c>
      <c r="B29" s="119">
        <f>B27+7</f>
        <v>44612</v>
      </c>
      <c r="C29" s="120">
        <f t="shared" si="2"/>
        <v>44612</v>
      </c>
      <c r="D29" s="118">
        <f>C29</f>
        <v>44612</v>
      </c>
      <c r="E29" s="109"/>
      <c r="F29" s="269"/>
      <c r="G29" s="270"/>
      <c r="H29" s="267"/>
      <c r="I29" s="267"/>
    </row>
    <row r="30" spans="1:9" ht="15.75" thickBot="1">
      <c r="A30" s="271" t="s">
        <v>87</v>
      </c>
      <c r="B30" s="272">
        <f>B29+2</f>
        <v>44614</v>
      </c>
      <c r="C30" s="273">
        <f t="shared" si="2"/>
        <v>44614</v>
      </c>
      <c r="D30" s="274">
        <f>D28+7</f>
        <v>44616</v>
      </c>
      <c r="E30" s="275">
        <f>D30+35</f>
        <v>44651</v>
      </c>
      <c r="F30" s="276">
        <f>E30+2</f>
        <v>44653</v>
      </c>
      <c r="G30" s="277">
        <f>F30+2</f>
        <v>44655</v>
      </c>
      <c r="H30" s="267">
        <f>G30+3</f>
        <v>44658</v>
      </c>
      <c r="I30" s="267">
        <f>H30+3</f>
        <v>44661</v>
      </c>
    </row>
    <row r="31" spans="1:9" ht="16.5" thickBot="1">
      <c r="A31" s="123"/>
      <c r="B31" s="78"/>
      <c r="C31" s="124"/>
      <c r="D31" s="124"/>
      <c r="E31" s="124"/>
      <c r="F31" s="125"/>
      <c r="G31" s="112"/>
    </row>
    <row r="32" spans="1:9" ht="16.5" thickBot="1">
      <c r="A32" s="508" t="s">
        <v>88</v>
      </c>
      <c r="B32" s="508"/>
      <c r="C32" s="508"/>
      <c r="D32" s="508"/>
      <c r="E32" s="508"/>
      <c r="F32" s="508"/>
      <c r="G32" s="112"/>
    </row>
    <row r="33" spans="1:7" ht="42.75" customHeight="1" thickBot="1">
      <c r="A33" s="126" t="s">
        <v>89</v>
      </c>
      <c r="B33" s="127" t="s">
        <v>90</v>
      </c>
      <c r="C33" s="128" t="s">
        <v>38</v>
      </c>
      <c r="D33" s="127" t="s">
        <v>6</v>
      </c>
      <c r="E33" s="129" t="s">
        <v>91</v>
      </c>
      <c r="F33" s="130" t="s">
        <v>92</v>
      </c>
      <c r="G33" s="112"/>
    </row>
    <row r="34" spans="1:7" ht="15.75">
      <c r="A34" s="220" t="s">
        <v>12</v>
      </c>
      <c r="B34" s="115">
        <v>44959</v>
      </c>
      <c r="C34" s="115">
        <f>B34+1</f>
        <v>44960</v>
      </c>
      <c r="D34" s="115">
        <f>C34+2</f>
        <v>44962</v>
      </c>
      <c r="E34" s="115">
        <f>D34+22</f>
        <v>44984</v>
      </c>
      <c r="F34" s="285">
        <f>E34+7</f>
        <v>44991</v>
      </c>
      <c r="G34" s="112"/>
    </row>
    <row r="35" spans="1:7" ht="15.75">
      <c r="A35" s="221" t="s">
        <v>93</v>
      </c>
      <c r="B35" s="118">
        <f>B34+7</f>
        <v>44966</v>
      </c>
      <c r="C35" s="118">
        <f t="shared" ref="C35:C37" si="3">B35+1</f>
        <v>44967</v>
      </c>
      <c r="D35" s="118">
        <f t="shared" ref="D35:D37" si="4">C35+2</f>
        <v>44969</v>
      </c>
      <c r="E35" s="118">
        <f t="shared" ref="E35:E37" si="5">D35+22</f>
        <v>44991</v>
      </c>
      <c r="F35" s="133">
        <f t="shared" ref="F35:F37" si="6">E35+7</f>
        <v>44998</v>
      </c>
      <c r="G35" s="112"/>
    </row>
    <row r="36" spans="1:7" ht="15.75">
      <c r="A36" s="221" t="s">
        <v>94</v>
      </c>
      <c r="B36" s="118">
        <f t="shared" ref="B36:B37" si="7">B35+7</f>
        <v>44973</v>
      </c>
      <c r="C36" s="118">
        <f t="shared" si="3"/>
        <v>44974</v>
      </c>
      <c r="D36" s="118">
        <f t="shared" si="4"/>
        <v>44976</v>
      </c>
      <c r="E36" s="118">
        <f t="shared" si="5"/>
        <v>44998</v>
      </c>
      <c r="F36" s="133">
        <f t="shared" si="6"/>
        <v>45005</v>
      </c>
      <c r="G36" s="112"/>
    </row>
    <row r="37" spans="1:7" ht="16.5" thickBot="1">
      <c r="A37" s="286" t="s">
        <v>95</v>
      </c>
      <c r="B37" s="122">
        <f t="shared" si="7"/>
        <v>44980</v>
      </c>
      <c r="C37" s="122">
        <f t="shared" si="3"/>
        <v>44981</v>
      </c>
      <c r="D37" s="122">
        <f t="shared" si="4"/>
        <v>44983</v>
      </c>
      <c r="E37" s="122">
        <f t="shared" si="5"/>
        <v>45005</v>
      </c>
      <c r="F37" s="136">
        <f t="shared" si="6"/>
        <v>45012</v>
      </c>
      <c r="G37" s="112"/>
    </row>
    <row r="38" spans="1:7" ht="16.5" thickBot="1">
      <c r="A38" s="137"/>
      <c r="B38" s="138"/>
      <c r="C38" s="138"/>
      <c r="D38" s="138"/>
      <c r="E38" s="139"/>
      <c r="F38" s="140"/>
      <c r="G38" s="112"/>
    </row>
    <row r="39" spans="1:7" ht="15.75">
      <c r="A39" s="498" t="s">
        <v>96</v>
      </c>
      <c r="B39" s="499"/>
      <c r="C39" s="499"/>
      <c r="D39" s="499"/>
      <c r="E39" s="499"/>
      <c r="F39" s="112"/>
    </row>
    <row r="40" spans="1:7" ht="20.25" customHeight="1" thickBot="1">
      <c r="A40" s="496" t="s">
        <v>97</v>
      </c>
      <c r="B40" s="497"/>
      <c r="C40" s="497"/>
      <c r="D40" s="497"/>
      <c r="E40" s="497"/>
      <c r="F40" s="112"/>
    </row>
    <row r="41" spans="1:7" ht="30.75" thickBot="1">
      <c r="A41" s="141" t="s">
        <v>98</v>
      </c>
      <c r="B41" s="142" t="s">
        <v>44</v>
      </c>
      <c r="C41" s="143" t="s">
        <v>38</v>
      </c>
      <c r="D41" s="143" t="s">
        <v>6</v>
      </c>
      <c r="E41" s="144" t="s">
        <v>99</v>
      </c>
      <c r="F41" s="112"/>
    </row>
    <row r="42" spans="1:7" ht="15.75">
      <c r="A42" s="145" t="s">
        <v>12</v>
      </c>
      <c r="B42" s="146">
        <v>44593</v>
      </c>
      <c r="C42" s="17">
        <f>B42</f>
        <v>44593</v>
      </c>
      <c r="D42" s="17">
        <f>C42+2</f>
        <v>44595</v>
      </c>
      <c r="E42" s="18">
        <f>D42+21</f>
        <v>44616</v>
      </c>
      <c r="F42" s="112"/>
    </row>
    <row r="43" spans="1:7" ht="15" customHeight="1">
      <c r="A43" s="147" t="s">
        <v>100</v>
      </c>
      <c r="B43" s="148">
        <f>B42+7</f>
        <v>44600</v>
      </c>
      <c r="C43" s="149">
        <f>B43</f>
        <v>44600</v>
      </c>
      <c r="D43" s="149">
        <f>C43+2</f>
        <v>44602</v>
      </c>
      <c r="E43" s="150">
        <f>D43+21</f>
        <v>44623</v>
      </c>
      <c r="F43" s="112"/>
    </row>
    <row r="44" spans="1:7" ht="15.75">
      <c r="A44" s="147" t="s">
        <v>101</v>
      </c>
      <c r="B44" s="148">
        <f t="shared" ref="B44:B45" si="8">B43+7</f>
        <v>44607</v>
      </c>
      <c r="C44" s="149">
        <f t="shared" ref="C44:C45" si="9">B44</f>
        <v>44607</v>
      </c>
      <c r="D44" s="149">
        <f t="shared" ref="D44:D45" si="10">C44+2</f>
        <v>44609</v>
      </c>
      <c r="E44" s="150">
        <f t="shared" ref="E44:E45" si="11">D44+21</f>
        <v>44630</v>
      </c>
      <c r="F44" s="112"/>
    </row>
    <row r="45" spans="1:7" ht="16.5" thickBot="1">
      <c r="A45" s="151" t="s">
        <v>102</v>
      </c>
      <c r="B45" s="152">
        <f t="shared" si="8"/>
        <v>44614</v>
      </c>
      <c r="C45" s="153">
        <f t="shared" si="9"/>
        <v>44614</v>
      </c>
      <c r="D45" s="153">
        <f t="shared" si="10"/>
        <v>44616</v>
      </c>
      <c r="E45" s="154">
        <f t="shared" si="11"/>
        <v>44637</v>
      </c>
      <c r="F45" s="112"/>
    </row>
    <row r="46" spans="1:7" ht="16.5" thickBot="1">
      <c r="A46" s="155"/>
      <c r="B46" s="138"/>
      <c r="C46" s="138"/>
      <c r="D46" s="138"/>
      <c r="E46" s="139"/>
      <c r="F46" s="112"/>
    </row>
    <row r="47" spans="1:7" ht="15.75">
      <c r="A47" s="498" t="s">
        <v>103</v>
      </c>
      <c r="B47" s="499"/>
      <c r="C47" s="499"/>
      <c r="D47" s="499"/>
      <c r="E47" s="499"/>
      <c r="F47" s="112"/>
    </row>
    <row r="48" spans="1:7" ht="16.5" thickBot="1">
      <c r="A48" s="496" t="s">
        <v>97</v>
      </c>
      <c r="B48" s="497"/>
      <c r="C48" s="497"/>
      <c r="D48" s="497"/>
      <c r="E48" s="497"/>
      <c r="F48" s="112"/>
    </row>
    <row r="49" spans="1:8" ht="30.75" thickBot="1">
      <c r="A49" s="141" t="s">
        <v>98</v>
      </c>
      <c r="B49" s="142" t="s">
        <v>104</v>
      </c>
      <c r="C49" s="143" t="s">
        <v>38</v>
      </c>
      <c r="D49" s="143" t="s">
        <v>6</v>
      </c>
      <c r="E49" s="144" t="s">
        <v>105</v>
      </c>
      <c r="F49" s="112"/>
    </row>
    <row r="50" spans="1:8" ht="15.75">
      <c r="A50" s="145" t="s">
        <v>106</v>
      </c>
      <c r="B50" s="146">
        <v>44595</v>
      </c>
      <c r="C50" s="17">
        <f>B50</f>
        <v>44595</v>
      </c>
      <c r="D50" s="17">
        <f>C50+2</f>
        <v>44597</v>
      </c>
      <c r="E50" s="18">
        <f>D50+22</f>
        <v>44619</v>
      </c>
      <c r="F50" s="112"/>
    </row>
    <row r="51" spans="1:8" ht="15.75">
      <c r="A51" s="147" t="s">
        <v>107</v>
      </c>
      <c r="B51" s="148">
        <f>B50+7</f>
        <v>44602</v>
      </c>
      <c r="C51" s="149">
        <f>B51</f>
        <v>44602</v>
      </c>
      <c r="D51" s="149">
        <f>C51+2</f>
        <v>44604</v>
      </c>
      <c r="E51" s="150">
        <f>D51+22</f>
        <v>44626</v>
      </c>
      <c r="F51" s="112"/>
    </row>
    <row r="52" spans="1:8" ht="15.75">
      <c r="A52" s="147" t="s">
        <v>108</v>
      </c>
      <c r="B52" s="148">
        <f t="shared" ref="B52:B53" si="12">B51+7</f>
        <v>44609</v>
      </c>
      <c r="C52" s="149">
        <f t="shared" ref="C52:C53" si="13">B52</f>
        <v>44609</v>
      </c>
      <c r="D52" s="149">
        <f t="shared" ref="D52:D53" si="14">C52+2</f>
        <v>44611</v>
      </c>
      <c r="E52" s="150">
        <f t="shared" ref="E52:E53" si="15">D52+22</f>
        <v>44633</v>
      </c>
      <c r="F52" s="140"/>
      <c r="G52" s="112"/>
    </row>
    <row r="53" spans="1:8" ht="16.5" thickBot="1">
      <c r="A53" s="151" t="s">
        <v>109</v>
      </c>
      <c r="B53" s="152">
        <f t="shared" si="12"/>
        <v>44616</v>
      </c>
      <c r="C53" s="153">
        <f t="shared" si="13"/>
        <v>44616</v>
      </c>
      <c r="D53" s="153">
        <f t="shared" si="14"/>
        <v>44618</v>
      </c>
      <c r="E53" s="154">
        <f t="shared" si="15"/>
        <v>44640</v>
      </c>
      <c r="F53" s="140"/>
      <c r="G53" s="112"/>
    </row>
    <row r="54" spans="1:8" ht="15.75">
      <c r="A54" s="156"/>
      <c r="B54" s="78"/>
      <c r="C54" s="78"/>
      <c r="D54" s="124"/>
      <c r="E54" s="124"/>
      <c r="F54" s="124"/>
      <c r="G54" s="112"/>
    </row>
    <row r="55" spans="1:8" ht="15.75" thickBot="1">
      <c r="A55" s="234" t="s">
        <v>110</v>
      </c>
      <c r="B55" s="235"/>
      <c r="C55" s="235"/>
      <c r="D55" s="235"/>
      <c r="E55" s="235"/>
      <c r="F55" s="235"/>
      <c r="G55" s="235"/>
      <c r="H55" s="235"/>
    </row>
    <row r="56" spans="1:8" ht="30.75" thickBot="1">
      <c r="A56" s="157" t="s">
        <v>89</v>
      </c>
      <c r="B56" s="142" t="s">
        <v>22</v>
      </c>
      <c r="C56" s="143" t="s">
        <v>38</v>
      </c>
      <c r="D56" s="143" t="s">
        <v>6</v>
      </c>
      <c r="E56" s="143" t="s">
        <v>111</v>
      </c>
      <c r="F56" s="143" t="s">
        <v>112</v>
      </c>
      <c r="G56" s="288" t="s">
        <v>113</v>
      </c>
      <c r="H56" s="289" t="s">
        <v>114</v>
      </c>
    </row>
    <row r="57" spans="1:8" ht="15.6" customHeight="1">
      <c r="A57" s="428" t="s">
        <v>182</v>
      </c>
      <c r="B57" s="119">
        <f>D57-4</f>
        <v>44600</v>
      </c>
      <c r="C57" s="120" t="s">
        <v>115</v>
      </c>
      <c r="D57" s="118">
        <v>44604</v>
      </c>
      <c r="E57" s="118">
        <f>D57+15</f>
        <v>44619</v>
      </c>
      <c r="F57" s="120">
        <f>E57+2</f>
        <v>44621</v>
      </c>
      <c r="G57" s="287">
        <f>F57+2</f>
        <v>44623</v>
      </c>
      <c r="H57" s="232">
        <f>G57+2</f>
        <v>44625</v>
      </c>
    </row>
    <row r="58" spans="1:8" ht="35.25" customHeight="1">
      <c r="A58" s="429" t="s">
        <v>183</v>
      </c>
      <c r="B58" s="119">
        <f>D58-4</f>
        <v>44607</v>
      </c>
      <c r="C58" s="120" t="s">
        <v>115</v>
      </c>
      <c r="D58" s="118">
        <f>D57+7</f>
        <v>44611</v>
      </c>
      <c r="E58" s="118">
        <f t="shared" ref="E58:E59" si="16">D58+15</f>
        <v>44626</v>
      </c>
      <c r="F58" s="120">
        <f t="shared" ref="F58:H59" si="17">E58+2</f>
        <v>44628</v>
      </c>
      <c r="G58" s="132">
        <f t="shared" si="17"/>
        <v>44630</v>
      </c>
      <c r="H58" s="233">
        <f>G58+2</f>
        <v>44632</v>
      </c>
    </row>
    <row r="59" spans="1:8" ht="24.75" customHeight="1" thickBot="1">
      <c r="A59" s="430" t="s">
        <v>184</v>
      </c>
      <c r="B59" s="292">
        <f>D59-4</f>
        <v>44614</v>
      </c>
      <c r="C59" s="290" t="s">
        <v>115</v>
      </c>
      <c r="D59" s="122">
        <f>D57+14</f>
        <v>44618</v>
      </c>
      <c r="E59" s="122">
        <f t="shared" si="16"/>
        <v>44633</v>
      </c>
      <c r="F59" s="290">
        <f t="shared" si="17"/>
        <v>44635</v>
      </c>
      <c r="G59" s="135">
        <f t="shared" si="17"/>
        <v>44637</v>
      </c>
      <c r="H59" s="291">
        <f t="shared" si="17"/>
        <v>44639</v>
      </c>
    </row>
    <row r="60" spans="1:8" ht="15.6" customHeight="1">
      <c r="A60" s="158"/>
      <c r="B60" s="78"/>
      <c r="C60" s="78"/>
      <c r="D60" s="124"/>
      <c r="E60" s="124"/>
      <c r="F60" s="78"/>
      <c r="G60" s="112"/>
    </row>
    <row r="61" spans="1:8" ht="15.75">
      <c r="B61" s="78"/>
      <c r="C61" s="78"/>
      <c r="D61" s="124"/>
      <c r="E61" s="124"/>
      <c r="F61" s="125"/>
      <c r="G61" s="112"/>
    </row>
    <row r="62" spans="1:8" ht="15.75" thickBot="1">
      <c r="A62" s="241" t="s">
        <v>116</v>
      </c>
      <c r="B62" s="242"/>
      <c r="C62" s="242"/>
      <c r="D62" s="242"/>
      <c r="E62" s="242"/>
      <c r="F62" s="242"/>
      <c r="G62" s="242"/>
      <c r="H62" s="242"/>
    </row>
    <row r="63" spans="1:8" ht="30.75" thickBot="1">
      <c r="A63" s="159" t="s">
        <v>89</v>
      </c>
      <c r="B63" s="201" t="s">
        <v>22</v>
      </c>
      <c r="C63" s="160" t="s">
        <v>38</v>
      </c>
      <c r="D63" s="160" t="s">
        <v>6</v>
      </c>
      <c r="E63" s="160" t="s">
        <v>117</v>
      </c>
      <c r="F63" s="202" t="s">
        <v>111</v>
      </c>
      <c r="G63" s="160" t="s">
        <v>118</v>
      </c>
      <c r="H63" s="236" t="s">
        <v>112</v>
      </c>
    </row>
    <row r="64" spans="1:8" ht="15.75">
      <c r="A64" s="298" t="s">
        <v>119</v>
      </c>
      <c r="B64" s="297">
        <f>D64-2</f>
        <v>44599</v>
      </c>
      <c r="C64" s="42" t="s">
        <v>115</v>
      </c>
      <c r="D64" s="42">
        <v>44601</v>
      </c>
      <c r="E64" s="42">
        <f>D64+8</f>
        <v>44609</v>
      </c>
      <c r="F64" s="293">
        <f t="shared" ref="F64:F65" si="18">D64+17</f>
        <v>44618</v>
      </c>
      <c r="G64" s="237">
        <f t="shared" ref="G64:G65" si="19">F64+3</f>
        <v>44621</v>
      </c>
      <c r="H64" s="238">
        <f>G64+2</f>
        <v>44623</v>
      </c>
    </row>
    <row r="65" spans="1:9" ht="16.5" thickBot="1">
      <c r="A65" s="299" t="s">
        <v>120</v>
      </c>
      <c r="B65" s="121">
        <f t="shared" ref="B65" si="20">D65-2</f>
        <v>44606</v>
      </c>
      <c r="C65" s="44" t="s">
        <v>115</v>
      </c>
      <c r="D65" s="44">
        <v>44608</v>
      </c>
      <c r="E65" s="44">
        <f>D65+8</f>
        <v>44616</v>
      </c>
      <c r="F65" s="294">
        <f t="shared" si="18"/>
        <v>44625</v>
      </c>
      <c r="G65" s="295">
        <f t="shared" si="19"/>
        <v>44628</v>
      </c>
      <c r="H65" s="296">
        <f>G65+2</f>
        <v>44630</v>
      </c>
    </row>
    <row r="66" spans="1:9" ht="15.75">
      <c r="A66" s="158"/>
      <c r="B66" s="164"/>
      <c r="C66" s="165"/>
      <c r="D66" s="166"/>
      <c r="E66" s="166"/>
      <c r="F66" s="167"/>
      <c r="G66" s="112"/>
    </row>
    <row r="67" spans="1:9" ht="15.75" thickBot="1">
      <c r="A67" s="57" t="s">
        <v>121</v>
      </c>
      <c r="B67" s="58"/>
      <c r="C67" s="58"/>
      <c r="D67" s="58"/>
      <c r="E67" s="58"/>
      <c r="F67" s="58"/>
      <c r="G67" s="58"/>
      <c r="H67" s="58"/>
      <c r="I67" s="58"/>
    </row>
    <row r="68" spans="1:9" ht="30.75" thickBot="1">
      <c r="A68" s="204" t="s">
        <v>89</v>
      </c>
      <c r="B68" s="201" t="s">
        <v>22</v>
      </c>
      <c r="C68" s="160" t="s">
        <v>38</v>
      </c>
      <c r="D68" s="160" t="s">
        <v>6</v>
      </c>
      <c r="E68" s="160" t="s">
        <v>122</v>
      </c>
      <c r="F68" s="160" t="s">
        <v>123</v>
      </c>
      <c r="G68" s="243" t="s">
        <v>112</v>
      </c>
      <c r="H68" s="244" t="s">
        <v>124</v>
      </c>
      <c r="I68" s="245" t="s">
        <v>125</v>
      </c>
    </row>
    <row r="69" spans="1:9" ht="15.75">
      <c r="A69" s="304" t="s">
        <v>126</v>
      </c>
      <c r="B69" s="146">
        <f>D69-3</f>
        <v>44598</v>
      </c>
      <c r="C69" s="42" t="s">
        <v>115</v>
      </c>
      <c r="D69" s="42">
        <v>44601</v>
      </c>
      <c r="E69" s="42">
        <f>D69+7</f>
        <v>44608</v>
      </c>
      <c r="F69" s="168">
        <f>D69+15</f>
        <v>44616</v>
      </c>
      <c r="G69" s="237">
        <f t="shared" ref="G69:H71" si="21">F69+2</f>
        <v>44618</v>
      </c>
      <c r="H69" s="246">
        <f t="shared" si="21"/>
        <v>44620</v>
      </c>
      <c r="I69" s="238">
        <f>H69+4</f>
        <v>44624</v>
      </c>
    </row>
    <row r="70" spans="1:9" ht="15.75">
      <c r="A70" s="147" t="s">
        <v>127</v>
      </c>
      <c r="B70" s="302">
        <f>D70-3</f>
        <v>44602</v>
      </c>
      <c r="C70" s="41" t="s">
        <v>115</v>
      </c>
      <c r="D70" s="41">
        <v>44605</v>
      </c>
      <c r="E70" s="41">
        <f>D70+7</f>
        <v>44612</v>
      </c>
      <c r="F70" s="300">
        <f>D70+15</f>
        <v>44620</v>
      </c>
      <c r="G70" s="239">
        <f t="shared" si="21"/>
        <v>44622</v>
      </c>
      <c r="H70" s="247">
        <f t="shared" si="21"/>
        <v>44624</v>
      </c>
      <c r="I70" s="240">
        <f>H70+4</f>
        <v>44628</v>
      </c>
    </row>
    <row r="71" spans="1:9" ht="16.5" thickBot="1">
      <c r="A71" s="151" t="s">
        <v>128</v>
      </c>
      <c r="B71" s="303">
        <f>D71-3</f>
        <v>44609</v>
      </c>
      <c r="C71" s="44" t="s">
        <v>115</v>
      </c>
      <c r="D71" s="44">
        <v>44612</v>
      </c>
      <c r="E71" s="44">
        <f>D71+7</f>
        <v>44619</v>
      </c>
      <c r="F71" s="203">
        <f>D71+15</f>
        <v>44627</v>
      </c>
      <c r="G71" s="295">
        <f t="shared" si="21"/>
        <v>44629</v>
      </c>
      <c r="H71" s="301">
        <f t="shared" si="21"/>
        <v>44631</v>
      </c>
      <c r="I71" s="296">
        <f>H71+4</f>
        <v>44635</v>
      </c>
    </row>
    <row r="72" spans="1:9" ht="15.75">
      <c r="A72" s="158"/>
      <c r="B72" s="124"/>
      <c r="C72" s="169"/>
      <c r="D72" s="164"/>
      <c r="E72" s="166"/>
      <c r="F72" s="167"/>
      <c r="G72" s="170"/>
    </row>
    <row r="73" spans="1:9" ht="16.5" thickBot="1">
      <c r="A73" s="248" t="s">
        <v>129</v>
      </c>
      <c r="B73" s="249"/>
      <c r="C73" s="249"/>
      <c r="D73" s="249"/>
      <c r="E73" s="249"/>
      <c r="F73" s="249"/>
      <c r="G73" s="249"/>
    </row>
    <row r="74" spans="1:9" ht="36" customHeight="1" thickBot="1">
      <c r="A74" s="205" t="s">
        <v>3</v>
      </c>
      <c r="B74" s="206" t="s">
        <v>65</v>
      </c>
      <c r="C74" s="207" t="s">
        <v>38</v>
      </c>
      <c r="D74" s="207" t="s">
        <v>6</v>
      </c>
      <c r="E74" s="207" t="s">
        <v>123</v>
      </c>
      <c r="F74" s="207" t="s">
        <v>130</v>
      </c>
      <c r="G74" s="253" t="s">
        <v>131</v>
      </c>
    </row>
    <row r="75" spans="1:9" ht="15.75">
      <c r="A75" s="313" t="s">
        <v>132</v>
      </c>
      <c r="B75" s="311">
        <f>D75-2</f>
        <v>44595</v>
      </c>
      <c r="C75" s="305" t="s">
        <v>115</v>
      </c>
      <c r="D75" s="306">
        <v>44597</v>
      </c>
      <c r="E75" s="306">
        <f>D75+15</f>
        <v>44612</v>
      </c>
      <c r="F75" s="306">
        <f>D75+17</f>
        <v>44614</v>
      </c>
      <c r="G75" s="307">
        <f>F75+2</f>
        <v>44616</v>
      </c>
    </row>
    <row r="76" spans="1:9" ht="16.5" thickBot="1">
      <c r="A76" s="314" t="s">
        <v>133</v>
      </c>
      <c r="B76" s="312">
        <f t="shared" ref="B76" si="22">D76-2</f>
        <v>44608</v>
      </c>
      <c r="C76" s="308" t="s">
        <v>115</v>
      </c>
      <c r="D76" s="309">
        <v>44610</v>
      </c>
      <c r="E76" s="309">
        <f t="shared" ref="E76" si="23">D76+15</f>
        <v>44625</v>
      </c>
      <c r="F76" s="309">
        <f t="shared" ref="F76" si="24">D76+17</f>
        <v>44627</v>
      </c>
      <c r="G76" s="310">
        <f t="shared" ref="G76" si="25">F76+2</f>
        <v>44629</v>
      </c>
    </row>
    <row r="77" spans="1:9" ht="15.75">
      <c r="G77" s="170"/>
    </row>
    <row r="78" spans="1:9" ht="15.75" thickBot="1">
      <c r="A78" s="57" t="s">
        <v>134</v>
      </c>
      <c r="B78" s="58"/>
      <c r="C78" s="58"/>
      <c r="D78" s="58"/>
      <c r="E78" s="58"/>
      <c r="F78" s="58"/>
      <c r="G78" s="58"/>
    </row>
    <row r="79" spans="1:9" ht="30">
      <c r="A79" s="171" t="s">
        <v>89</v>
      </c>
      <c r="B79" s="172" t="s">
        <v>22</v>
      </c>
      <c r="C79" s="173" t="s">
        <v>23</v>
      </c>
      <c r="D79" s="174" t="s">
        <v>6</v>
      </c>
      <c r="E79" s="127" t="s">
        <v>135</v>
      </c>
      <c r="F79" s="172" t="s">
        <v>136</v>
      </c>
      <c r="G79" s="173" t="s">
        <v>137</v>
      </c>
    </row>
    <row r="80" spans="1:9" ht="15.75">
      <c r="A80" s="316" t="s">
        <v>138</v>
      </c>
      <c r="B80" s="161">
        <f>D80-4</f>
        <v>44595</v>
      </c>
      <c r="C80" s="42" t="s">
        <v>115</v>
      </c>
      <c r="D80" s="42">
        <v>44599</v>
      </c>
      <c r="E80" s="42">
        <f>D80+17</f>
        <v>44616</v>
      </c>
      <c r="F80" s="208">
        <f>E80+2</f>
        <v>44618</v>
      </c>
      <c r="G80" s="320">
        <f>F80+2</f>
        <v>44620</v>
      </c>
    </row>
    <row r="81" spans="1:8" ht="15.75">
      <c r="A81" s="317" t="s">
        <v>139</v>
      </c>
      <c r="B81" s="162">
        <f>D81-3</f>
        <v>44600</v>
      </c>
      <c r="C81" s="41" t="s">
        <v>115</v>
      </c>
      <c r="D81" s="41">
        <v>44603</v>
      </c>
      <c r="E81" s="41">
        <f t="shared" ref="E81:E84" si="26">D81+17</f>
        <v>44620</v>
      </c>
      <c r="F81" s="209">
        <f t="shared" ref="F81:G84" si="27">E81+2</f>
        <v>44622</v>
      </c>
      <c r="G81" s="321">
        <f t="shared" si="27"/>
        <v>44624</v>
      </c>
    </row>
    <row r="82" spans="1:8" ht="15.75" hidden="1">
      <c r="A82" s="315" t="s">
        <v>140</v>
      </c>
      <c r="B82" s="162">
        <f t="shared" ref="B82" si="28">D82-2</f>
        <v>44879</v>
      </c>
      <c r="C82" s="41" t="s">
        <v>115</v>
      </c>
      <c r="D82" s="41">
        <v>44881</v>
      </c>
      <c r="E82" s="41">
        <f t="shared" si="26"/>
        <v>44898</v>
      </c>
      <c r="F82" s="209">
        <f t="shared" si="27"/>
        <v>44900</v>
      </c>
      <c r="G82" s="321">
        <f t="shared" si="27"/>
        <v>44902</v>
      </c>
    </row>
    <row r="83" spans="1:8" s="176" customFormat="1" ht="15.75">
      <c r="A83" s="318" t="s">
        <v>141</v>
      </c>
      <c r="B83" s="162">
        <f>D83-3</f>
        <v>44607</v>
      </c>
      <c r="C83" s="41" t="s">
        <v>115</v>
      </c>
      <c r="D83" s="41">
        <v>44610</v>
      </c>
      <c r="E83" s="41">
        <f t="shared" si="26"/>
        <v>44627</v>
      </c>
      <c r="F83" s="209">
        <f t="shared" si="27"/>
        <v>44629</v>
      </c>
      <c r="G83" s="321">
        <f t="shared" si="27"/>
        <v>44631</v>
      </c>
    </row>
    <row r="84" spans="1:8" s="176" customFormat="1" ht="16.5" thickBot="1">
      <c r="A84" s="319" t="s">
        <v>142</v>
      </c>
      <c r="B84" s="163">
        <f>D84-3</f>
        <v>44614</v>
      </c>
      <c r="C84" s="44" t="s">
        <v>115</v>
      </c>
      <c r="D84" s="44">
        <v>44617</v>
      </c>
      <c r="E84" s="44">
        <f t="shared" si="26"/>
        <v>44634</v>
      </c>
      <c r="F84" s="210">
        <f t="shared" si="27"/>
        <v>44636</v>
      </c>
      <c r="G84" s="322">
        <f t="shared" si="27"/>
        <v>44638</v>
      </c>
    </row>
    <row r="85" spans="1:8" s="176" customFormat="1" ht="15.75">
      <c r="A85" s="177"/>
      <c r="B85" s="178"/>
      <c r="C85" s="166"/>
      <c r="D85" s="166"/>
      <c r="E85" s="166"/>
      <c r="F85" s="179"/>
      <c r="G85" s="175"/>
    </row>
    <row r="86" spans="1:8" ht="16.5" thickBot="1">
      <c r="A86" s="170"/>
      <c r="B86" s="180"/>
      <c r="C86" s="181"/>
      <c r="D86" s="181"/>
      <c r="E86" s="181"/>
      <c r="F86" s="181"/>
      <c r="G86" s="182"/>
    </row>
    <row r="87" spans="1:8" ht="30.75" customHeight="1" thickBot="1">
      <c r="A87" s="500" t="s">
        <v>143</v>
      </c>
      <c r="B87" s="501"/>
      <c r="C87" s="501"/>
      <c r="D87" s="501"/>
      <c r="E87" s="501"/>
      <c r="F87" s="501"/>
    </row>
    <row r="88" spans="1:8" ht="33" customHeight="1">
      <c r="A88" s="323" t="s">
        <v>3</v>
      </c>
      <c r="B88" s="324" t="s">
        <v>22</v>
      </c>
      <c r="C88" s="325" t="s">
        <v>38</v>
      </c>
      <c r="D88" s="326" t="s">
        <v>6</v>
      </c>
      <c r="E88" s="326" t="s">
        <v>144</v>
      </c>
      <c r="F88" s="216" t="s">
        <v>145</v>
      </c>
      <c r="G88" s="182"/>
      <c r="H88" s="182"/>
    </row>
    <row r="89" spans="1:8" ht="19.5" customHeight="1">
      <c r="A89" s="414" t="s">
        <v>146</v>
      </c>
      <c r="B89" s="417"/>
      <c r="C89" s="404"/>
      <c r="D89" s="405">
        <v>44963</v>
      </c>
      <c r="E89" s="406"/>
      <c r="F89" s="407"/>
      <c r="G89" s="182"/>
      <c r="H89" s="182"/>
    </row>
    <row r="90" spans="1:8" ht="16.5" customHeight="1">
      <c r="A90" s="424" t="s">
        <v>147</v>
      </c>
      <c r="B90" s="418">
        <f t="shared" ref="B90:B91" si="29">D90-3</f>
        <v>44602</v>
      </c>
      <c r="C90" s="409" t="s">
        <v>115</v>
      </c>
      <c r="D90" s="408">
        <v>44605</v>
      </c>
      <c r="E90" s="408">
        <f t="shared" ref="E90" si="30">D90+6</f>
        <v>44611</v>
      </c>
      <c r="F90" s="410">
        <f>E90+1</f>
        <v>44612</v>
      </c>
      <c r="G90" s="182"/>
      <c r="H90" s="182"/>
    </row>
    <row r="91" spans="1:8" ht="17.25" customHeight="1">
      <c r="A91" s="415" t="s">
        <v>148</v>
      </c>
      <c r="B91" s="418">
        <f t="shared" si="29"/>
        <v>44609</v>
      </c>
      <c r="C91" s="409" t="s">
        <v>115</v>
      </c>
      <c r="D91" s="408">
        <f>D90+7</f>
        <v>44612</v>
      </c>
      <c r="E91" s="408">
        <f>D91+6</f>
        <v>44618</v>
      </c>
      <c r="F91" s="410">
        <f t="shared" ref="F91" si="31">E91+1</f>
        <v>44619</v>
      </c>
      <c r="G91" s="182"/>
      <c r="H91" s="182"/>
    </row>
    <row r="92" spans="1:8" ht="17.25" customHeight="1">
      <c r="A92" s="416" t="s">
        <v>149</v>
      </c>
      <c r="B92" s="419">
        <f t="shared" ref="B92" si="32">D92-3</f>
        <v>44616</v>
      </c>
      <c r="C92" s="412" t="s">
        <v>115</v>
      </c>
      <c r="D92" s="411">
        <f>D91+7</f>
        <v>44619</v>
      </c>
      <c r="E92" s="411">
        <f>D92+6</f>
        <v>44625</v>
      </c>
      <c r="F92" s="413">
        <f t="shared" ref="F92" si="33">E92+1</f>
        <v>44626</v>
      </c>
      <c r="G92" s="182"/>
      <c r="H92" s="182"/>
    </row>
    <row r="93" spans="1:8" ht="15.75">
      <c r="A93" s="185"/>
      <c r="B93" s="186"/>
      <c r="C93" s="186"/>
      <c r="D93" s="186"/>
      <c r="E93" s="186"/>
      <c r="F93" s="186"/>
      <c r="G93" s="182"/>
    </row>
    <row r="94" spans="1:8" ht="16.5" thickBot="1">
      <c r="A94" s="251" t="s">
        <v>150</v>
      </c>
      <c r="B94" s="252"/>
      <c r="C94" s="252"/>
      <c r="D94" s="252"/>
      <c r="E94" s="252"/>
      <c r="F94" s="252"/>
      <c r="G94" s="252"/>
    </row>
    <row r="95" spans="1:8" ht="30.75" thickBot="1">
      <c r="A95" s="187" t="s">
        <v>3</v>
      </c>
      <c r="B95" s="183" t="s">
        <v>151</v>
      </c>
      <c r="C95" s="184" t="s">
        <v>38</v>
      </c>
      <c r="D95" s="188" t="s">
        <v>6</v>
      </c>
      <c r="E95" s="188" t="s">
        <v>152</v>
      </c>
      <c r="F95" s="188" t="s">
        <v>153</v>
      </c>
      <c r="G95" s="250" t="s">
        <v>154</v>
      </c>
    </row>
    <row r="96" spans="1:8" ht="15.75">
      <c r="A96" s="328" t="s">
        <v>12</v>
      </c>
      <c r="B96" s="329">
        <f>D96-2</f>
        <v>44593</v>
      </c>
      <c r="C96" s="189" t="s">
        <v>115</v>
      </c>
      <c r="D96" s="189">
        <v>44595</v>
      </c>
      <c r="E96" s="189">
        <f>D96+10</f>
        <v>44605</v>
      </c>
      <c r="F96" s="213">
        <f>D96+13</f>
        <v>44608</v>
      </c>
      <c r="G96" s="213">
        <f>D96+17</f>
        <v>44612</v>
      </c>
    </row>
    <row r="97" spans="1:13" ht="15.75">
      <c r="A97" s="211" t="s">
        <v>155</v>
      </c>
      <c r="B97" s="327">
        <f t="shared" ref="B97:B99" si="34">D97-2</f>
        <v>44600</v>
      </c>
      <c r="C97" s="190" t="s">
        <v>115</v>
      </c>
      <c r="D97" s="190">
        <f>D96+7</f>
        <v>44602</v>
      </c>
      <c r="E97" s="190">
        <f>D97+10</f>
        <v>44612</v>
      </c>
      <c r="F97" s="214">
        <f>D97+13</f>
        <v>44615</v>
      </c>
      <c r="G97" s="214">
        <f>D97+17</f>
        <v>44619</v>
      </c>
    </row>
    <row r="98" spans="1:13" ht="15.75">
      <c r="A98" s="211" t="s">
        <v>156</v>
      </c>
      <c r="B98" s="327">
        <f t="shared" si="34"/>
        <v>44607</v>
      </c>
      <c r="C98" s="190" t="s">
        <v>115</v>
      </c>
      <c r="D98" s="190">
        <f t="shared" ref="D98:D99" si="35">D97+7</f>
        <v>44609</v>
      </c>
      <c r="E98" s="190">
        <f>D98+10</f>
        <v>44619</v>
      </c>
      <c r="F98" s="214">
        <f>D98+13</f>
        <v>44622</v>
      </c>
      <c r="G98" s="214">
        <f>D98+17</f>
        <v>44626</v>
      </c>
    </row>
    <row r="99" spans="1:13" ht="16.5" thickBot="1">
      <c r="A99" s="212" t="s">
        <v>157</v>
      </c>
      <c r="B99" s="330">
        <f t="shared" si="34"/>
        <v>44614</v>
      </c>
      <c r="C99" s="191" t="s">
        <v>115</v>
      </c>
      <c r="D99" s="191">
        <f t="shared" si="35"/>
        <v>44616</v>
      </c>
      <c r="E99" s="191">
        <f>D99+10</f>
        <v>44626</v>
      </c>
      <c r="F99" s="215">
        <f>D99+13</f>
        <v>44629</v>
      </c>
      <c r="G99" s="215">
        <f>D99+17</f>
        <v>44633</v>
      </c>
    </row>
    <row r="100" spans="1:13" ht="16.5" thickBot="1">
      <c r="A100" s="185"/>
      <c r="B100" s="186"/>
      <c r="C100" s="186"/>
      <c r="D100" s="186"/>
      <c r="E100" s="186"/>
      <c r="F100" s="186"/>
      <c r="G100" s="215"/>
    </row>
    <row r="101" spans="1:13" ht="23.25" customHeight="1" thickBot="1">
      <c r="A101" s="331" t="s">
        <v>158</v>
      </c>
      <c r="B101" s="278"/>
      <c r="C101" s="332" t="s">
        <v>159</v>
      </c>
      <c r="D101" s="332" t="s">
        <v>159</v>
      </c>
      <c r="E101" s="332" t="s">
        <v>159</v>
      </c>
      <c r="F101" s="333" t="s">
        <v>159</v>
      </c>
      <c r="G101" s="334" t="s">
        <v>159</v>
      </c>
      <c r="H101" s="230"/>
    </row>
    <row r="102" spans="1:13" ht="35.25" customHeight="1" thickBot="1">
      <c r="A102" s="346" t="s">
        <v>3</v>
      </c>
      <c r="B102" s="347" t="s">
        <v>22</v>
      </c>
      <c r="C102" s="347" t="s">
        <v>38</v>
      </c>
      <c r="D102" s="348" t="s">
        <v>6</v>
      </c>
      <c r="E102" s="348" t="s">
        <v>160</v>
      </c>
      <c r="F102" s="348" t="s">
        <v>161</v>
      </c>
      <c r="G102" s="349" t="s">
        <v>162</v>
      </c>
    </row>
    <row r="103" spans="1:13" ht="21" customHeight="1">
      <c r="A103" s="345" t="s">
        <v>163</v>
      </c>
      <c r="B103" s="353">
        <f>D103-2</f>
        <v>44965</v>
      </c>
      <c r="C103" s="350" t="s">
        <v>115</v>
      </c>
      <c r="D103" s="351">
        <v>44967</v>
      </c>
      <c r="E103" s="351">
        <f>D103+17</f>
        <v>44984</v>
      </c>
      <c r="F103" s="351">
        <f>E103+4</f>
        <v>44988</v>
      </c>
      <c r="G103" s="352">
        <f>F103+2</f>
        <v>44990</v>
      </c>
    </row>
    <row r="104" spans="1:13" ht="18" customHeight="1">
      <c r="A104" s="355" t="s">
        <v>164</v>
      </c>
      <c r="B104" s="344">
        <f>D104-2</f>
        <v>44972</v>
      </c>
      <c r="C104" s="336" t="s">
        <v>115</v>
      </c>
      <c r="D104" s="337">
        <v>44974</v>
      </c>
      <c r="E104" s="337">
        <f t="shared" ref="E104:E105" si="36">D104+17</f>
        <v>44991</v>
      </c>
      <c r="F104" s="337">
        <f t="shared" ref="F104:F105" si="37">E104+4</f>
        <v>44995</v>
      </c>
      <c r="G104" s="338">
        <f t="shared" ref="G104:G105" si="38">F104+2</f>
        <v>44997</v>
      </c>
      <c r="H104" s="229"/>
    </row>
    <row r="105" spans="1:13" ht="18" customHeight="1" thickBot="1">
      <c r="A105" s="134" t="s">
        <v>165</v>
      </c>
      <c r="B105" s="354">
        <f>D105-2</f>
        <v>44979</v>
      </c>
      <c r="C105" s="340" t="s">
        <v>115</v>
      </c>
      <c r="D105" s="341">
        <v>44981</v>
      </c>
      <c r="E105" s="341">
        <f t="shared" si="36"/>
        <v>44998</v>
      </c>
      <c r="F105" s="341">
        <f t="shared" si="37"/>
        <v>45002</v>
      </c>
      <c r="G105" s="343">
        <f t="shared" si="38"/>
        <v>45004</v>
      </c>
      <c r="H105" s="229"/>
    </row>
    <row r="107" spans="1:13" ht="16.5" thickBot="1">
      <c r="A107" s="282" t="s">
        <v>166</v>
      </c>
      <c r="B107" s="283" t="s">
        <v>159</v>
      </c>
      <c r="C107" s="283" t="s">
        <v>159</v>
      </c>
      <c r="D107" s="283" t="s">
        <v>159</v>
      </c>
      <c r="E107" s="283" t="s">
        <v>159</v>
      </c>
      <c r="F107" s="283" t="s">
        <v>159</v>
      </c>
      <c r="G107" s="283" t="s">
        <v>159</v>
      </c>
      <c r="H107" s="279" t="s">
        <v>159</v>
      </c>
      <c r="M107" s="281"/>
    </row>
    <row r="108" spans="1:13" ht="31.5" thickBot="1">
      <c r="A108" s="356" t="s">
        <v>3</v>
      </c>
      <c r="B108" s="358" t="s">
        <v>22</v>
      </c>
      <c r="C108" s="359" t="s">
        <v>38</v>
      </c>
      <c r="D108" s="359" t="s">
        <v>6</v>
      </c>
      <c r="E108" s="359" t="s">
        <v>167</v>
      </c>
      <c r="F108" s="359" t="s">
        <v>168</v>
      </c>
      <c r="G108" s="359" t="s">
        <v>145</v>
      </c>
      <c r="H108" s="359" t="s">
        <v>169</v>
      </c>
      <c r="M108" s="281"/>
    </row>
    <row r="109" spans="1:13" ht="15.75">
      <c r="A109" s="396" t="s">
        <v>146</v>
      </c>
      <c r="B109" s="397"/>
      <c r="C109" s="397"/>
      <c r="D109" s="403">
        <v>44965</v>
      </c>
      <c r="E109" s="397"/>
      <c r="F109" s="397"/>
      <c r="G109" s="397"/>
      <c r="H109" s="397"/>
      <c r="M109" s="281"/>
    </row>
    <row r="110" spans="1:13" ht="15.75">
      <c r="A110" s="398" t="s">
        <v>170</v>
      </c>
      <c r="B110" s="399">
        <f>D110-3</f>
        <v>44967</v>
      </c>
      <c r="C110" s="400" t="s">
        <v>115</v>
      </c>
      <c r="D110" s="401">
        <v>44970</v>
      </c>
      <c r="E110" s="401">
        <f>D110+6</f>
        <v>44976</v>
      </c>
      <c r="F110" s="401">
        <f>E110+2</f>
        <v>44978</v>
      </c>
      <c r="G110" s="401">
        <f>F110+2</f>
        <v>44980</v>
      </c>
      <c r="H110" s="402">
        <f>G110+4</f>
        <v>44984</v>
      </c>
    </row>
    <row r="111" spans="1:13" ht="15.75">
      <c r="A111" s="131" t="s">
        <v>171</v>
      </c>
      <c r="B111" s="344">
        <f>D111-2</f>
        <v>44977</v>
      </c>
      <c r="C111" s="357" t="s">
        <v>115</v>
      </c>
      <c r="D111" s="335">
        <v>44979</v>
      </c>
      <c r="E111" s="335">
        <f t="shared" ref="E111:E112" si="39">D111+6</f>
        <v>44985</v>
      </c>
      <c r="F111" s="335">
        <f t="shared" ref="F111:G111" si="40">E111+2</f>
        <v>44987</v>
      </c>
      <c r="G111" s="335">
        <f t="shared" si="40"/>
        <v>44989</v>
      </c>
      <c r="H111" s="360">
        <f t="shared" ref="H111:H112" si="41">G111+4</f>
        <v>44993</v>
      </c>
    </row>
    <row r="112" spans="1:13" ht="16.5" thickBot="1">
      <c r="A112" s="134" t="s">
        <v>172</v>
      </c>
      <c r="B112" s="354">
        <f>D112-3</f>
        <v>44981</v>
      </c>
      <c r="C112" s="361" t="s">
        <v>115</v>
      </c>
      <c r="D112" s="342">
        <v>44984</v>
      </c>
      <c r="E112" s="339">
        <f t="shared" si="39"/>
        <v>44990</v>
      </c>
      <c r="F112" s="339">
        <f t="shared" ref="F112:G112" si="42">E112+2</f>
        <v>44992</v>
      </c>
      <c r="G112" s="339">
        <f t="shared" si="42"/>
        <v>44994</v>
      </c>
      <c r="H112" s="362">
        <f t="shared" si="41"/>
        <v>44998</v>
      </c>
    </row>
    <row r="113" spans="1:8" ht="15.75" thickBot="1">
      <c r="A113" s="192"/>
      <c r="B113" s="192"/>
      <c r="C113" s="192"/>
      <c r="D113" s="192"/>
      <c r="E113" s="192"/>
      <c r="F113" s="192"/>
    </row>
    <row r="114" spans="1:8" ht="16.5" thickBot="1">
      <c r="A114" s="280" t="s">
        <v>173</v>
      </c>
      <c r="B114" s="284" t="s">
        <v>159</v>
      </c>
      <c r="C114" s="284" t="s">
        <v>159</v>
      </c>
      <c r="D114" s="284" t="s">
        <v>159</v>
      </c>
      <c r="E114" s="284" t="s">
        <v>159</v>
      </c>
    </row>
    <row r="115" spans="1:8" ht="31.5" thickBot="1">
      <c r="A115" s="369" t="s">
        <v>3</v>
      </c>
      <c r="B115" s="370" t="s">
        <v>22</v>
      </c>
      <c r="C115" s="371" t="s">
        <v>38</v>
      </c>
      <c r="D115" s="372" t="s">
        <v>6</v>
      </c>
      <c r="E115" s="372" t="s">
        <v>174</v>
      </c>
    </row>
    <row r="116" spans="1:8" ht="15.75">
      <c r="A116" s="145" t="s">
        <v>175</v>
      </c>
      <c r="B116" s="379" t="s">
        <v>176</v>
      </c>
      <c r="C116" s="374" t="s">
        <v>115</v>
      </c>
      <c r="D116" s="375">
        <v>44977</v>
      </c>
      <c r="E116" s="376">
        <f>D116+4</f>
        <v>44981</v>
      </c>
    </row>
    <row r="117" spans="1:8" ht="16.5" thickBot="1">
      <c r="A117" s="134" t="s">
        <v>177</v>
      </c>
      <c r="B117" s="380" t="s">
        <v>176</v>
      </c>
      <c r="C117" s="377" t="s">
        <v>115</v>
      </c>
      <c r="D117" s="341">
        <v>44984</v>
      </c>
      <c r="E117" s="378">
        <f>D117+4</f>
        <v>44988</v>
      </c>
    </row>
    <row r="120" spans="1:8" ht="16.5" thickBot="1">
      <c r="A120" s="502" t="s">
        <v>178</v>
      </c>
      <c r="B120" s="503"/>
      <c r="C120" s="503"/>
      <c r="D120" s="503"/>
      <c r="E120" s="503"/>
      <c r="F120" s="503"/>
    </row>
    <row r="121" spans="1:8" ht="30.75">
      <c r="A121" s="381" t="s">
        <v>3</v>
      </c>
      <c r="B121" s="382" t="s">
        <v>22</v>
      </c>
      <c r="C121" s="371" t="s">
        <v>38</v>
      </c>
      <c r="D121" s="372" t="s">
        <v>6</v>
      </c>
      <c r="E121" s="372" t="s">
        <v>174</v>
      </c>
      <c r="F121" s="383" t="s">
        <v>179</v>
      </c>
    </row>
    <row r="122" spans="1:8" ht="15.75">
      <c r="A122" s="231" t="s">
        <v>180</v>
      </c>
      <c r="B122" s="337"/>
      <c r="C122" s="373"/>
      <c r="D122" s="337"/>
      <c r="E122" s="337"/>
      <c r="F122" s="337"/>
    </row>
    <row r="123" spans="1:8" ht="15.75">
      <c r="A123" s="366"/>
      <c r="B123" s="364"/>
      <c r="C123" s="365"/>
      <c r="D123" s="364"/>
      <c r="E123" s="364"/>
      <c r="F123" s="364"/>
    </row>
    <row r="124" spans="1:8" ht="15.75">
      <c r="A124" s="363"/>
      <c r="B124" s="367"/>
      <c r="C124" s="365"/>
      <c r="D124" s="367"/>
      <c r="E124" s="367"/>
      <c r="F124" s="367"/>
    </row>
    <row r="125" spans="1:8" ht="15.75">
      <c r="A125" s="363"/>
      <c r="B125" s="367"/>
      <c r="C125" s="368"/>
      <c r="D125" s="367"/>
      <c r="E125" s="367"/>
      <c r="F125" s="367"/>
    </row>
    <row r="128" spans="1:8" ht="30.75" hidden="1" thickBot="1">
      <c r="A128" s="431"/>
      <c r="B128" s="432" t="s">
        <v>55</v>
      </c>
      <c r="C128" s="432" t="s">
        <v>32</v>
      </c>
      <c r="D128" s="432" t="s">
        <v>6</v>
      </c>
      <c r="E128" s="433" t="s">
        <v>56</v>
      </c>
      <c r="F128" s="433" t="s">
        <v>57</v>
      </c>
      <c r="G128" s="433" t="s">
        <v>58</v>
      </c>
      <c r="H128" s="434" t="s">
        <v>59</v>
      </c>
    </row>
    <row r="129" spans="1:8" hidden="1">
      <c r="A129" s="435" t="s">
        <v>60</v>
      </c>
      <c r="B129" s="436">
        <v>44595</v>
      </c>
      <c r="C129" s="437">
        <f>B129</f>
        <v>44595</v>
      </c>
      <c r="D129" s="437">
        <f>C129+2</f>
        <v>44597</v>
      </c>
      <c r="E129" s="437">
        <f>D129+22</f>
        <v>44619</v>
      </c>
      <c r="F129" s="437">
        <f>D129+23</f>
        <v>44620</v>
      </c>
      <c r="G129" s="437">
        <f>D129+27</f>
        <v>44624</v>
      </c>
      <c r="H129" s="438">
        <f>D129+28</f>
        <v>44625</v>
      </c>
    </row>
    <row r="130" spans="1:8" hidden="1">
      <c r="A130" s="439" t="s">
        <v>61</v>
      </c>
      <c r="B130" s="440">
        <f>B129+7</f>
        <v>44602</v>
      </c>
      <c r="C130" s="441">
        <f>B130</f>
        <v>44602</v>
      </c>
      <c r="D130" s="441">
        <f>C130+2</f>
        <v>44604</v>
      </c>
      <c r="E130" s="441">
        <f>D130+22</f>
        <v>44626</v>
      </c>
      <c r="F130" s="441">
        <f>D130+23</f>
        <v>44627</v>
      </c>
      <c r="G130" s="441">
        <f>D130+27</f>
        <v>44631</v>
      </c>
      <c r="H130" s="442">
        <f>D130+28</f>
        <v>44632</v>
      </c>
    </row>
    <row r="131" spans="1:8" hidden="1">
      <c r="A131" s="439" t="s">
        <v>28</v>
      </c>
      <c r="B131" s="440">
        <f>B130+7</f>
        <v>44609</v>
      </c>
      <c r="C131" s="441">
        <f>B131</f>
        <v>44609</v>
      </c>
      <c r="D131" s="441">
        <f>C131+2</f>
        <v>44611</v>
      </c>
      <c r="E131" s="441">
        <f>D131+22</f>
        <v>44633</v>
      </c>
      <c r="F131" s="441">
        <f>D131+23</f>
        <v>44634</v>
      </c>
      <c r="G131" s="441">
        <f>D131+27</f>
        <v>44638</v>
      </c>
      <c r="H131" s="442">
        <f>D131+28</f>
        <v>44639</v>
      </c>
    </row>
    <row r="132" spans="1:8" ht="15.75" hidden="1" thickBot="1">
      <c r="A132" s="443" t="s">
        <v>62</v>
      </c>
      <c r="B132" s="444">
        <f>B131+7</f>
        <v>44616</v>
      </c>
      <c r="C132" s="445">
        <f>B132</f>
        <v>44616</v>
      </c>
      <c r="D132" s="445">
        <f>C132+2</f>
        <v>44618</v>
      </c>
      <c r="E132" s="445">
        <f>D132+22</f>
        <v>44640</v>
      </c>
      <c r="F132" s="445">
        <f>D132+23</f>
        <v>44641</v>
      </c>
      <c r="G132" s="445">
        <f>D132+27</f>
        <v>44645</v>
      </c>
      <c r="H132" s="446">
        <f>D132+28</f>
        <v>44646</v>
      </c>
    </row>
    <row r="133" spans="1:8" hidden="1"/>
  </sheetData>
  <mergeCells count="11">
    <mergeCell ref="A39:E39"/>
    <mergeCell ref="A1:G4"/>
    <mergeCell ref="A5:G5"/>
    <mergeCell ref="A7:H8"/>
    <mergeCell ref="A20:I21"/>
    <mergeCell ref="A32:F32"/>
    <mergeCell ref="A40:E40"/>
    <mergeCell ref="A47:E47"/>
    <mergeCell ref="A48:E48"/>
    <mergeCell ref="A87:F87"/>
    <mergeCell ref="A120:F120"/>
  </mergeCells>
  <phoneticPr fontId="7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F10"/>
    </sheetView>
  </sheetViews>
  <sheetFormatPr defaultRowHeight="15"/>
  <cols>
    <col min="1" max="1" width="18" customWidth="1"/>
    <col min="3" max="3" width="12.5703125" customWidth="1"/>
    <col min="4" max="4" width="14.140625" customWidth="1"/>
    <col min="6" max="6" width="10.7109375" customWidth="1"/>
  </cols>
  <sheetData>
    <row r="1" spans="1:6" ht="15.75">
      <c r="A1" s="510" t="s">
        <v>189</v>
      </c>
      <c r="B1" s="511" t="s">
        <v>190</v>
      </c>
      <c r="C1" s="511" t="s">
        <v>191</v>
      </c>
      <c r="D1" s="512" t="s">
        <v>192</v>
      </c>
      <c r="E1" s="512"/>
      <c r="F1" s="513" t="s">
        <v>193</v>
      </c>
    </row>
    <row r="2" spans="1:6" ht="25.5">
      <c r="A2" s="469" t="s">
        <v>267</v>
      </c>
      <c r="B2" s="460" t="s">
        <v>228</v>
      </c>
      <c r="C2" s="461"/>
      <c r="D2" s="460" t="s">
        <v>252</v>
      </c>
      <c r="E2" s="462" t="s">
        <v>206</v>
      </c>
      <c r="F2" s="466" t="s">
        <v>204</v>
      </c>
    </row>
    <row r="3" spans="1:6" ht="25.5">
      <c r="A3" s="469" t="s">
        <v>267</v>
      </c>
      <c r="B3" s="460" t="s">
        <v>230</v>
      </c>
      <c r="C3" s="461"/>
      <c r="D3" s="460" t="s">
        <v>253</v>
      </c>
      <c r="E3" s="462" t="s">
        <v>206</v>
      </c>
      <c r="F3" s="466" t="s">
        <v>204</v>
      </c>
    </row>
    <row r="4" spans="1:6" ht="25.5">
      <c r="A4" s="469" t="s">
        <v>267</v>
      </c>
      <c r="B4" s="460" t="s">
        <v>232</v>
      </c>
      <c r="C4" s="461"/>
      <c r="D4" s="460" t="s">
        <v>254</v>
      </c>
      <c r="E4" s="462" t="s">
        <v>206</v>
      </c>
      <c r="F4" s="463" t="s">
        <v>204</v>
      </c>
    </row>
    <row r="5" spans="1:6">
      <c r="A5" s="477" t="s">
        <v>240</v>
      </c>
      <c r="B5" s="480" t="s">
        <v>228</v>
      </c>
      <c r="C5" s="481" t="s">
        <v>242</v>
      </c>
      <c r="D5" s="460" t="s">
        <v>244</v>
      </c>
      <c r="E5" s="479" t="s">
        <v>266</v>
      </c>
      <c r="F5" s="463" t="s">
        <v>204</v>
      </c>
    </row>
    <row r="6" spans="1:6" ht="25.5">
      <c r="A6" s="469" t="s">
        <v>203</v>
      </c>
      <c r="B6" s="460" t="s">
        <v>228</v>
      </c>
      <c r="C6" s="509" t="s">
        <v>248</v>
      </c>
      <c r="D6" s="469" t="s">
        <v>244</v>
      </c>
      <c r="E6" s="462" t="s">
        <v>214</v>
      </c>
      <c r="F6" s="463" t="s">
        <v>204</v>
      </c>
    </row>
    <row r="7" spans="1:6">
      <c r="A7" s="477" t="s">
        <v>213</v>
      </c>
      <c r="B7" s="480" t="s">
        <v>230</v>
      </c>
      <c r="C7" s="481" t="s">
        <v>239</v>
      </c>
      <c r="D7" s="460" t="s">
        <v>245</v>
      </c>
      <c r="E7" s="479" t="s">
        <v>266</v>
      </c>
      <c r="F7" s="463" t="s">
        <v>204</v>
      </c>
    </row>
    <row r="8" spans="1:6" ht="25.5">
      <c r="A8" s="469" t="s">
        <v>203</v>
      </c>
      <c r="B8" s="460" t="s">
        <v>230</v>
      </c>
      <c r="C8" s="509" t="s">
        <v>249</v>
      </c>
      <c r="D8" s="469" t="s">
        <v>245</v>
      </c>
      <c r="E8" s="462" t="s">
        <v>214</v>
      </c>
      <c r="F8" s="463" t="s">
        <v>204</v>
      </c>
    </row>
    <row r="9" spans="1:6">
      <c r="A9" s="477" t="s">
        <v>240</v>
      </c>
      <c r="B9" s="480" t="s">
        <v>232</v>
      </c>
      <c r="C9" s="481" t="s">
        <v>265</v>
      </c>
      <c r="D9" s="460" t="s">
        <v>246</v>
      </c>
      <c r="E9" s="479" t="s">
        <v>266</v>
      </c>
      <c r="F9" s="463" t="s">
        <v>204</v>
      </c>
    </row>
    <row r="10" spans="1:6" ht="25.5">
      <c r="A10" s="469" t="s">
        <v>203</v>
      </c>
      <c r="B10" s="460" t="s">
        <v>232</v>
      </c>
      <c r="C10" s="509" t="s">
        <v>250</v>
      </c>
      <c r="D10" s="469" t="s">
        <v>246</v>
      </c>
      <c r="E10" s="462" t="s">
        <v>214</v>
      </c>
      <c r="F10" s="463" t="s">
        <v>204</v>
      </c>
    </row>
  </sheetData>
  <mergeCells count="1">
    <mergeCell ref="D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BF83BB0DE9787847BFC7011FA5858361" ma:contentTypeVersion="17" ma:contentTypeDescription="新建文档。" ma:contentTypeScope="" ma:versionID="4622e1aaaa7fd68a64a25d93cc293ce4">
  <xsd:schema xmlns:xsd="http://www.w3.org/2001/XMLSchema" xmlns:xs="http://www.w3.org/2001/XMLSchema" xmlns:p="http://schemas.microsoft.com/office/2006/metadata/properties" xmlns:ns2="633ee1cc-3fe0-4a49-a704-20ce586fd042" xmlns:ns3="c24537aa-7a59-40f9-8184-ac5376a9b6b6" targetNamespace="http://schemas.microsoft.com/office/2006/metadata/properties" ma:root="true" ma:fieldsID="2018e1e544d551938373761b0e4f79cf" ns2:_="" ns3:_="">
    <xsd:import namespace="633ee1cc-3fe0-4a49-a704-20ce586fd042"/>
    <xsd:import namespace="c24537aa-7a59-40f9-8184-ac5376a9b6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_x4eba__x5458_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3ee1cc-3fe0-4a49-a704-20ce586fd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4eba__x5458_" ma:index="18" nillable="true" ma:displayName="人员" ma:format="Dropdown" ma:list="UserInfo" ma:SharePointGroup="0" ma:internalName="_x4eba__x5458_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图像标记" ma:readOnly="false" ma:fieldId="{5cf76f15-5ced-4ddc-b409-7134ff3c332f}" ma:taxonomyMulti="true" ma:sspId="be0278df-49fc-4173-a563-d71969f458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537aa-7a59-40f9-8184-ac5376a9b6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享对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享对象详细信息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461992e-9420-49dc-9bed-7a8e54e782d6}" ma:internalName="TaxCatchAll" ma:showField="CatchAllData" ma:web="c24537aa-7a59-40f9-8184-ac5376a9b6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eba__x5458_ xmlns="633ee1cc-3fe0-4a49-a704-20ce586fd042">
      <UserInfo>
        <DisplayName/>
        <AccountId xsi:nil="true"/>
        <AccountType/>
      </UserInfo>
    </_x4eba__x5458_>
    <TaxCatchAll xmlns="c24537aa-7a59-40f9-8184-ac5376a9b6b6" xsi:nil="true"/>
    <lcf76f155ced4ddcb4097134ff3c332f xmlns="633ee1cc-3fe0-4a49-a704-20ce586fd04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D1EB80C-36B4-40DE-B7ED-2E38E4269A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17A3E0-8A69-48BC-AE21-79334BE867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3ee1cc-3fe0-4a49-a704-20ce586fd042"/>
    <ds:schemaRef ds:uri="c24537aa-7a59-40f9-8184-ac5376a9b6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49B8DE-2E12-4BF0-8A58-E2FEF44BC588}">
  <ds:schemaRefs>
    <ds:schemaRef ds:uri="http://schemas.openxmlformats.org/package/2006/metadata/core-properties"/>
    <ds:schemaRef ds:uri="http://schemas.microsoft.com/office/2006/metadata/properties"/>
    <ds:schemaRef ds:uri="633ee1cc-3fe0-4a49-a704-20ce586fd042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c24537aa-7a59-40f9-8184-ac5376a9b6b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FUZ-NGB</vt:lpstr>
      <vt:lpstr>ZIM LINE</vt:lpstr>
      <vt:lpstr>GSL LINE</vt:lpstr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Cristina</dc:creator>
  <cp:lastModifiedBy>SysZim</cp:lastModifiedBy>
  <cp:revision/>
  <cp:lastPrinted>2023-01-16T06:36:05Z</cp:lastPrinted>
  <dcterms:created xsi:type="dcterms:W3CDTF">2022-11-04T02:55:33Z</dcterms:created>
  <dcterms:modified xsi:type="dcterms:W3CDTF">2023-02-06T09:09:30Z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0x010100BF83BB0DE9787847BFC7011FA5858361</vt:lpwstr>
  </property>
  <property fmtid="{D5CDD505-2E9C-101B-9397-08002B2CF9AE}" pid="3" name="MediaServiceImageTags">
    <vt:lpwstr/>
  </property>
</Properties>
</file>