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20" yWindow="-120" windowWidth="28920" windowHeight="15840"/>
  </bookViews>
  <sheets>
    <sheet name="FUZ-XIA" sheetId="35" r:id="rId1"/>
    <sheet name="Apr" sheetId="34"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35" l="1"/>
  <c r="E17" i="35" s="1"/>
  <c r="E19" i="35" s="1"/>
  <c r="E14" i="35"/>
  <c r="E16" i="35" s="1"/>
  <c r="E18" i="35" s="1"/>
  <c r="E20" i="35" s="1"/>
  <c r="E9" i="35"/>
  <c r="E11" i="35" s="1"/>
  <c r="E8" i="35"/>
  <c r="E10" i="35" s="1"/>
  <c r="E7" i="35"/>
  <c r="E6" i="35"/>
  <c r="I111" i="34" l="1"/>
  <c r="J111" i="34" s="1"/>
  <c r="K111" i="34" s="1"/>
  <c r="L111" i="34" s="1"/>
  <c r="I110" i="34"/>
  <c r="J110" i="34" s="1"/>
  <c r="K110" i="34" s="1"/>
  <c r="L110" i="34" s="1"/>
  <c r="I109" i="34"/>
  <c r="J109" i="34" s="1"/>
  <c r="K109" i="34" s="1"/>
  <c r="L109" i="34" s="1"/>
  <c r="G8" i="34"/>
  <c r="D8" i="34" s="1"/>
  <c r="I8" i="34"/>
  <c r="J8" i="34" s="1"/>
  <c r="F39" i="34"/>
  <c r="E39" i="34"/>
  <c r="D39" i="34"/>
  <c r="F8" i="34" l="1"/>
  <c r="E8" i="34"/>
  <c r="I350" i="34"/>
  <c r="J350" i="34"/>
  <c r="K350" i="34"/>
  <c r="L350" i="34"/>
  <c r="M350" i="34"/>
  <c r="N350" i="34"/>
  <c r="I351" i="34"/>
  <c r="J351" i="34"/>
  <c r="K351" i="34"/>
  <c r="L351" i="34"/>
  <c r="M351" i="34"/>
  <c r="N351" i="34"/>
  <c r="I352" i="34"/>
  <c r="J352" i="34"/>
  <c r="K352" i="34"/>
  <c r="L352" i="34"/>
  <c r="M352" i="34"/>
  <c r="N352" i="34"/>
  <c r="I353" i="34"/>
  <c r="J353" i="34"/>
  <c r="K353" i="34"/>
  <c r="L353" i="34"/>
  <c r="M353" i="34"/>
  <c r="N353" i="34"/>
  <c r="N349" i="34"/>
  <c r="M349" i="34"/>
  <c r="L349" i="34"/>
  <c r="K349" i="34"/>
  <c r="J349" i="34"/>
  <c r="I349" i="34"/>
  <c r="D289" i="34"/>
  <c r="E289" i="34"/>
  <c r="F289" i="34"/>
  <c r="D290" i="34"/>
  <c r="E290" i="34"/>
  <c r="F290" i="34"/>
  <c r="D291" i="34"/>
  <c r="E291" i="34"/>
  <c r="F291" i="34"/>
  <c r="D292" i="34"/>
  <c r="E292" i="34"/>
  <c r="F292" i="34"/>
  <c r="D293" i="34"/>
  <c r="E293" i="34"/>
  <c r="F293" i="34"/>
  <c r="I289" i="34"/>
  <c r="J289" i="34"/>
  <c r="K289" i="34"/>
  <c r="L289" i="34"/>
  <c r="I290" i="34"/>
  <c r="J290" i="34"/>
  <c r="K290" i="34"/>
  <c r="L290" i="34"/>
  <c r="I291" i="34"/>
  <c r="J291" i="34"/>
  <c r="K291" i="34"/>
  <c r="L291" i="34"/>
  <c r="I292" i="34"/>
  <c r="J292" i="34"/>
  <c r="K292" i="34"/>
  <c r="L292" i="34"/>
  <c r="I293" i="34"/>
  <c r="J293" i="34"/>
  <c r="K293" i="34"/>
  <c r="L293" i="34"/>
  <c r="D277" i="34"/>
  <c r="E277" i="34" s="1"/>
  <c r="F277" i="34"/>
  <c r="D278" i="34"/>
  <c r="E278" i="34"/>
  <c r="F278" i="34"/>
  <c r="D279" i="34"/>
  <c r="E279" i="34" s="1"/>
  <c r="F279" i="34"/>
  <c r="H277" i="34"/>
  <c r="I277" i="34"/>
  <c r="J277" i="34"/>
  <c r="K277" i="34"/>
  <c r="L277" i="34"/>
  <c r="H278" i="34"/>
  <c r="I278" i="34"/>
  <c r="J278" i="34"/>
  <c r="K278" i="34"/>
  <c r="L278" i="34"/>
  <c r="H279" i="34"/>
  <c r="I279" i="34"/>
  <c r="J279" i="34"/>
  <c r="K279" i="34"/>
  <c r="L279" i="34"/>
  <c r="C94" i="34"/>
  <c r="G94" i="34"/>
  <c r="E94" i="34" s="1"/>
  <c r="A94" i="34"/>
  <c r="C96" i="34"/>
  <c r="C97" i="34"/>
  <c r="C98" i="34"/>
  <c r="C99" i="34"/>
  <c r="A97" i="34"/>
  <c r="A98" i="34"/>
  <c r="A99" i="34"/>
  <c r="G98" i="34"/>
  <c r="G99" i="34"/>
  <c r="G96" i="34"/>
  <c r="G97" i="34"/>
  <c r="A96" i="34"/>
  <c r="D94" i="34" l="1"/>
  <c r="I94" i="34"/>
  <c r="F94" i="34"/>
  <c r="G335" i="34" l="1"/>
  <c r="G336" i="34" s="1"/>
  <c r="D349" i="34"/>
  <c r="E349" i="34"/>
  <c r="F349" i="34"/>
  <c r="D350" i="34"/>
  <c r="E350" i="34"/>
  <c r="F350" i="34"/>
  <c r="D351" i="34"/>
  <c r="E351" i="34"/>
  <c r="F351" i="34"/>
  <c r="D352" i="34"/>
  <c r="E352" i="34"/>
  <c r="F352" i="34"/>
  <c r="D353" i="34"/>
  <c r="E353" i="34"/>
  <c r="F353" i="34"/>
  <c r="D303" i="34"/>
  <c r="E303" i="34"/>
  <c r="F303" i="34"/>
  <c r="H303" i="34"/>
  <c r="I303" i="34" s="1"/>
  <c r="G67" i="34" l="1"/>
  <c r="G68" i="34" s="1"/>
  <c r="G69" i="34" s="1"/>
  <c r="G70" i="34" s="1"/>
  <c r="F66" i="34"/>
  <c r="E66" i="34"/>
  <c r="D66" i="34"/>
  <c r="G54" i="34"/>
  <c r="I54" i="34" s="1"/>
  <c r="G42" i="34"/>
  <c r="I42" i="34" s="1"/>
  <c r="C42" i="34"/>
  <c r="B42" i="34"/>
  <c r="A42" i="34"/>
  <c r="B40" i="34"/>
  <c r="B41" i="34"/>
  <c r="C40" i="34"/>
  <c r="C41" i="34"/>
  <c r="A40" i="34"/>
  <c r="A41" i="34"/>
  <c r="J53" i="34"/>
  <c r="I53" i="34"/>
  <c r="H53" i="34"/>
  <c r="F53" i="34"/>
  <c r="E53" i="34"/>
  <c r="D53" i="34"/>
  <c r="F54" i="34" l="1"/>
  <c r="J54" i="34"/>
  <c r="H54" i="34"/>
  <c r="G55" i="34"/>
  <c r="G56" i="34" s="1"/>
  <c r="G57" i="34" s="1"/>
  <c r="E54" i="34"/>
  <c r="D54" i="34"/>
  <c r="F42" i="34"/>
  <c r="E42" i="34"/>
  <c r="J42" i="34"/>
  <c r="K42" i="34" s="1"/>
  <c r="L42" i="34" s="1"/>
  <c r="M42" i="34" s="1"/>
  <c r="D42" i="34"/>
  <c r="J413" i="34" l="1"/>
  <c r="J414" i="34"/>
  <c r="J415" i="34"/>
  <c r="J416" i="34"/>
  <c r="J417" i="34"/>
  <c r="J412" i="34"/>
  <c r="H80" i="34" l="1"/>
  <c r="I80" i="34" s="1"/>
  <c r="J80" i="34" s="1"/>
  <c r="G81" i="34"/>
  <c r="E81" i="34" s="1"/>
  <c r="H334" i="34"/>
  <c r="I334" i="34" s="1"/>
  <c r="J334" i="34" s="1"/>
  <c r="D334" i="34"/>
  <c r="E334" i="34"/>
  <c r="F334" i="34"/>
  <c r="I107" i="34"/>
  <c r="J107" i="34" s="1"/>
  <c r="K107" i="34" s="1"/>
  <c r="L107" i="34" s="1"/>
  <c r="D107" i="34"/>
  <c r="E107" i="34"/>
  <c r="F107" i="34"/>
  <c r="G108" i="34"/>
  <c r="D108" i="34" s="1"/>
  <c r="D111" i="34"/>
  <c r="E111" i="34"/>
  <c r="F111" i="34"/>
  <c r="D7" i="34"/>
  <c r="E7" i="34"/>
  <c r="F7" i="34"/>
  <c r="J125" i="34"/>
  <c r="K125" i="34" s="1"/>
  <c r="J124" i="34"/>
  <c r="J121" i="34"/>
  <c r="K121" i="34" s="1"/>
  <c r="D122" i="34"/>
  <c r="E122" i="34"/>
  <c r="F122" i="34"/>
  <c r="D125" i="34"/>
  <c r="E125" i="34"/>
  <c r="F125" i="34"/>
  <c r="D123" i="34"/>
  <c r="E123" i="34"/>
  <c r="F123" i="34"/>
  <c r="D124" i="34"/>
  <c r="E124" i="34"/>
  <c r="F124" i="34"/>
  <c r="D121" i="34"/>
  <c r="E121" i="34"/>
  <c r="F121" i="34"/>
  <c r="D164" i="34"/>
  <c r="F164" i="34" s="1"/>
  <c r="E164" i="34"/>
  <c r="H164" i="34"/>
  <c r="I164" i="34"/>
  <c r="J164" i="34"/>
  <c r="D412" i="34"/>
  <c r="E412" i="34" s="1"/>
  <c r="F412" i="34"/>
  <c r="D413" i="34"/>
  <c r="E413" i="34" s="1"/>
  <c r="F413" i="34"/>
  <c r="D414" i="34"/>
  <c r="E414" i="34" s="1"/>
  <c r="F414" i="34"/>
  <c r="D415" i="34"/>
  <c r="E415" i="34" s="1"/>
  <c r="F415" i="34"/>
  <c r="D416" i="34"/>
  <c r="E416" i="34" s="1"/>
  <c r="F416" i="34"/>
  <c r="D417" i="34"/>
  <c r="E417" i="34" s="1"/>
  <c r="F417" i="34"/>
  <c r="D304" i="34"/>
  <c r="E304" i="34"/>
  <c r="F304" i="34"/>
  <c r="D306" i="34"/>
  <c r="E306" i="34"/>
  <c r="F306" i="34"/>
  <c r="D305" i="34"/>
  <c r="E305" i="34"/>
  <c r="F305" i="34"/>
  <c r="D307" i="34"/>
  <c r="E307" i="34"/>
  <c r="F307" i="34"/>
  <c r="D308" i="34"/>
  <c r="E308" i="34"/>
  <c r="F308" i="34"/>
  <c r="D309" i="34"/>
  <c r="E309" i="34"/>
  <c r="F309" i="34"/>
  <c r="D226" i="34"/>
  <c r="E226" i="34"/>
  <c r="F226" i="34"/>
  <c r="D227" i="34"/>
  <c r="E227" i="34"/>
  <c r="F227" i="34"/>
  <c r="D228" i="34"/>
  <c r="E228" i="34"/>
  <c r="F228" i="34"/>
  <c r="D229" i="34"/>
  <c r="E229" i="34"/>
  <c r="F229" i="34"/>
  <c r="D230" i="34"/>
  <c r="E230" i="34"/>
  <c r="F230" i="34"/>
  <c r="D240" i="34"/>
  <c r="E240" i="34"/>
  <c r="F240" i="34"/>
  <c r="D241" i="34"/>
  <c r="E241" i="34"/>
  <c r="F241" i="34"/>
  <c r="D242" i="34"/>
  <c r="E242" i="34"/>
  <c r="F242" i="34"/>
  <c r="D243" i="34"/>
  <c r="E243" i="34"/>
  <c r="F243" i="34"/>
  <c r="D244" i="34"/>
  <c r="E244" i="34"/>
  <c r="F244" i="34"/>
  <c r="D160" i="34"/>
  <c r="F160" i="34" s="1"/>
  <c r="E160" i="34"/>
  <c r="H160" i="34"/>
  <c r="I160" i="34"/>
  <c r="J160" i="34"/>
  <c r="D161" i="34"/>
  <c r="F161" i="34" s="1"/>
  <c r="E161" i="34"/>
  <c r="H161" i="34"/>
  <c r="I161" i="34"/>
  <c r="J161" i="34"/>
  <c r="D162" i="34"/>
  <c r="F162" i="34" s="1"/>
  <c r="E162" i="34"/>
  <c r="H162" i="34"/>
  <c r="I162" i="34"/>
  <c r="J162" i="34"/>
  <c r="D163" i="34"/>
  <c r="F163" i="34" s="1"/>
  <c r="E163" i="34"/>
  <c r="H163" i="34"/>
  <c r="I163" i="34"/>
  <c r="J163" i="34"/>
  <c r="D175" i="34"/>
  <c r="E175" i="34"/>
  <c r="F175" i="34"/>
  <c r="D176" i="34"/>
  <c r="E176" i="34"/>
  <c r="F176" i="34"/>
  <c r="D177" i="34"/>
  <c r="E177" i="34"/>
  <c r="F177" i="34"/>
  <c r="D178" i="34"/>
  <c r="E178" i="34"/>
  <c r="F178" i="34"/>
  <c r="G190" i="34"/>
  <c r="D203" i="34"/>
  <c r="E203" i="34"/>
  <c r="F203" i="34"/>
  <c r="I203" i="34"/>
  <c r="J203" i="34"/>
  <c r="D213" i="34"/>
  <c r="E213" i="34"/>
  <c r="F213" i="34"/>
  <c r="J213" i="34"/>
  <c r="G214" i="34"/>
  <c r="I214" i="34"/>
  <c r="I215" i="34" s="1"/>
  <c r="H226" i="34"/>
  <c r="I226" i="34"/>
  <c r="J226" i="34"/>
  <c r="H227" i="34"/>
  <c r="I227" i="34"/>
  <c r="J227" i="34"/>
  <c r="H228" i="34"/>
  <c r="I228" i="34"/>
  <c r="J228" i="34"/>
  <c r="H229" i="34"/>
  <c r="I229" i="34"/>
  <c r="J229" i="34"/>
  <c r="H230" i="34"/>
  <c r="I230" i="34"/>
  <c r="J230" i="34"/>
  <c r="H240" i="34"/>
  <c r="I240" i="34"/>
  <c r="J240" i="34"/>
  <c r="H241" i="34"/>
  <c r="I241" i="34"/>
  <c r="J241" i="34"/>
  <c r="H242" i="34"/>
  <c r="I242" i="34"/>
  <c r="J242" i="34"/>
  <c r="H243" i="34"/>
  <c r="I243" i="34"/>
  <c r="J243" i="34"/>
  <c r="H244" i="34"/>
  <c r="I244" i="34"/>
  <c r="J244" i="34"/>
  <c r="H304" i="34"/>
  <c r="I304" i="34" s="1"/>
  <c r="H306" i="34"/>
  <c r="I306" i="34" s="1"/>
  <c r="H305" i="34"/>
  <c r="I305" i="34" s="1"/>
  <c r="H307" i="34"/>
  <c r="I307" i="34" s="1"/>
  <c r="H308" i="34"/>
  <c r="I308" i="34" s="1"/>
  <c r="H309" i="34"/>
  <c r="I309" i="34" s="1"/>
  <c r="H384" i="34"/>
  <c r="H385" i="34"/>
  <c r="D399" i="34"/>
  <c r="E399" i="34"/>
  <c r="F399" i="34"/>
  <c r="H399" i="34"/>
  <c r="D400" i="34"/>
  <c r="E400" i="34"/>
  <c r="F400" i="34"/>
  <c r="H400" i="34"/>
  <c r="D401" i="34"/>
  <c r="E401" i="34"/>
  <c r="F401" i="34"/>
  <c r="H401" i="34"/>
  <c r="D402" i="34"/>
  <c r="E402" i="34"/>
  <c r="F402" i="34"/>
  <c r="H402" i="34"/>
  <c r="H412" i="34"/>
  <c r="I412" i="34"/>
  <c r="H413" i="34"/>
  <c r="I413" i="34"/>
  <c r="H414" i="34"/>
  <c r="I414" i="34"/>
  <c r="H415" i="34"/>
  <c r="I415" i="34"/>
  <c r="H416" i="34"/>
  <c r="I416" i="34"/>
  <c r="H417" i="34"/>
  <c r="I417" i="34"/>
  <c r="D134" i="34"/>
  <c r="E134" i="34"/>
  <c r="F134" i="34"/>
  <c r="H134" i="34"/>
  <c r="I134" i="34"/>
  <c r="D135" i="34"/>
  <c r="E135" i="34"/>
  <c r="F135" i="34"/>
  <c r="H135" i="34"/>
  <c r="I135" i="34"/>
  <c r="D136" i="34"/>
  <c r="E136" i="34"/>
  <c r="F136" i="34"/>
  <c r="H136" i="34"/>
  <c r="I136" i="34"/>
  <c r="D137" i="34"/>
  <c r="E137" i="34"/>
  <c r="F137" i="34"/>
  <c r="H137" i="34"/>
  <c r="I137" i="34"/>
  <c r="I122" i="34"/>
  <c r="J122" i="34" s="1"/>
  <c r="A95" i="34"/>
  <c r="C95" i="34"/>
  <c r="G95" i="34"/>
  <c r="F95" i="34" s="1"/>
  <c r="F96" i="34"/>
  <c r="E98" i="34"/>
  <c r="F99" i="34"/>
  <c r="D80" i="34"/>
  <c r="E80" i="34"/>
  <c r="F80" i="34"/>
  <c r="H66" i="34"/>
  <c r="I66" i="34" s="1"/>
  <c r="J66" i="34" s="1"/>
  <c r="L66" i="34" s="1"/>
  <c r="D67" i="34"/>
  <c r="E67" i="34"/>
  <c r="F67" i="34"/>
  <c r="H67" i="34"/>
  <c r="I67" i="34" s="1"/>
  <c r="J67" i="34" s="1"/>
  <c r="L67" i="34" s="1"/>
  <c r="E68" i="34"/>
  <c r="D69" i="34"/>
  <c r="E69" i="34"/>
  <c r="F69" i="34"/>
  <c r="H69" i="34"/>
  <c r="I69" i="34" s="1"/>
  <c r="J69" i="34" s="1"/>
  <c r="L69" i="34" s="1"/>
  <c r="D70" i="34"/>
  <c r="E70" i="34"/>
  <c r="F70" i="34"/>
  <c r="H70" i="34"/>
  <c r="I70" i="34" s="1"/>
  <c r="J70" i="34" s="1"/>
  <c r="L70" i="34" s="1"/>
  <c r="D55" i="34"/>
  <c r="E55" i="34"/>
  <c r="F55" i="34"/>
  <c r="H55" i="34"/>
  <c r="I55" i="34"/>
  <c r="J55" i="34"/>
  <c r="D56" i="34"/>
  <c r="E56" i="34"/>
  <c r="F56" i="34"/>
  <c r="H56" i="34"/>
  <c r="I56" i="34"/>
  <c r="J56" i="34"/>
  <c r="D57" i="34"/>
  <c r="E57" i="34"/>
  <c r="F57" i="34"/>
  <c r="H57" i="34"/>
  <c r="I57" i="34"/>
  <c r="J57" i="34"/>
  <c r="A38" i="34"/>
  <c r="B38" i="34"/>
  <c r="C38" i="34"/>
  <c r="G38" i="34"/>
  <c r="E38" i="34" s="1"/>
  <c r="D26" i="34"/>
  <c r="E26" i="34"/>
  <c r="F26" i="34"/>
  <c r="H26" i="34"/>
  <c r="J7" i="34"/>
  <c r="I9" i="34"/>
  <c r="J9" i="34" s="1"/>
  <c r="D11" i="34"/>
  <c r="E11" i="34"/>
  <c r="F11" i="34"/>
  <c r="E335" i="34" l="1"/>
  <c r="D335" i="34"/>
  <c r="G82" i="34"/>
  <c r="E82" i="34" s="1"/>
  <c r="D81" i="34"/>
  <c r="H81" i="34"/>
  <c r="I81" i="34" s="1"/>
  <c r="J81" i="34" s="1"/>
  <c r="F81" i="34"/>
  <c r="H335" i="34"/>
  <c r="I335" i="34" s="1"/>
  <c r="J335" i="34" s="1"/>
  <c r="F335" i="34"/>
  <c r="F336" i="34"/>
  <c r="E336" i="34"/>
  <c r="G337" i="34"/>
  <c r="D336" i="34"/>
  <c r="H336" i="34"/>
  <c r="I336" i="34" s="1"/>
  <c r="J336" i="34" s="1"/>
  <c r="G109" i="34"/>
  <c r="F109" i="34" s="1"/>
  <c r="F108" i="34"/>
  <c r="E108" i="34"/>
  <c r="I38" i="34"/>
  <c r="F38" i="34"/>
  <c r="D38" i="34"/>
  <c r="I96" i="34"/>
  <c r="I95" i="34"/>
  <c r="J214" i="34"/>
  <c r="E96" i="34"/>
  <c r="D96" i="34"/>
  <c r="D190" i="34"/>
  <c r="G191" i="34"/>
  <c r="E191" i="34" s="1"/>
  <c r="H190" i="34"/>
  <c r="K190" i="34"/>
  <c r="I216" i="34"/>
  <c r="J216" i="34" s="1"/>
  <c r="J215" i="34"/>
  <c r="K189" i="34"/>
  <c r="G9" i="34"/>
  <c r="G40" i="34" s="1"/>
  <c r="D99" i="34"/>
  <c r="N121" i="34"/>
  <c r="H189" i="34"/>
  <c r="J38" i="34"/>
  <c r="K38" i="34" s="1"/>
  <c r="L38" i="34" s="1"/>
  <c r="M38" i="34" s="1"/>
  <c r="I99" i="34"/>
  <c r="E95" i="34"/>
  <c r="E99" i="34"/>
  <c r="D95" i="34"/>
  <c r="F68" i="34"/>
  <c r="F98" i="34"/>
  <c r="D97" i="34"/>
  <c r="I97" i="34"/>
  <c r="N125" i="34"/>
  <c r="I10" i="34"/>
  <c r="D98" i="34"/>
  <c r="F97" i="34"/>
  <c r="M125" i="34"/>
  <c r="I123" i="34"/>
  <c r="J123" i="34" s="1"/>
  <c r="D214" i="34"/>
  <c r="E214" i="34"/>
  <c r="G215" i="34"/>
  <c r="D68" i="34"/>
  <c r="H68" i="34"/>
  <c r="I68" i="34" s="1"/>
  <c r="J68" i="34" s="1"/>
  <c r="L68" i="34" s="1"/>
  <c r="I98" i="34"/>
  <c r="E97" i="34"/>
  <c r="I108" i="34"/>
  <c r="J108" i="34" s="1"/>
  <c r="K108" i="34" s="1"/>
  <c r="L108" i="34" s="1"/>
  <c r="L125" i="34"/>
  <c r="L121" i="34"/>
  <c r="M121" i="34"/>
  <c r="F214" i="34"/>
  <c r="E190" i="34"/>
  <c r="I190" i="34"/>
  <c r="F190" i="34"/>
  <c r="J190" i="34"/>
  <c r="E189" i="34"/>
  <c r="I189" i="34"/>
  <c r="J189" i="34"/>
  <c r="F189" i="34"/>
  <c r="D189" i="34"/>
  <c r="D82" i="34" l="1"/>
  <c r="H82" i="34"/>
  <c r="I82" i="34" s="1"/>
  <c r="J82" i="34" s="1"/>
  <c r="G83" i="34"/>
  <c r="D83" i="34" s="1"/>
  <c r="G338" i="34"/>
  <c r="H338" i="34" s="1"/>
  <c r="I338" i="34" s="1"/>
  <c r="J338" i="34" s="1"/>
  <c r="E109" i="34"/>
  <c r="D337" i="34"/>
  <c r="F82" i="34"/>
  <c r="G84" i="34"/>
  <c r="D84" i="34" s="1"/>
  <c r="H337" i="34"/>
  <c r="I337" i="34" s="1"/>
  <c r="J337" i="34" s="1"/>
  <c r="E337" i="34"/>
  <c r="F337" i="34"/>
  <c r="E338" i="34"/>
  <c r="M123" i="34"/>
  <c r="N123" i="34"/>
  <c r="D9" i="34"/>
  <c r="G10" i="34"/>
  <c r="G41" i="34" s="1"/>
  <c r="D109" i="34"/>
  <c r="G110" i="34"/>
  <c r="F191" i="34"/>
  <c r="I191" i="34"/>
  <c r="F9" i="34"/>
  <c r="J40" i="34"/>
  <c r="K40" i="34" s="1"/>
  <c r="L40" i="34" s="1"/>
  <c r="M40" i="34" s="1"/>
  <c r="E9" i="34"/>
  <c r="D191" i="34"/>
  <c r="G192" i="34"/>
  <c r="H191" i="34"/>
  <c r="K191" i="34"/>
  <c r="J191" i="34"/>
  <c r="F215" i="34"/>
  <c r="D215" i="34"/>
  <c r="E215" i="34"/>
  <c r="G216" i="34"/>
  <c r="J10" i="34"/>
  <c r="I11" i="34"/>
  <c r="J11" i="34" s="1"/>
  <c r="N122" i="34"/>
  <c r="K122" i="34"/>
  <c r="L122" i="34"/>
  <c r="M122" i="34"/>
  <c r="I39" i="34"/>
  <c r="J39" i="34"/>
  <c r="K39" i="34" s="1"/>
  <c r="L39" i="34" s="1"/>
  <c r="M39" i="34" s="1"/>
  <c r="H83" i="34" l="1"/>
  <c r="I83" i="34" s="1"/>
  <c r="J83" i="34" s="1"/>
  <c r="D338" i="34"/>
  <c r="F338" i="34"/>
  <c r="E83" i="34"/>
  <c r="F83" i="34"/>
  <c r="F84" i="34"/>
  <c r="D41" i="34"/>
  <c r="J41" i="34"/>
  <c r="K41" i="34" s="1"/>
  <c r="L41" i="34" s="1"/>
  <c r="M41" i="34" s="1"/>
  <c r="E41" i="34"/>
  <c r="F41" i="34"/>
  <c r="I41" i="34"/>
  <c r="G85" i="34"/>
  <c r="H84" i="34"/>
  <c r="I84" i="34" s="1"/>
  <c r="J84" i="34" s="1"/>
  <c r="E84" i="34"/>
  <c r="D110" i="34"/>
  <c r="E110" i="34"/>
  <c r="F110" i="34"/>
  <c r="F10" i="34"/>
  <c r="E10" i="34"/>
  <c r="D10" i="34"/>
  <c r="E40" i="34"/>
  <c r="D40" i="34"/>
  <c r="I40" i="34"/>
  <c r="F40" i="34"/>
  <c r="D192" i="34"/>
  <c r="H192" i="34"/>
  <c r="K192" i="34"/>
  <c r="J192" i="34"/>
  <c r="E192" i="34"/>
  <c r="I192" i="34"/>
  <c r="F192" i="34"/>
  <c r="K124" i="34"/>
  <c r="L124" i="34"/>
  <c r="M124" i="34"/>
  <c r="N124" i="34"/>
  <c r="D216" i="34"/>
  <c r="E216" i="34"/>
  <c r="F216" i="34"/>
  <c r="L123" i="34"/>
  <c r="K123" i="34"/>
  <c r="E85" i="34" l="1"/>
  <c r="H85" i="34"/>
  <c r="I85" i="34" s="1"/>
  <c r="J85" i="34" s="1"/>
  <c r="D85" i="34"/>
  <c r="F85" i="34"/>
</calcChain>
</file>

<file path=xl/comments1.xml><?xml version="1.0" encoding="utf-8"?>
<comments xmlns="http://schemas.openxmlformats.org/spreadsheetml/2006/main">
  <authors>
    <author>Author</author>
  </authors>
  <commentList>
    <comment ref="N111" authorId="0">
      <text>
        <r>
          <rPr>
            <b/>
            <sz val="9"/>
            <color indexed="81"/>
            <rFont val="Tahoma"/>
            <family val="2"/>
          </rPr>
          <t xml:space="preserve">Author:
</t>
        </r>
      </text>
    </comment>
  </commentList>
</comments>
</file>

<file path=xl/sharedStrings.xml><?xml version="1.0" encoding="utf-8"?>
<sst xmlns="http://schemas.openxmlformats.org/spreadsheetml/2006/main" count="982" uniqueCount="560">
  <si>
    <t>ZNP</t>
  </si>
  <si>
    <t>加拿大&amp;美东（T/S PUSAN)</t>
  </si>
  <si>
    <t>船舶代理:外代; 挂靠码头:国际货柜</t>
  </si>
  <si>
    <t xml:space="preserve">SI截周三 12：00;     进场/VGM/申报/海关截单：周四 18：00;      截放行:周六 12：00  </t>
  </si>
  <si>
    <t>VSL/VOY</t>
  </si>
  <si>
    <t>IMO UN NO.</t>
  </si>
  <si>
    <t>VSL CODE</t>
  </si>
  <si>
    <t>进场/VGM/申报/海关</t>
  </si>
  <si>
    <t>截放行</t>
  </si>
  <si>
    <t>ACI截申报</t>
  </si>
  <si>
    <t>ETD</t>
  </si>
  <si>
    <t>MAINLINER</t>
  </si>
  <si>
    <t xml:space="preserve">ETD </t>
  </si>
  <si>
    <t>ETA</t>
  </si>
  <si>
    <t>XIAMEN</t>
  </si>
  <si>
    <t>T/S</t>
  </si>
  <si>
    <t>VANCOUVER(BC)</t>
  </si>
  <si>
    <t>Dowell time is approx 2-4 Days  to put on rail in Vancouver</t>
  </si>
  <si>
    <t>Transit time from Vancouver to Toronto/Montreal  is 7-9 Days</t>
  </si>
  <si>
    <t>Expedited Rail Service(ERS)=&gt;Additional premium fee of CAD275 per container is charged by the CN terminal to make special arrangements</t>
  </si>
  <si>
    <t xml:space="preserve">In order to group the containers under a “hot box” program before loading on rail.  </t>
  </si>
  <si>
    <t xml:space="preserve">The ERS application must be submitted at least two working Days before vessel arrival by C/ </t>
  </si>
  <si>
    <t>业务  杨先生：0592-2398239 EXT 225/ DIRECT LINE: 2687225 FAX: 2687206          EMAIL: yang.michael @cn.zim.com</t>
  </si>
  <si>
    <t>订舱咨询（提交订舱；修改订舱；订舱状态咨询）:cnxia.booking@zim.com 客服热线:400 8191071</t>
  </si>
  <si>
    <t>ZEX</t>
  </si>
  <si>
    <t xml:space="preserve">美西快航(T/S SERVICE)  </t>
  </si>
  <si>
    <t xml:space="preserve">船舶代理:外代; 挂靠码头: 海润码头 </t>
  </si>
  <si>
    <t>海关报关截单: 周一10:00;   码头放行截单: 周一12:00;   提单(AMS)截单:周日 12:00</t>
  </si>
  <si>
    <t>截放行</t>
    <phoneticPr fontId="1" type="noConversion"/>
  </si>
  <si>
    <t>截提单
(AMS CUT OFF 12:00 FRI )</t>
  </si>
  <si>
    <t>LOS ANGELES(LA) (15DAYS)
(WBCT TERMINAL)</t>
  </si>
  <si>
    <t>TACOMA (WA)
(HUSKEY TERMINAL)</t>
  </si>
  <si>
    <t>业务 MICHAEL YANG   TEL:0592-2687225 13950182991       EMAIL:yang.michael@cn.zim.com</t>
  </si>
  <si>
    <t>订舱咨询（提交订舱；修改订舱；订舱状态咨询）:cnsth.booking@zim.com 客服热线:400 8191071</t>
  </si>
  <si>
    <t>ZCP</t>
  </si>
  <si>
    <t xml:space="preserve">美东&amp;中南美 Caribbean via Kingston(T/S SERVICE)  </t>
  </si>
  <si>
    <t>海关截报关时间:周四 12:00; 码头截放行时间周四 18:00; 截提单周四12:00</t>
  </si>
  <si>
    <t>进场/VGM
/申报/海关</t>
  </si>
  <si>
    <t>ACI截申报</t>
    <phoneticPr fontId="1" type="noConversion"/>
  </si>
  <si>
    <t>ETD</t>
    <phoneticPr fontId="1" type="noConversion"/>
  </si>
  <si>
    <t>VSL NO.</t>
  </si>
  <si>
    <t>ETD KRPUS</t>
  </si>
  <si>
    <r>
      <rPr>
        <b/>
        <sz val="12"/>
        <rFont val="Tahoma"/>
        <family val="2"/>
      </rPr>
      <t xml:space="preserve">Delivery via Kingston: </t>
    </r>
    <r>
      <rPr>
        <sz val="12"/>
        <rFont val="Tahoma"/>
        <family val="2"/>
      </rPr>
      <t xml:space="preserve">HALIFAX (NS),BARRANQUILLA,BELIZE CITY, BRIDGETOWN, CARTAGENA, CAUCEDO,GEORGETOWN, EL GUAMACHE, GUATEMALA CITY,SAN JUAN, GUANTA, LA GUAIRA,  MARACAIBO, PUERTO CABELLO,   PUERTO CORTES,  PARAMARIBO，SAN JOSE, SAN PEDRO SULA, PORT AU PRINCE, PORT OF SPAIN,  SAN SALVADOR,
</t>
    </r>
    <r>
      <rPr>
        <b/>
        <sz val="12"/>
        <rFont val="Tahoma"/>
        <family val="2"/>
      </rPr>
      <t xml:space="preserve">Via Ningbo: </t>
    </r>
    <r>
      <rPr>
        <sz val="12"/>
        <rFont val="Tahoma"/>
        <family val="2"/>
      </rPr>
      <t>JACKSONVILLE (FL),WILMINGTON (NC)</t>
    </r>
  </si>
  <si>
    <t>业务  Michael ：0592-2398239 EXT 225/ DIRECT LINE: 0592-2687225 FAX:0592-2687206          EMAIL:yang.michael@cn.zim.com</t>
  </si>
  <si>
    <t>订舱咨询（提交订舱；修改订舱；订舱状态咨询）:cnxia.booking@zim.com 客服热线:400 8191071 /400 8989 979 (请在往来邮件主题上添加航线名+目的港名称)</t>
  </si>
  <si>
    <t>ZBA</t>
  </si>
  <si>
    <t>美东(DIRECT SERVICE)</t>
  </si>
  <si>
    <t>船舶代理:外代; 挂靠码头:嵩屿</t>
  </si>
  <si>
    <t xml:space="preserve">SI截周四 12：00;     进场/VGM/申报/海关截单：周五 18：00;      截放行:周六 12：00  </t>
  </si>
  <si>
    <t>AMS截申报</t>
    <phoneticPr fontId="1" type="noConversion"/>
  </si>
  <si>
    <t>NEW YORK (NY)
USNYC</t>
  </si>
  <si>
    <t xml:space="preserve">NORFOLK (VA)
USORF </t>
  </si>
  <si>
    <t>BALTIMORE (MD)
UABAL</t>
  </si>
  <si>
    <t xml:space="preserve">9359052 </t>
  </si>
  <si>
    <t>9342528</t>
  </si>
  <si>
    <t xml:space="preserve">9320233 </t>
  </si>
  <si>
    <t>业务  Joy：TEL:0592-2687213          EMAIL: ye.joy@cn.zim.com</t>
  </si>
  <si>
    <t>订舱咨询（提交订舱；修改订舱；订舱状态咨询）:cnxia.booking@zim.com 客服热线:400 8191 071/400 8989 979  (请在往来邮件主题上添加航线名+目的港名称)</t>
  </si>
  <si>
    <t>ZSA</t>
  </si>
  <si>
    <t>船舶代理:外代; 挂靠码头:国际货柜码头</t>
  </si>
  <si>
    <t xml:space="preserve">SI截 周五 12：00;     进场/VGM/申报/海关截单 周六 12：00;     截放行 周六 18：00  </t>
  </si>
  <si>
    <t>CRISTOBAL
PACBL</t>
  </si>
  <si>
    <t xml:space="preserve">SAVANNAH (GA)
USSAV(34DAYS) </t>
  </si>
  <si>
    <t>NORFOLK (VA)
USORF(38DAYS)</t>
  </si>
  <si>
    <t>NEW YORK (NY)
USNYC(43DAYS)</t>
  </si>
  <si>
    <t>9627916</t>
  </si>
  <si>
    <t>9305477</t>
  </si>
  <si>
    <t>9567661</t>
  </si>
  <si>
    <t>ZGX</t>
    <phoneticPr fontId="1" type="noConversion"/>
  </si>
  <si>
    <t>美国湾区线(DIRECT SERVICE)</t>
  </si>
  <si>
    <t>船舶代理:外代; 挂靠码头:嵩屿</t>
    <phoneticPr fontId="1" type="noConversion"/>
  </si>
  <si>
    <t xml:space="preserve">SI截周二12：00； 进场/VGM/申报/海关截单周四 11：00;     截放行 周四 18：00  </t>
  </si>
  <si>
    <t>MSC UTMOST VIII QP248E</t>
  </si>
  <si>
    <t>YTH 8E</t>
  </si>
  <si>
    <t>243e-&gt;244e</t>
  </si>
  <si>
    <t>订舱咨询（提交订舱；修改订舱；订舱状态咨询）:cnxia.booking@zim.com 客服热线:400 8191071 (请在往来邮件主题上添加航线名+目的港名称)</t>
  </si>
  <si>
    <r>
      <t xml:space="preserve">Z7S
</t>
    </r>
    <r>
      <rPr>
        <sz val="12"/>
        <color theme="1"/>
        <rFont val="Tahoma"/>
        <family val="2"/>
      </rPr>
      <t>(头程SA2, HKG中转）</t>
    </r>
  </si>
  <si>
    <t xml:space="preserve">美东(T/S SERVICE)  </t>
  </si>
  <si>
    <t>船舶代理:外运;  挂靠码头:海天码头</t>
  </si>
  <si>
    <t>海关截单 周三 16:00;  截放行 周四 12:00; 截提单 周三 17:00</t>
  </si>
  <si>
    <t>截提单</t>
    <phoneticPr fontId="1" type="noConversion"/>
  </si>
  <si>
    <t>MAINLINER</t>
    <phoneticPr fontId="1" type="noConversion"/>
  </si>
  <si>
    <t>USMIA (45DAYS)</t>
  </si>
  <si>
    <t>Z7S订舱咨询（提交订舱；修改订舱；订舱状态咨询）:cnxia.booking@zim.com 客服热线:400 8191071 (请在往来邮件主题上添加航线名+目的港名称)</t>
  </si>
  <si>
    <t>ZMP</t>
  </si>
  <si>
    <t xml:space="preserve">NEW 地中海 &amp; 黑海航线 (T/S SERVICE)  </t>
  </si>
  <si>
    <t>进场/VGM/申报/海关</t>
    <phoneticPr fontId="1" type="noConversion"/>
  </si>
  <si>
    <t>截SI</t>
  </si>
  <si>
    <t>HAIFA (ILHFA)</t>
  </si>
  <si>
    <t>ASHDOD (ILASH)</t>
  </si>
  <si>
    <t>ISTANBUL AMBARLI(TRKPX)</t>
  </si>
  <si>
    <t>YARIMCA(TRYAR)</t>
  </si>
  <si>
    <t>业务  Elena   TEL:0592-2687212       EMAIL: Zhong.elena@cn.zim.com</t>
  </si>
  <si>
    <t>订舱咨询（提交订舱；修改订舱；订舱状态咨询）:cnxia.booking@zim.com/cnxia.booking@goldstarline.com 客服热线:400 8191071</t>
    <phoneticPr fontId="1" type="noConversion"/>
  </si>
  <si>
    <t>ASE</t>
  </si>
  <si>
    <t xml:space="preserve">南美东 (T/S SERVICE)  </t>
  </si>
  <si>
    <r>
      <rPr>
        <b/>
        <sz val="12"/>
        <color rgb="FFFF0000"/>
        <rFont val="宋体"/>
        <charset val="134"/>
      </rPr>
      <t>船舶代理:外运</t>
    </r>
    <r>
      <rPr>
        <b/>
        <sz val="12"/>
        <color theme="1"/>
        <rFont val="宋体"/>
        <family val="3"/>
        <charset val="134"/>
      </rPr>
      <t>; 挂靠码头:海天 （请以确认上的操作时间及码头资料为准）</t>
    </r>
  </si>
  <si>
    <t>海关截单:周四 12:00;  截放行:周四 18:00; 截提单(SI CUT OFF ):周三(WED) 下午18:00</t>
  </si>
  <si>
    <t>海关截单</t>
    <phoneticPr fontId="1" type="noConversion"/>
  </si>
  <si>
    <t>截提单</t>
  </si>
  <si>
    <t>M.V.</t>
  </si>
  <si>
    <t>ETD T/S</t>
  </si>
  <si>
    <t>SANTOS (BRSNT)</t>
  </si>
  <si>
    <t>ITAPOA (BRIIP)</t>
  </si>
  <si>
    <t>APM TERMINAL 4 (ARTPF ) 
ARBUE</t>
  </si>
  <si>
    <t>MONTEVIDEO (UYMVD)</t>
  </si>
  <si>
    <t>PARANAGUA
(BRPGU)</t>
  </si>
  <si>
    <t>业务   钟小姐　 TEL:0592-2687212/13400792504            EMAIL:  zhong.elena@cn.zim.com</t>
  </si>
  <si>
    <t>CVX</t>
  </si>
  <si>
    <t>越泰线 (胡志明/曼谷/林查班)     备有大量冻柜 特种柜</t>
  </si>
  <si>
    <t>船舶代理:外运;  挂靠码头: 海天码头</t>
  </si>
  <si>
    <t>海关截单:周二 12:00;  截放行:周二 18:00; 截提单(SI CUT OFF):周一 (MON.)18:00</t>
  </si>
  <si>
    <t>截提单
(SI CUT OFF 12:00 MON.)</t>
  </si>
  <si>
    <t>ETA</t>
    <phoneticPr fontId="1" type="noConversion"/>
  </si>
  <si>
    <t>HO CHI MINH CITY
(CAT LAI TERMINAL/3Days)</t>
  </si>
  <si>
    <t>LAEM CHABANG
(KERRY SIAM SEA PORT/6Days)</t>
  </si>
  <si>
    <t>1)林查班内拖：ICD LAT KRABANG/SIAM CONTAINER TRANSPORT &amp; TERMINAL/ESCO LEM B.3</t>
  </si>
  <si>
    <t xml:space="preserve">2) 胡志明中转：PHNOM PENH; </t>
  </si>
  <si>
    <r>
      <rPr>
        <sz val="12"/>
        <color theme="1"/>
        <rFont val="宋体"/>
        <family val="3"/>
        <charset val="134"/>
      </rPr>
      <t>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</si>
  <si>
    <t>CT3</t>
  </si>
  <si>
    <t>泰越线2 (林查班/曼谷/海防)     备有大量冻柜 特种柜</t>
  </si>
  <si>
    <t>船舶代理:外运;  挂靠码头: 海天码头</t>
    <phoneticPr fontId="1" type="noConversion"/>
  </si>
  <si>
    <t>海关截单:周五 16:00;  截放行:周六12:00; 截提单(SI CUT OFF):周五(FRI.) 12:00</t>
  </si>
  <si>
    <t>截提单
(SI CUT OFF 12: 00 FRI.)</t>
  </si>
  <si>
    <r>
      <t>LAEM CHABANG
(</t>
    </r>
    <r>
      <rPr>
        <sz val="12"/>
        <color rgb="FFFF0000"/>
        <rFont val="Tahoma"/>
        <family val="2"/>
      </rPr>
      <t>KERRY SIAM SEA PORT</t>
    </r>
    <r>
      <rPr>
        <sz val="12"/>
        <rFont val="Tahoma"/>
        <family val="2"/>
        <charset val="134"/>
      </rPr>
      <t>/5Days)</t>
    </r>
  </si>
  <si>
    <t>BANGKOK 
(PAT/6Days)</t>
  </si>
  <si>
    <t>HAIPHONG
(NAM DINH VU/13Days)</t>
  </si>
  <si>
    <t>BLANK</t>
  </si>
  <si>
    <r>
      <rPr>
        <sz val="12"/>
        <color theme="1"/>
        <rFont val="宋体"/>
        <family val="3"/>
        <charset val="134"/>
      </rPr>
      <t>泰国业务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r>
      <rPr>
        <sz val="12"/>
        <color indexed="8"/>
        <rFont val="Tahoma"/>
        <family val="2"/>
      </rPr>
      <t xml:space="preserve">             海防业务 胡先生  TEL2689803  MOBILE:15880287084</t>
    </r>
  </si>
  <si>
    <t>CTV</t>
  </si>
  <si>
    <t>泰越线 (林查班/曼谷/胡志明)     备有大量冻柜 特种柜</t>
  </si>
  <si>
    <r>
      <t>LAEM CHABANG
(</t>
    </r>
    <r>
      <rPr>
        <sz val="12"/>
        <color rgb="FFFF0000"/>
        <rFont val="Tahoma"/>
        <family val="2"/>
      </rPr>
      <t>C3</t>
    </r>
    <r>
      <rPr>
        <sz val="12"/>
        <rFont val="Tahoma"/>
        <family val="2"/>
        <charset val="134"/>
      </rPr>
      <t>/5Days)</t>
    </r>
  </si>
  <si>
    <t>HO CHI MINH CITY
(CAT LAI TERMINAL/10Days)</t>
  </si>
  <si>
    <t>1) 林查班内拖：ICD LAT KRABANG/SIAM CONTAINER TRANSPORT &amp; TERMINAL/ESCO LEM B.3</t>
  </si>
  <si>
    <t>RUS</t>
  </si>
  <si>
    <t>海参威线(Russia Star Service)</t>
  </si>
  <si>
    <t>船舶代理:外运  挂靠码头: 海天</t>
  </si>
  <si>
    <t>IM8O UN NO.</t>
  </si>
  <si>
    <t>截提单
(SI CUT OFF 18:00 WED)</t>
  </si>
  <si>
    <t>T/S PORT</t>
  </si>
  <si>
    <t>VLADIVOSTOK
(PLT TERMINAL)</t>
  </si>
  <si>
    <t>GSL AFRICA 921S</t>
  </si>
  <si>
    <t>LZH 921S</t>
  </si>
  <si>
    <t>DELOS WAVE 129S</t>
  </si>
  <si>
    <t>UGJ 129S</t>
  </si>
  <si>
    <t>ALS VENUS 2S</t>
  </si>
  <si>
    <t>AE6 2S</t>
  </si>
  <si>
    <t>NEW JERSEY TRADER 16S</t>
  </si>
  <si>
    <t>NJ1 17S</t>
  </si>
  <si>
    <t>**SUBJECT TO ALTERNATION WITHOUT NOTICE**</t>
  </si>
  <si>
    <t>SYDNEY 中转 TAURANGA AUCKLAND</t>
  </si>
  <si>
    <t>业务  Tom Hu　     EMAIL:  Hu.Tom@cn.zim.com</t>
  </si>
  <si>
    <t>CM1
(New China Malaysia Service )</t>
  </si>
  <si>
    <t>中马快航 (巴生/槟城/巴西古丹)     备有大量冻柜 特种柜</t>
  </si>
  <si>
    <t>海关截单:周三 12:00;  截放行:周三 18:00; 截提单(SI CUT OFF):周二(TUE) 17:00</t>
  </si>
  <si>
    <t>截提单
(SI CUT OFF)</t>
  </si>
  <si>
    <t>SINGAPORE
(7DAYS)</t>
  </si>
  <si>
    <t>PORT KELANG
(WEST PORT/8Days)</t>
  </si>
  <si>
    <t>PENANG
(10Days)</t>
  </si>
  <si>
    <t>PASIR GUDANG
(13Days)</t>
  </si>
  <si>
    <t> </t>
  </si>
  <si>
    <t>1)PORT KELANG中转：Semarang; Belawan;Perawang;Bintulu;Kota Kinabalu;Kuching;Sibu;Jakarta,Surabaya;Jebel Ali</t>
  </si>
  <si>
    <r>
      <rPr>
        <sz val="12"/>
        <color indexed="8"/>
        <rFont val="宋体"/>
        <family val="3"/>
        <charset val="134"/>
      </rPr>
      <t>业务</t>
    </r>
    <r>
      <rPr>
        <b/>
        <sz val="12"/>
        <color indexed="8"/>
        <rFont val="Tahoma"/>
        <family val="2"/>
      </rPr>
      <t xml:space="preserve"> </t>
    </r>
    <r>
      <rPr>
        <sz val="12"/>
        <color indexed="8"/>
        <rFont val="Tahoma"/>
        <family val="2"/>
      </rPr>
      <t xml:space="preserve"> 钟</t>
    </r>
    <r>
      <rPr>
        <sz val="12"/>
        <color indexed="8"/>
        <rFont val="宋体"/>
        <family val="3"/>
        <charset val="134"/>
      </rPr>
      <t>小姐　</t>
    </r>
    <r>
      <rPr>
        <sz val="12"/>
        <color indexed="8"/>
        <rFont val="Tahoma"/>
        <family val="2"/>
      </rPr>
      <t>TEL: 2687212 /13400792504     MOBILE: 13400792504</t>
    </r>
  </si>
  <si>
    <t>业务  黄先生　TEL:2687217 MOBILE:13906028606     EMAIL:  huang.byron@cn.zim.com</t>
  </si>
  <si>
    <t>CTI
(China Indonesia Service)</t>
  </si>
  <si>
    <t>印尼线</t>
  </si>
  <si>
    <t>海关截单:周二 12:00;  截放行:周二 18:00; 截提单(SI CUT OFF):周一 (MON.)12:00</t>
  </si>
  <si>
    <t>SINGAPORE</t>
  </si>
  <si>
    <t>PORT KELANG
(WEST PORT)</t>
  </si>
  <si>
    <t>JAKARTA
(INTER CONT TERM.1)</t>
  </si>
  <si>
    <t>JADRANA V.203S</t>
  </si>
  <si>
    <t>JD1/203S</t>
  </si>
  <si>
    <t xml:space="preserve"> omit</t>
  </si>
  <si>
    <r>
      <rPr>
        <sz val="12"/>
        <color theme="1"/>
        <rFont val="宋体"/>
        <family val="3"/>
        <charset val="134"/>
      </rPr>
      <t>业务</t>
    </r>
    <r>
      <rPr>
        <b/>
        <sz val="12"/>
        <color theme="1"/>
        <rFont val="Tahoma"/>
        <family val="2"/>
      </rPr>
      <t xml:space="preserve"> </t>
    </r>
    <r>
      <rPr>
        <sz val="12"/>
        <color theme="1"/>
        <rFont val="Tahoma"/>
        <family val="2"/>
      </rPr>
      <t xml:space="preserve"> Elena Zhong  Email:zhong.elena@cn.zim.com  &amp; Tom Hu    Email:hu.tom@cn.zim.com</t>
    </r>
  </si>
  <si>
    <t>YGS</t>
  </si>
  <si>
    <t>仰光航线(Yangon Star Service)</t>
  </si>
  <si>
    <t>船舶代理:外代  挂靠码头: 海天</t>
  </si>
  <si>
    <t>海关截单:周一 12:00;  截放行:周一 16:00; 截提单(SI CUT OFF ):周(六) 中午12:00</t>
  </si>
  <si>
    <t>T/S CNNSJ</t>
  </si>
  <si>
    <t>YANGON(MMYAG)
(MIP TERMINAL,TIP DEPOT)</t>
  </si>
  <si>
    <t>ZHONG HONG 8 V.ZC08</t>
  </si>
  <si>
    <t>ZU2/265S</t>
  </si>
  <si>
    <t>ZIM AUSTRALIA V.5S(AU6/5S)</t>
  </si>
  <si>
    <t>TBN</t>
  </si>
  <si>
    <t>CONTSHIP PEP V.30S(UAL/30S)</t>
  </si>
  <si>
    <t>ZIM AUSTRALIA V.6S(AU6/6S)</t>
  </si>
  <si>
    <t>业务  Elena Zhong　     EMAIL:  zhong.elena@cn.zim.com</t>
  </si>
  <si>
    <t>MVS</t>
  </si>
  <si>
    <t>马累航线</t>
  </si>
  <si>
    <t>船舶代理:外运; 挂靠码头: 海天 &amp; 海润 (Please be noted APL ship call Hairun, and OOCL &amp; ZIM’s ships call Haitian terminal</t>
  </si>
  <si>
    <t>海关截单:周三 16:00;  截放行:周四 12:00; 截提单:周三 12:00  截提单周三SI CUT OFF: WED  17:00</t>
  </si>
  <si>
    <t>MALE</t>
    <phoneticPr fontId="1" type="noConversion"/>
  </si>
  <si>
    <t>业务  黄先生　TEL:2687217 MOBILE:13906028606     EMAIL:  huang.byron@cn.zim.com</t>
    <phoneticPr fontId="1" type="noConversion"/>
  </si>
  <si>
    <t>CI3</t>
  </si>
  <si>
    <t>中印线</t>
  </si>
  <si>
    <t>船舶代理:外运;  挂靠码头: 海天 &amp; 海润 (Please be noted APL ship call Hairun, and OOCL &amp; ZIM’s ships call Haitian terminal</t>
  </si>
  <si>
    <t>海关截单:周三 16:00;  截放行:周四 12:00; 截提单:周三(SI CUT OFF WED) 17:00</t>
  </si>
  <si>
    <t>截提单                  (SI CUT OFF)</t>
  </si>
  <si>
    <t>COLOMBO
(12Days)</t>
  </si>
  <si>
    <t>NHAVA SHEVA 
(16Days)</t>
  </si>
  <si>
    <t>PIPAVAV 
(18Days)</t>
  </si>
  <si>
    <t>OOCL</t>
  </si>
  <si>
    <t>COSCO</t>
  </si>
  <si>
    <t>RCL</t>
  </si>
  <si>
    <r>
      <t xml:space="preserve">EX-NHAVA SHEVA TO VARIOUS ICD LOCATIONS </t>
    </r>
    <r>
      <rPr>
        <b/>
        <sz val="12"/>
        <color indexed="60"/>
        <rFont val="Arial Black"/>
        <family val="2"/>
      </rPr>
      <t>- BY RAIL</t>
    </r>
  </si>
  <si>
    <t>PORT CODES</t>
  </si>
  <si>
    <r>
      <t xml:space="preserve">EX-PIPAVAV TO VARIOUS ICD LOCATIONS </t>
    </r>
    <r>
      <rPr>
        <b/>
        <sz val="12"/>
        <color indexed="60"/>
        <rFont val="Arial Black"/>
        <family val="2"/>
      </rPr>
      <t>- BY RAIL</t>
    </r>
  </si>
  <si>
    <t>INAHM</t>
  </si>
  <si>
    <t>INAKV</t>
  </si>
  <si>
    <t>INVDR</t>
  </si>
  <si>
    <t>INJAI</t>
  </si>
  <si>
    <t>INHYX</t>
  </si>
  <si>
    <t>INJOH</t>
  </si>
  <si>
    <t>INMNP</t>
  </si>
  <si>
    <t>INLDH</t>
  </si>
  <si>
    <t>INNAG</t>
  </si>
  <si>
    <t>INIDS</t>
  </si>
  <si>
    <t>INSON</t>
  </si>
  <si>
    <t>INFBD</t>
  </si>
  <si>
    <t>INKAN</t>
  </si>
  <si>
    <t>INGHR</t>
  </si>
  <si>
    <t>INMBD</t>
  </si>
  <si>
    <t>INGUR</t>
  </si>
  <si>
    <t>INITG</t>
  </si>
  <si>
    <t>INIMU</t>
  </si>
  <si>
    <t>FA2</t>
  </si>
  <si>
    <t>船舶代理:外运  挂靠码头: 海天</t>
    <phoneticPr fontId="1" type="noConversion"/>
  </si>
  <si>
    <t>海关截单:周六 12:00;  截进场:周六 12:00  截放行:周六 18:00; 截提单:周五(SI CUT OFF FRI) 17:00</t>
  </si>
  <si>
    <t>截提单                   (SI CUT OFF)</t>
  </si>
  <si>
    <t>COTONOU   (36Days)</t>
  </si>
  <si>
    <t>FAX</t>
  </si>
  <si>
    <t>船舶代理:外运;  挂靠码头: 海润码头</t>
  </si>
  <si>
    <t xml:space="preserve">海关截单:周三 12:00;  截放行:周三 18:00; 截提单:周四 (SI CUT OFF THU) 12:00 </t>
  </si>
  <si>
    <t>截提单                     (SI CUT OFF)</t>
  </si>
  <si>
    <t>2nd VSL/VOY</t>
  </si>
  <si>
    <t>TEMA(FA2直航）</t>
  </si>
  <si>
    <t>APAPA</t>
  </si>
  <si>
    <t>TIN CAN ISLAND</t>
  </si>
  <si>
    <t>SA2</t>
  </si>
  <si>
    <t xml:space="preserve">南非线 South Africa Service </t>
  </si>
  <si>
    <t xml:space="preserve">海关截单:周四 16:00;  截放行:周五 12:00; 截提单:周四 (SI CUT OFF THU) 12:00 </t>
  </si>
  <si>
    <t>DURBAN
(25Days)</t>
  </si>
  <si>
    <t>CAPE TOWN(33DAYS)</t>
  </si>
  <si>
    <t>JTS</t>
  </si>
  <si>
    <r>
      <t xml:space="preserve"> </t>
    </r>
    <r>
      <rPr>
        <b/>
        <sz val="12"/>
        <color rgb="FF000000"/>
        <rFont val="宋体"/>
        <family val="3"/>
        <charset val="134"/>
      </rPr>
      <t>日本线</t>
    </r>
  </si>
  <si>
    <t>截提单周四（SI CUT OFF THU）12:00,截箱周六18:00,投单周六12:00</t>
  </si>
  <si>
    <t>海关截单</t>
  </si>
  <si>
    <t>NAGOYA</t>
  </si>
  <si>
    <t>TOKYO</t>
  </si>
  <si>
    <t>CHIBA</t>
  </si>
  <si>
    <t>YOKOHAMA</t>
  </si>
  <si>
    <t>业务  黄先生：DIRECT LINE: 2687217 FAX: 2687206          EMAIL: HUANG.BYRON@CN.ZIM.COM</t>
  </si>
  <si>
    <t>订舱咨询（提交订舱；修改订舱；订舱状态咨询）:cnxia.booking@zim.com/cnxia.booking@goldstarline.com 客服热线:400 8191071</t>
  </si>
  <si>
    <t>CAX</t>
  </si>
  <si>
    <t>澳洲线(CHINA AUSTRALIA EXPRESS)</t>
  </si>
  <si>
    <r>
      <t>船舶代理:外运  挂靠码头:</t>
    </r>
    <r>
      <rPr>
        <b/>
        <sz val="12"/>
        <color rgb="FFFF0000"/>
        <rFont val="宋体"/>
        <charset val="134"/>
      </rPr>
      <t xml:space="preserve"> 海天</t>
    </r>
  </si>
  <si>
    <t>船舶代理:外运  挂靠码头: 海润</t>
  </si>
  <si>
    <t xml:space="preserve">海关截单:周四 16:00;  截放行:周五 12:00; 截提单:周三四(SI CUT OFF THU) 12:00 </t>
  </si>
  <si>
    <t xml:space="preserve">MAINLINER </t>
  </si>
  <si>
    <t xml:space="preserve">ETA </t>
  </si>
  <si>
    <t xml:space="preserve"> T/S PORT:   NINGBO</t>
  </si>
  <si>
    <t>Mombasa (22DAYS)</t>
  </si>
  <si>
    <r>
      <t>EX-MOMBASA TO NAIROBI</t>
    </r>
    <r>
      <rPr>
        <b/>
        <sz val="12"/>
        <color indexed="60"/>
        <rFont val="Arial Black"/>
        <family val="2"/>
      </rPr>
      <t>- BY RAIL</t>
    </r>
  </si>
  <si>
    <t>NAIROBI</t>
  </si>
  <si>
    <t>KENBO</t>
  </si>
  <si>
    <t>CP1</t>
  </si>
  <si>
    <t>马尼拉航线(由于马尼拉船期变化大，请以ERIC更新为准)</t>
  </si>
  <si>
    <t>海关截单:周二 12:00;  截放行:周二 20:00; 截提单:周一 (SI CUT OFF MON) 10:00</t>
  </si>
  <si>
    <t>截提单(SI CUT OFF)</t>
  </si>
  <si>
    <t>MANILA NORTH PORT(3DAYS)</t>
  </si>
  <si>
    <t>MANILA SOUTH PORT(4DAYS)</t>
  </si>
  <si>
    <t>业务  康小姐　TEL: 2687215     MOBILE: 13606051686</t>
  </si>
  <si>
    <t>GGX</t>
  </si>
  <si>
    <t>中东航线</t>
  </si>
  <si>
    <t>进场/海关截单:周六12:00；  放行:周六20:00；  截提单:周四 12:00</t>
  </si>
  <si>
    <t>JEBEL ALI  （17days）</t>
  </si>
  <si>
    <t>ESL BUSAN  V.02249W</t>
  </si>
  <si>
    <t>AI5 28W</t>
  </si>
  <si>
    <t>ESL WAFA V.02250W</t>
  </si>
  <si>
    <t>EM5 30W</t>
  </si>
  <si>
    <t>订舱咨询（修改订舱）: cnxia.booking@goldstarline.com 客服热线:400 8191071 单证中心：cnsth.si@goldstarline.com&gt;</t>
  </si>
  <si>
    <t>CHX</t>
  </si>
  <si>
    <t>海防航线</t>
  </si>
  <si>
    <t>进场/海关截单:周六12:00；  放行:周六20:00；  截提单:周六 12:00</t>
  </si>
  <si>
    <t>HAIPHONE  （9days）</t>
  </si>
  <si>
    <t>ZIM AUSTRALIA V.11S</t>
  </si>
  <si>
    <t>AU6/11S</t>
  </si>
  <si>
    <t>ZIM AUSTRALIA V.12S</t>
  </si>
  <si>
    <t>AU6/12S</t>
  </si>
  <si>
    <t>ZIM AUSTRALIA V.13S</t>
  </si>
  <si>
    <t>AU6/13S</t>
  </si>
  <si>
    <t>ZIM AUSTRALIA V.14S</t>
  </si>
  <si>
    <t>AU6/14S</t>
  </si>
  <si>
    <t>业务  胡先生　TEL:2687803      EMAIL:  hu.tom@zim.com</t>
  </si>
  <si>
    <t>KRX</t>
  </si>
  <si>
    <t>韩国线</t>
  </si>
  <si>
    <t>船舶代理:外运  挂靠码头: 海天码头</t>
  </si>
  <si>
    <t xml:space="preserve">SI截周四 12：00;     进场/VGM/申报/海关截单：周五 12：00;      截放行:周五 18：00  </t>
  </si>
  <si>
    <t>业务  胡先生　TEL: 2689803     MOBILE: 15880287084</t>
  </si>
  <si>
    <t xml:space="preserve">9302891 </t>
  </si>
  <si>
    <t>Ahmedabad (ICD Khodiyar)</t>
  </si>
  <si>
    <t>Ankleshwar</t>
  </si>
  <si>
    <t>Baroda (Vadodara)</t>
  </si>
  <si>
    <t>Hyderabad (Sanathnagar)</t>
  </si>
  <si>
    <t>Mandideep</t>
  </si>
  <si>
    <t>MMLP - Mihan, Nagpur</t>
  </si>
  <si>
    <t>TIHI - ICD TIHI</t>
  </si>
  <si>
    <t>INTHI</t>
  </si>
  <si>
    <t>Jaipur (Kanakpura)</t>
  </si>
  <si>
    <t>Jodhpur (Bhagat Ki Kothi)</t>
  </si>
  <si>
    <t>Kanpur - ICD Panki</t>
  </si>
  <si>
    <t>Ludhiana - ICD Sahnewal</t>
  </si>
  <si>
    <t>Dadri</t>
  </si>
  <si>
    <t>Faridabad (ACTL)</t>
  </si>
  <si>
    <t>Faridabad (Piyala)</t>
  </si>
  <si>
    <t>Garhi Harsaru (Gurgaon)</t>
  </si>
  <si>
    <t>Malanpur</t>
  </si>
  <si>
    <t>Moradabad</t>
  </si>
  <si>
    <t>Pantnagar</t>
  </si>
  <si>
    <t>INPGH</t>
  </si>
  <si>
    <t>Tughlakabad</t>
  </si>
  <si>
    <t>Mumbai Port Authority - MbPA</t>
  </si>
  <si>
    <t>INBOM</t>
  </si>
  <si>
    <t>ICD Tumbh</t>
  </si>
  <si>
    <t>INSAJ</t>
  </si>
  <si>
    <t>Sanand</t>
  </si>
  <si>
    <t>INSAA</t>
  </si>
  <si>
    <t>Jodhpur (Thar Dry Port)</t>
  </si>
  <si>
    <t>Ludhiana - ICD Chawa</t>
  </si>
  <si>
    <t>Ludhiana-ICD Dandari Kalan</t>
  </si>
  <si>
    <t>Ludhiana-ICD Kilaraipur</t>
  </si>
  <si>
    <t>DICT (ICD Sonipat)</t>
  </si>
  <si>
    <t>Palwal</t>
  </si>
  <si>
    <t>INPWL</t>
  </si>
  <si>
    <t>Panipat - Jattipur</t>
  </si>
  <si>
    <t>INPAA</t>
  </si>
  <si>
    <t>Patli</t>
  </si>
  <si>
    <t>X</t>
  </si>
  <si>
    <t>BWX,78S</t>
  </si>
  <si>
    <t>OWP 92W</t>
  </si>
  <si>
    <t>MQ4 313W</t>
  </si>
  <si>
    <t>MARTINIQUE   064W</t>
  </si>
  <si>
    <t>VKB 20W</t>
  </si>
  <si>
    <t>KL1 8W</t>
  </si>
  <si>
    <t>EED 32W</t>
  </si>
  <si>
    <t>BANGKOK BRIDGE 142W</t>
  </si>
  <si>
    <t>EVER UNITED 193W</t>
  </si>
  <si>
    <t>KOTA LEKAS  053W</t>
  </si>
  <si>
    <t>AU6 24N</t>
  </si>
  <si>
    <t>QLB 36N</t>
  </si>
  <si>
    <t>ZIM AUSTRALIA  24N</t>
  </si>
  <si>
    <t>ASIATIC PRIDE  36N</t>
  </si>
  <si>
    <t>BN1 39E</t>
  </si>
  <si>
    <t>MELINA 39E</t>
  </si>
  <si>
    <t>MELINA 41W</t>
  </si>
  <si>
    <t>AL3 17E</t>
  </si>
  <si>
    <t>GD3 17E</t>
  </si>
  <si>
    <t>INCHEON (3DAYS)</t>
  </si>
  <si>
    <t>PUSAN OLD PORT(4DAYS)</t>
  </si>
  <si>
    <t>KINGSTON 
(30DAYS)</t>
  </si>
  <si>
    <t>CHARLESTON (SC)(34DAYS)</t>
  </si>
  <si>
    <t>WILMINGTON 
(NC)(38DAYS)</t>
  </si>
  <si>
    <t>JACKSONVILLE (FL)(39DAYS)</t>
  </si>
  <si>
    <t>GERDA MAERSK 314E</t>
  </si>
  <si>
    <t>MAERSK ALGOL 315E</t>
  </si>
  <si>
    <t>OOCL GENOA V.062W</t>
  </si>
  <si>
    <t>OG1 25W</t>
  </si>
  <si>
    <t>SYDNEY 
(16Days)</t>
  </si>
  <si>
    <t>MELBOURNE (19Days)</t>
  </si>
  <si>
    <t>BRISBANE (23Days)</t>
  </si>
  <si>
    <t>SUNNY PHOENIX 53S</t>
  </si>
  <si>
    <t>ZVB 53S</t>
  </si>
  <si>
    <t>AKA BHUM V.013W</t>
  </si>
  <si>
    <t>OOCL HAMBURG V.142W</t>
  </si>
  <si>
    <t>OHA 142W</t>
  </si>
  <si>
    <t>OOCL LUXEMBOURG V.102W</t>
  </si>
  <si>
    <t>LXK 61W</t>
  </si>
  <si>
    <t>SEAMAX STRATFORD V.122W</t>
  </si>
  <si>
    <t>RS2 23W</t>
  </si>
  <si>
    <t>NAVIOS DESTINY 077W</t>
  </si>
  <si>
    <t>ND3 318W</t>
  </si>
  <si>
    <t>KOTA LIMA 110W</t>
  </si>
  <si>
    <t>UYD 13W</t>
  </si>
  <si>
    <t>COSCO SURABAYA 110W</t>
  </si>
  <si>
    <t>CS1 49W</t>
  </si>
  <si>
    <t>COSCO IZMIR 072W</t>
  </si>
  <si>
    <t>CZ1 15W</t>
  </si>
  <si>
    <t>COSCO AQABA 072W</t>
  </si>
  <si>
    <t>QQC 250W</t>
  </si>
  <si>
    <t>ZIM AUSTRALIA  25N</t>
  </si>
  <si>
    <t>AU6 25N</t>
  </si>
  <si>
    <t>ASIATIC PRIDE  37N</t>
  </si>
  <si>
    <t>QLB 37N</t>
  </si>
  <si>
    <t>ZIM AUSTRALIA  26N</t>
  </si>
  <si>
    <t>AU6 26N</t>
  </si>
  <si>
    <t>ASIATIC PRIDE  38N</t>
  </si>
  <si>
    <t>QLB 38N</t>
  </si>
  <si>
    <t>KOTA GANDING V.0101S</t>
  </si>
  <si>
    <t>KG4/617S</t>
  </si>
  <si>
    <t>XA3,13S</t>
  </si>
  <si>
    <t>IC4,50S</t>
  </si>
  <si>
    <t>HF3,48S</t>
  </si>
  <si>
    <t>XA3,14S</t>
  </si>
  <si>
    <t>IC4,51S</t>
  </si>
  <si>
    <t>XIN AN 13S</t>
  </si>
  <si>
    <t>INCRES 2314S</t>
  </si>
  <si>
    <t>HE JIN 2315S</t>
  </si>
  <si>
    <t>XIN AN 14S</t>
  </si>
  <si>
    <t>INCRES 2317S</t>
  </si>
  <si>
    <t>HANSA WOLFSBURG V.23085S</t>
  </si>
  <si>
    <t>ZTQ/45S</t>
  </si>
  <si>
    <t>YD5,26S</t>
  </si>
  <si>
    <t>BUXMELODY  23190S</t>
  </si>
  <si>
    <t>YM CREDENTIAL 054S</t>
  </si>
  <si>
    <t>MAERSK LEBU V.313W(LB3/16W)
VIA HKHKG</t>
  </si>
  <si>
    <t>MAERSK LUZ V.314W(M3L/4W)
VIA HKHKG</t>
  </si>
  <si>
    <t>MAERSK LINS V.316W(YE4/20W)
VIA HKHKG</t>
  </si>
  <si>
    <t>MAERSK LAGUNA V.317W(LG1/17W)
VIA HKHKG</t>
  </si>
  <si>
    <t>MAERSK LIRQUEN V.318W(LI4/19W)
VIA HKHKG</t>
  </si>
  <si>
    <t>OSJ 13E</t>
  </si>
  <si>
    <t>9166780</t>
  </si>
  <si>
    <t>MSC ELLEN UL314E</t>
  </si>
  <si>
    <t>ZIM CARMEL  12E</t>
  </si>
  <si>
    <t>UXH 12E</t>
  </si>
  <si>
    <t>JACKSON BAY 94E</t>
  </si>
  <si>
    <t>IDY 94E</t>
  </si>
  <si>
    <t>ZIM KINGSTON 26E</t>
  </si>
  <si>
    <t>ZKN 26E</t>
  </si>
  <si>
    <t>NAVIOS AMARILLO 43E(NA7 43E) ETD KRPUS:09/MAY</t>
  </si>
  <si>
    <t>NAVIOS CHRYSALIS 38E</t>
  </si>
  <si>
    <t>VBR 38E</t>
  </si>
  <si>
    <t>ZIM CARMEL  14W</t>
  </si>
  <si>
    <t>JACKSON BAY 95W</t>
  </si>
  <si>
    <t>ZIM KINGSTON 27W</t>
  </si>
  <si>
    <t>NAVIOS CHRYSALIS 39W</t>
  </si>
  <si>
    <t>VOLANS 69S</t>
  </si>
  <si>
    <t>JLP 69S</t>
  </si>
  <si>
    <t>TO BE NAME</t>
  </si>
  <si>
    <t>MSC BARBARA V.QP315E</t>
  </si>
  <si>
    <t>MBR/35E</t>
  </si>
  <si>
    <r>
      <t xml:space="preserve">Houston (TX)
</t>
    </r>
    <r>
      <rPr>
        <sz val="12"/>
        <rFont val="Tahoma"/>
        <family val="2"/>
      </rPr>
      <t>(29DAYS)</t>
    </r>
  </si>
  <si>
    <r>
      <t xml:space="preserve">Tampa (FL)
</t>
    </r>
    <r>
      <rPr>
        <sz val="12"/>
        <rFont val="Tahoma"/>
        <family val="2"/>
      </rPr>
      <t>(35DAYS)</t>
    </r>
  </si>
  <si>
    <r>
      <t xml:space="preserve">Mobile (AL)
</t>
    </r>
    <r>
      <rPr>
        <sz val="12"/>
        <rFont val="Tahoma"/>
        <family val="2"/>
      </rPr>
      <t>(33DAYS)</t>
    </r>
  </si>
  <si>
    <t>TO BE NAMED</t>
  </si>
  <si>
    <t>ZIM NINGBO V.78E</t>
  </si>
  <si>
    <t>ZNB/78E</t>
  </si>
  <si>
    <t>PUSAN NEW PORT(5DAYS)</t>
  </si>
  <si>
    <t>AEC 3E ETA PUS 4.15</t>
  </si>
  <si>
    <t>VGX 22E ETA PUS 4.22</t>
  </si>
  <si>
    <t>ACJ 3E ETA PUS 4.29</t>
  </si>
  <si>
    <t>ADL 6E ETA PUS 5.5</t>
  </si>
  <si>
    <t>ZE5 1E ETA PUS 5.12</t>
  </si>
  <si>
    <t>B2B</t>
  </si>
  <si>
    <t>GNU 19E</t>
  </si>
  <si>
    <t>TR6 20E</t>
  </si>
  <si>
    <t>GUNVOR MAERSK 316E</t>
  </si>
  <si>
    <t>GJERTRUD MAERSK 317E</t>
  </si>
  <si>
    <t>CA2 34E</t>
  </si>
  <si>
    <t>UTK 9E</t>
  </si>
  <si>
    <t>ET2 25E</t>
  </si>
  <si>
    <t>UEG 21E</t>
  </si>
  <si>
    <t>MSC TIANSHAN UL316E</t>
  </si>
  <si>
    <t>AX2 25W HKG APR.9</t>
  </si>
  <si>
    <t>VJP 22W ETA HKG APR.23</t>
  </si>
  <si>
    <t>XCR 20W ETA HKG APR.30</t>
  </si>
  <si>
    <r>
      <t xml:space="preserve">Delivery via Cristobal: </t>
    </r>
    <r>
      <rPr>
        <sz val="12"/>
        <rFont val="Tahoma"/>
        <family val="2"/>
      </rPr>
      <t>ALTAMIRA，BRIDGETOWN，CAUCEDO，GEORGETOWN，KINGSTON，LA GUAIRA，MANAGUA via HNPTZ，MARACAIBO，Barcadera/ARUBA，PARAMARIBO，
POINT LISAS，PORT AU PRINCE ，PORT OF SPAIN，PUERTO CABELLO，PUERTO LIMON, Moin，RIO HAINA，VERACRUZ，WILLEMSTAD-CURACAO</t>
    </r>
  </si>
  <si>
    <t xml:space="preserve">美东(DIRECT SERVICE)+中南美 Caribbean via Cristobal(T/S SERVICE)  </t>
  </si>
  <si>
    <t>CIMBRIA 273S</t>
  </si>
  <si>
    <t>BD5 273S</t>
  </si>
  <si>
    <r>
      <t xml:space="preserve">SEROJA LIMA </t>
    </r>
    <r>
      <rPr>
        <sz val="12"/>
        <color rgb="FFFF0000"/>
        <rFont val="Tahoma"/>
        <family val="2"/>
      </rPr>
      <t>317E</t>
    </r>
  </si>
  <si>
    <t>VULPECULA V.114S</t>
  </si>
  <si>
    <t>QD6/145S</t>
  </si>
  <si>
    <t>GSL ROSSI V.37S</t>
  </si>
  <si>
    <t>BR4/37S</t>
  </si>
  <si>
    <t>TN7/6E</t>
  </si>
  <si>
    <t>TYNDALL V.314E</t>
  </si>
  <si>
    <t>ALEXANDER BAY 38S</t>
  </si>
  <si>
    <t>QNR 38S</t>
  </si>
  <si>
    <t>PONTRESINA 241S</t>
  </si>
  <si>
    <t>NB1 241S</t>
  </si>
  <si>
    <t>QJB 27W ETA HKG MAY.7</t>
  </si>
  <si>
    <t>CC4 18W ETA HKG MAY.14</t>
  </si>
  <si>
    <t>AM3 26W ETA HKG. APR.16</t>
  </si>
  <si>
    <t>ALS VENUS 63S</t>
  </si>
  <si>
    <t>AE6,63S</t>
  </si>
  <si>
    <t>ALS VENUS 64S</t>
  </si>
  <si>
    <t>AE6,64S</t>
  </si>
  <si>
    <t>LOME</t>
  </si>
  <si>
    <t>西非线(直航)</t>
  </si>
  <si>
    <t>TEMA
(34Days)</t>
  </si>
  <si>
    <t>APAPA                     (   37Days)</t>
  </si>
  <si>
    <t>ONNE      (39Days)</t>
  </si>
  <si>
    <t>ABIDJAN  (43Days)</t>
  </si>
  <si>
    <r>
      <rPr>
        <b/>
        <sz val="12"/>
        <color rgb="FF000000"/>
        <rFont val="宋体"/>
        <family val="3"/>
        <charset val="134"/>
      </rPr>
      <t>西非线</t>
    </r>
    <r>
      <rPr>
        <b/>
        <sz val="12"/>
        <color rgb="FF000000"/>
        <rFont val="Tahoma"/>
        <family val="2"/>
        <charset val="134"/>
      </rPr>
      <t>(T/S SERVICE VIA SINGAPORE, USE FA2/SA2</t>
    </r>
    <r>
      <rPr>
        <b/>
        <sz val="12"/>
        <color rgb="FF000000"/>
        <rFont val="Tahoma"/>
        <family val="2"/>
      </rPr>
      <t xml:space="preserve"> </t>
    </r>
    <r>
      <rPr>
        <b/>
        <sz val="12"/>
        <color rgb="FF000000"/>
        <rFont val="Tahoma"/>
        <family val="2"/>
        <charset val="134"/>
      </rPr>
      <t xml:space="preserve">AS FEEDER)  </t>
    </r>
  </si>
  <si>
    <t>东非线China East Africa  (T/S SERVICE , T/S PORT: SINGAPORE , USE FA2/SA2 AS FEEDER, )</t>
  </si>
  <si>
    <t>EE3 315W</t>
  </si>
  <si>
    <t>EMMANUEL P   315W</t>
  </si>
  <si>
    <t>KYX/TZX/IAX</t>
  </si>
  <si>
    <t>Dar es Salaam (22DAYS)</t>
  </si>
  <si>
    <t>PORT LOUIS               (20DAYS)</t>
  </si>
  <si>
    <t>MAPUTO      (27DAYS)</t>
  </si>
  <si>
    <t>BEIRA      (29DAYS)</t>
  </si>
  <si>
    <t>NACALA      (33DAYS)</t>
  </si>
  <si>
    <t>TRANCURA 315E</t>
  </si>
  <si>
    <t>ZIM BALTIMORE 15E (NF2 15E) ETD KRPUS:18/APR</t>
  </si>
  <si>
    <t>ARIANA 23E(ARB 23E) ETD PUS 25/APR</t>
  </si>
  <si>
    <t>CALANDRA 17E(AAP 17E) ETD KRPUS:2/MAY</t>
  </si>
  <si>
    <t>航线</t>
  </si>
  <si>
    <t>船名</t>
  </si>
  <si>
    <t>航次</t>
  </si>
  <si>
    <t>福州码头</t>
  </si>
  <si>
    <t>操作时间</t>
  </si>
  <si>
    <t>马尾-厦门 
船代：嘉航</t>
  </si>
  <si>
    <t>TUO YUAN</t>
  </si>
  <si>
    <t>D053</t>
  </si>
  <si>
    <r>
      <t>/</t>
    </r>
    <r>
      <rPr>
        <sz val="10"/>
        <rFont val="宋体"/>
        <family val="3"/>
        <charset val="134"/>
      </rPr>
      <t>周四</t>
    </r>
  </si>
  <si>
    <t>马尾海盈</t>
  </si>
  <si>
    <r>
      <t xml:space="preserve">截关时间：
周三17:00          周六12:00 
</t>
    </r>
    <r>
      <rPr>
        <sz val="11"/>
        <color theme="1"/>
        <rFont val="Calibri"/>
        <family val="2"/>
        <scheme val="minor"/>
      </rPr>
      <t xml:space="preserve">VGM截止时间:
周三12:00      周五17:30  </t>
    </r>
  </si>
  <si>
    <t xml:space="preserve">DE QI 6 </t>
  </si>
  <si>
    <t>D055</t>
  </si>
  <si>
    <t>DI6/50S</t>
  </si>
  <si>
    <t>/周日</t>
    <phoneticPr fontId="17" type="noConversion"/>
  </si>
  <si>
    <t>马尾青州</t>
  </si>
  <si>
    <t>D057</t>
  </si>
  <si>
    <t>D059</t>
  </si>
  <si>
    <t>DI6/52S</t>
  </si>
  <si>
    <t>D061</t>
  </si>
  <si>
    <t>D063</t>
  </si>
  <si>
    <t>DI6/54S</t>
  </si>
  <si>
    <t>D065</t>
  </si>
  <si>
    <r>
      <t>/</t>
    </r>
    <r>
      <rPr>
        <sz val="10"/>
        <rFont val="宋体"/>
        <family val="3"/>
        <charset val="134"/>
      </rPr>
      <t>周三</t>
    </r>
  </si>
  <si>
    <t>D067</t>
  </si>
  <si>
    <t>DI6/56S</t>
  </si>
  <si>
    <t>D069</t>
  </si>
  <si>
    <t>江阴-厦门 
船代：嘉航</t>
  </si>
  <si>
    <t>ZE YUAN</t>
  </si>
  <si>
    <t>ZY5/677S</t>
  </si>
  <si>
    <r>
      <t>/</t>
    </r>
    <r>
      <rPr>
        <sz val="10"/>
        <rFont val="宋体"/>
        <family val="3"/>
        <charset val="134"/>
      </rPr>
      <t>周六</t>
    </r>
  </si>
  <si>
    <t>江阴</t>
  </si>
  <si>
    <r>
      <t xml:space="preserve">
截关时间：
周二18:00        周五12:00       
截进重时间：
周二:16:00      周五10:00
VGM截止时间：
周二:12:00       周四:17:00</t>
    </r>
    <r>
      <rPr>
        <sz val="11"/>
        <color theme="1"/>
        <rFont val="Calibri"/>
        <family val="2"/>
        <scheme val="minor"/>
      </rPr>
      <t xml:space="preserve">
</t>
    </r>
  </si>
  <si>
    <t>ZY5/678S</t>
  </si>
  <si>
    <t>ZY5/679S</t>
  </si>
  <si>
    <t>ZY5/680S</t>
  </si>
  <si>
    <t>ZY5/681S</t>
  </si>
  <si>
    <t>ZY5/682S</t>
  </si>
  <si>
    <t>ZY5/683S</t>
  </si>
  <si>
    <t>ZY5/684S</t>
  </si>
  <si>
    <t>ZY5/685S</t>
  </si>
  <si>
    <t>订舱注意事项：</t>
  </si>
  <si>
    <t>0. SI截止时间烦请查询：http://www.worde.com/download_category.php?id=4， 每周五公布下周时间，请知悉，谢谢</t>
  </si>
  <si>
    <t>1.二程船期表详见工作表2。</t>
    <phoneticPr fontId="16" type="noConversion"/>
  </si>
  <si>
    <t>2.二程船期表可在ZIM 网站下载，网址：https://www.zimchina.com/za-cn/global-network/asia-oceania/china/china-schedules</t>
  </si>
  <si>
    <t>3.订舱时，烦请提供完整订舱客户及合约号。</t>
  </si>
  <si>
    <t>4. VGM需同时在嘉航订舱时一并提供。如嘉航无法提交，请在ZIM网站上提交并发送，网址： https://www.zimchina.com/za-cn/tools/solas-vgm。</t>
  </si>
  <si>
    <t>5. 马尾-厦门线码头以具体放舱时为准</t>
  </si>
  <si>
    <r>
      <rPr>
        <b/>
        <sz val="11"/>
        <color rgb="FFFF0000"/>
        <rFont val="Arial"/>
        <family val="2"/>
      </rPr>
      <t>YTK</t>
    </r>
    <r>
      <rPr>
        <b/>
        <sz val="11"/>
        <rFont val="Arial"/>
        <family val="2"/>
      </rPr>
      <t>/823S</t>
    </r>
  </si>
  <si>
    <r>
      <rPr>
        <b/>
        <sz val="11"/>
        <color rgb="FFFF0000"/>
        <rFont val="Arial"/>
        <family val="2"/>
      </rPr>
      <t>YTK</t>
    </r>
    <r>
      <rPr>
        <b/>
        <sz val="11"/>
        <rFont val="Arial"/>
        <family val="2"/>
      </rPr>
      <t>/825S</t>
    </r>
  </si>
  <si>
    <r>
      <rPr>
        <b/>
        <sz val="11"/>
        <color rgb="FFFF0000"/>
        <rFont val="Arial"/>
        <family val="2"/>
      </rPr>
      <t>YTK</t>
    </r>
    <r>
      <rPr>
        <b/>
        <sz val="11"/>
        <rFont val="Arial"/>
        <family val="2"/>
      </rPr>
      <t>/829S</t>
    </r>
  </si>
  <si>
    <r>
      <rPr>
        <b/>
        <sz val="11"/>
        <color rgb="FFFF0000"/>
        <rFont val="Arial"/>
        <family val="2"/>
      </rPr>
      <t>YTK</t>
    </r>
    <r>
      <rPr>
        <b/>
        <sz val="11"/>
        <rFont val="Arial"/>
        <family val="2"/>
      </rPr>
      <t>/831S</t>
    </r>
  </si>
  <si>
    <t>DI6/53S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</si>
</sst>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d/mmm;@"/>
    <numFmt numFmtId="165" formatCode="m/d"/>
    <numFmt numFmtId="166" formatCode="dd/mm"/>
    <numFmt numFmtId="167" formatCode="[$-409]d\-mmm;@"/>
    <numFmt numFmtId="168" formatCode="0000"/>
  </numFmts>
  <fonts count="86">
    <font>
      <sz val="11"/>
      <color theme="1"/>
      <name val="Calibri"/>
      <family val="2"/>
      <scheme val="minor"/>
    </font>
    <font>
      <sz val="11"/>
      <color theme="1"/>
      <name val="Calibri"/>
      <family val="2"/>
      <scheme val="minor"/>
    </font>
    <font>
      <sz val="12"/>
      <name val="宋体"/>
      <family val="3"/>
      <charset val="134"/>
    </font>
    <font>
      <sz val="12"/>
      <name val="Tahoma"/>
      <family val="2"/>
      <charset val="134"/>
    </font>
    <font>
      <sz val="11"/>
      <color theme="1"/>
      <name val="Calibri"/>
      <family val="2"/>
      <charset val="134"/>
      <scheme val="minor"/>
    </font>
    <font>
      <sz val="12"/>
      <color indexed="8"/>
      <name val="Tahoma"/>
      <family val="2"/>
    </font>
    <font>
      <sz val="12"/>
      <color indexed="8"/>
      <name val="宋体"/>
      <family val="3"/>
      <charset val="134"/>
    </font>
    <font>
      <sz val="12"/>
      <color theme="1"/>
      <name val="Tahoma"/>
      <family val="2"/>
    </font>
    <font>
      <sz val="12"/>
      <color theme="1"/>
      <name val="宋体"/>
      <family val="3"/>
      <charset val="134"/>
    </font>
    <font>
      <b/>
      <sz val="9"/>
      <color indexed="9"/>
      <name val="Tahoma"/>
      <family val="2"/>
      <charset val="134"/>
    </font>
    <font>
      <sz val="12"/>
      <name val="Tahoma"/>
      <family val="2"/>
    </font>
    <font>
      <b/>
      <sz val="12"/>
      <color theme="1"/>
      <name val="宋体"/>
      <family val="3"/>
      <charset val="134"/>
    </font>
    <font>
      <sz val="12"/>
      <color theme="2" tint="-0.499984740745262"/>
      <name val="Tahoma"/>
      <family val="2"/>
    </font>
    <font>
      <sz val="10"/>
      <name val="Arial"/>
      <family val="2"/>
    </font>
    <font>
      <sz val="12"/>
      <name val="Arial Black"/>
      <family val="2"/>
    </font>
    <font>
      <b/>
      <sz val="12"/>
      <name val="Arial Black"/>
      <family val="2"/>
    </font>
    <font>
      <sz val="12"/>
      <color rgb="FFFF0000"/>
      <name val="Arial Black"/>
      <family val="2"/>
    </font>
    <font>
      <b/>
      <sz val="12"/>
      <color theme="1"/>
      <name val="Arial Black"/>
      <family val="2"/>
    </font>
    <font>
      <b/>
      <sz val="12"/>
      <color indexed="60"/>
      <name val="Arial Black"/>
      <family val="2"/>
    </font>
    <font>
      <b/>
      <sz val="12"/>
      <name val="Tahoma"/>
      <family val="2"/>
    </font>
    <font>
      <b/>
      <sz val="12"/>
      <color indexed="8"/>
      <name val="Tahoma"/>
      <family val="2"/>
    </font>
    <font>
      <b/>
      <sz val="12"/>
      <color theme="1"/>
      <name val="Tahoma"/>
      <family val="2"/>
    </font>
    <font>
      <sz val="12"/>
      <color rgb="FFFF0000"/>
      <name val="Tahoma"/>
      <family val="2"/>
    </font>
    <font>
      <sz val="12"/>
      <color theme="1"/>
      <name val="Calibri"/>
      <family val="2"/>
      <charset val="134"/>
      <scheme val="minor"/>
    </font>
    <font>
      <sz val="12"/>
      <color rgb="FF000000"/>
      <name val="Tahoma"/>
      <family val="2"/>
    </font>
    <font>
      <u/>
      <sz val="11"/>
      <color theme="10"/>
      <name val="Calibri"/>
      <family val="2"/>
      <scheme val="minor"/>
    </font>
    <font>
      <sz val="12"/>
      <color indexed="8"/>
      <name val="Tahoma"/>
      <family val="3"/>
      <charset val="134"/>
    </font>
    <font>
      <sz val="12"/>
      <color theme="0"/>
      <name val="Tahoma"/>
      <family val="2"/>
    </font>
    <font>
      <b/>
      <sz val="12"/>
      <color rgb="FF000000"/>
      <name val="宋体"/>
      <family val="3"/>
      <charset val="134"/>
    </font>
    <font>
      <sz val="12"/>
      <color rgb="FF000000"/>
      <name val="宋体"/>
      <family val="3"/>
      <charset val="134"/>
    </font>
    <font>
      <b/>
      <sz val="12"/>
      <color rgb="FF000000"/>
      <name val="Tahoma"/>
      <family val="2"/>
    </font>
    <font>
      <b/>
      <sz val="12"/>
      <color rgb="FF000000"/>
      <name val="Tahoma"/>
      <family val="2"/>
      <charset val="134"/>
    </font>
    <font>
      <sz val="11"/>
      <color rgb="FF000000"/>
      <name val="Calibri"/>
      <family val="2"/>
      <scheme val="minor"/>
    </font>
    <font>
      <sz val="12"/>
      <name val="Arial"/>
      <family val="2"/>
    </font>
    <font>
      <b/>
      <sz val="14"/>
      <color theme="1"/>
      <name val="Tahoma"/>
      <family val="2"/>
    </font>
    <font>
      <b/>
      <sz val="14"/>
      <name val="Tahoma"/>
      <family val="2"/>
    </font>
    <font>
      <b/>
      <sz val="18"/>
      <color rgb="FF000000"/>
      <name val="Tahoma"/>
      <family val="2"/>
    </font>
    <font>
      <b/>
      <sz val="18"/>
      <color theme="1"/>
      <name val="Tahoma"/>
      <family val="2"/>
    </font>
    <font>
      <sz val="11"/>
      <name val="Tahoma"/>
      <family val="2"/>
    </font>
    <font>
      <sz val="11"/>
      <color rgb="FF000000"/>
      <name val="Tahoma"/>
      <family val="2"/>
    </font>
    <font>
      <sz val="11"/>
      <name val="Calibri"/>
      <family val="2"/>
      <scheme val="minor"/>
    </font>
    <font>
      <b/>
      <sz val="14"/>
      <color indexed="8"/>
      <name val="Tahoma"/>
      <family val="2"/>
    </font>
    <font>
      <strike/>
      <sz val="12"/>
      <color rgb="FFFF0000"/>
      <name val="Tahoma"/>
      <family val="2"/>
    </font>
    <font>
      <strike/>
      <sz val="12"/>
      <color theme="1"/>
      <name val="Tahoma"/>
      <family val="2"/>
    </font>
    <font>
      <sz val="10"/>
      <name val="Tahoma"/>
      <family val="2"/>
    </font>
    <font>
      <b/>
      <sz val="18"/>
      <color indexed="8"/>
      <name val="Tahoma"/>
      <family val="2"/>
    </font>
    <font>
      <b/>
      <sz val="12"/>
      <color rgb="FFC00000"/>
      <name val="Tahoma"/>
      <family val="2"/>
    </font>
    <font>
      <sz val="12"/>
      <color theme="4" tint="0.39997558519241921"/>
      <name val="Tahoma"/>
      <family val="2"/>
    </font>
    <font>
      <sz val="10"/>
      <color theme="1"/>
      <name val="Tahoma"/>
      <family val="2"/>
    </font>
    <font>
      <sz val="12"/>
      <color theme="0" tint="-4.9989318521683403E-2"/>
      <name val="Tahoma"/>
      <family val="2"/>
    </font>
    <font>
      <sz val="12"/>
      <color theme="1"/>
      <name val="Tahoma"/>
      <family val="3"/>
      <charset val="134"/>
    </font>
    <font>
      <b/>
      <sz val="12"/>
      <color rgb="FFFF0000"/>
      <name val="宋体"/>
      <charset val="134"/>
    </font>
    <font>
      <b/>
      <sz val="12"/>
      <color theme="1"/>
      <name val="宋体"/>
      <charset val="134"/>
    </font>
    <font>
      <sz val="9"/>
      <name val="Tahoma"/>
      <family val="2"/>
    </font>
    <font>
      <b/>
      <sz val="9"/>
      <color indexed="81"/>
      <name val="Tahoma"/>
      <family val="2"/>
    </font>
    <font>
      <b/>
      <sz val="18"/>
      <name val="Tahoma"/>
      <family val="2"/>
    </font>
    <font>
      <b/>
      <sz val="12"/>
      <name val="Arial"/>
      <family val="2"/>
    </font>
    <font>
      <strike/>
      <sz val="12"/>
      <name val="Tahoma"/>
      <family val="2"/>
    </font>
    <font>
      <sz val="12"/>
      <name val="Tahoma"/>
      <family val="2"/>
    </font>
    <font>
      <sz val="12"/>
      <color theme="1"/>
      <name val="Tahoma"/>
      <family val="2"/>
    </font>
    <font>
      <sz val="12"/>
      <color rgb="FF000000"/>
      <name val="Tahoma"/>
      <family val="2"/>
    </font>
    <font>
      <sz val="12"/>
      <color rgb="FFFF0000"/>
      <name val="Tahoma"/>
      <family val="2"/>
    </font>
    <font>
      <sz val="11"/>
      <name val="Tahoma"/>
      <family val="2"/>
    </font>
    <font>
      <sz val="12"/>
      <name val="Tahoma"/>
      <family val="2"/>
    </font>
    <font>
      <sz val="12"/>
      <color rgb="FF000000"/>
      <name val="Tahoma"/>
      <family val="2"/>
    </font>
    <font>
      <b/>
      <sz val="12"/>
      <color rgb="FF000000"/>
      <name val="Tahoma"/>
      <family val="2"/>
    </font>
    <font>
      <sz val="12"/>
      <color theme="1"/>
      <name val="Tahoma"/>
      <family val="2"/>
    </font>
    <font>
      <sz val="12"/>
      <color indexed="8"/>
      <name val="Tahoma"/>
      <family val="2"/>
    </font>
    <font>
      <sz val="12"/>
      <color rgb="FFFF0000"/>
      <name val="Tahoma"/>
      <family val="2"/>
    </font>
    <font>
      <b/>
      <sz val="12"/>
      <color rgb="FF000000"/>
      <name val="Tahoma"/>
      <family val="3"/>
      <charset val="134"/>
    </font>
    <font>
      <strike/>
      <sz val="12"/>
      <color indexed="8"/>
      <name val="Tahoma"/>
      <family val="2"/>
    </font>
    <font>
      <b/>
      <sz val="12"/>
      <color theme="0"/>
      <name val="宋体"/>
      <family val="3"/>
      <charset val="134"/>
    </font>
    <font>
      <sz val="10"/>
      <name val="Verdana"/>
      <family val="2"/>
    </font>
    <font>
      <b/>
      <sz val="11"/>
      <name val="Arial"/>
      <family val="2"/>
    </font>
    <font>
      <sz val="11"/>
      <name val="Arial"/>
      <family val="2"/>
    </font>
    <font>
      <sz val="10"/>
      <name val="Calibri Light"/>
      <family val="2"/>
    </font>
    <font>
      <sz val="10"/>
      <name val="宋体"/>
      <family val="3"/>
      <charset val="134"/>
    </font>
    <font>
      <sz val="11"/>
      <color theme="1"/>
      <name val="Arial"/>
      <family val="2"/>
    </font>
    <font>
      <sz val="11"/>
      <name val="宋体"/>
      <family val="3"/>
      <charset val="134"/>
    </font>
    <font>
      <sz val="11"/>
      <color theme="0"/>
      <name val="Calibri"/>
      <family val="3"/>
      <charset val="134"/>
      <scheme val="minor"/>
    </font>
    <font>
      <b/>
      <sz val="11"/>
      <color rgb="FFFF0000"/>
      <name val="Calibri"/>
      <family val="2"/>
      <scheme val="minor"/>
    </font>
    <font>
      <sz val="11"/>
      <color rgb="FF212B60"/>
      <name val="宋体"/>
      <family val="3"/>
      <charset val="134"/>
    </font>
    <font>
      <sz val="11"/>
      <color rgb="FF212B60"/>
      <name val="Tahoma"/>
      <family val="2"/>
      <charset val="134"/>
    </font>
    <font>
      <b/>
      <sz val="11"/>
      <color rgb="FFFF0000"/>
      <name val="Arial"/>
      <family val="2"/>
    </font>
    <font>
      <sz val="10"/>
      <color rgb="FFFF0000"/>
      <name val="Verdana"/>
      <family val="2"/>
    </font>
    <font>
      <sz val="10"/>
      <color rgb="FFFF0000"/>
      <name val="Arial"/>
      <family val="2"/>
    </font>
  </fonts>
  <fills count="17">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indexed="6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9BC2E6"/>
        <bgColor indexed="64"/>
      </patternFill>
    </fill>
    <fill>
      <patternFill patternType="solid">
        <fgColor rgb="FFBDD7EE"/>
        <bgColor indexed="64"/>
      </patternFill>
    </fill>
    <fill>
      <patternFill patternType="solid">
        <fgColor rgb="FFFFE699"/>
        <bgColor indexed="64"/>
      </patternFill>
    </fill>
    <fill>
      <patternFill patternType="solid">
        <fgColor rgb="FF9BC2E6"/>
        <bgColor rgb="FF000000"/>
      </patternFill>
    </fill>
    <fill>
      <patternFill patternType="solid">
        <fgColor rgb="FFFFFFFF"/>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4"/>
        <bgColor indexed="64"/>
      </patternFill>
    </fill>
  </fills>
  <borders count="44">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top/>
      <bottom/>
      <diagonal/>
    </border>
    <border>
      <left style="medium">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auto="1"/>
      </top>
      <bottom/>
      <diagonal/>
    </border>
    <border>
      <left style="thin">
        <color rgb="FF000000"/>
      </left>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bottom style="thin">
        <color auto="1"/>
      </bottom>
      <diagonal/>
    </border>
    <border>
      <left style="thin">
        <color rgb="FF000000"/>
      </left>
      <right style="thin">
        <color auto="1"/>
      </right>
      <top style="thin">
        <color auto="1"/>
      </top>
      <bottom/>
      <diagonal/>
    </border>
    <border>
      <left style="thin">
        <color auto="1"/>
      </left>
      <right style="thin">
        <color rgb="FF000000"/>
      </right>
      <top style="thin">
        <color auto="1"/>
      </top>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indexed="64"/>
      </left>
      <right/>
      <top style="thin">
        <color auto="1"/>
      </top>
      <bottom style="thin">
        <color rgb="FF000000"/>
      </bottom>
      <diagonal/>
    </border>
    <border>
      <left style="thin">
        <color auto="1"/>
      </left>
      <right style="thin">
        <color auto="1"/>
      </right>
      <top/>
      <bottom/>
      <diagonal/>
    </border>
    <border>
      <left/>
      <right style="thin">
        <color rgb="FF000000"/>
      </right>
      <top/>
      <bottom/>
      <diagonal/>
    </border>
    <border>
      <left/>
      <right/>
      <top style="thin">
        <color auto="1"/>
      </top>
      <bottom style="thin">
        <color rgb="FF000000"/>
      </bottom>
      <diagonal/>
    </border>
    <border>
      <left/>
      <right style="thin">
        <color indexed="64"/>
      </right>
      <top style="thin">
        <color indexed="64"/>
      </top>
      <bottom/>
      <diagonal/>
    </border>
    <border>
      <left/>
      <right style="thin">
        <color indexed="64"/>
      </right>
      <top/>
      <bottom/>
      <diagonal/>
    </border>
  </borders>
  <cellStyleXfs count="13">
    <xf numFmtId="0" fontId="0" fillId="0" borderId="0"/>
    <xf numFmtId="164" fontId="2" fillId="0" borderId="0">
      <alignment vertical="center"/>
    </xf>
    <xf numFmtId="0" fontId="4" fillId="0" borderId="0"/>
    <xf numFmtId="164" fontId="2" fillId="0" borderId="0">
      <alignment vertical="center"/>
    </xf>
    <xf numFmtId="0" fontId="2" fillId="0" borderId="1" applyNumberFormat="0" applyFont="0" applyFill="0" applyAlignment="0" applyProtection="0">
      <alignment horizontal="center" vertical="center"/>
    </xf>
    <xf numFmtId="165" fontId="9" fillId="4" borderId="1">
      <alignment vertical="center"/>
    </xf>
    <xf numFmtId="0" fontId="13" fillId="0" borderId="0"/>
    <xf numFmtId="0" fontId="1" fillId="0" borderId="0">
      <alignment vertical="center"/>
    </xf>
    <xf numFmtId="0" fontId="13" fillId="0" borderId="0"/>
    <xf numFmtId="0" fontId="13" fillId="0" borderId="0"/>
    <xf numFmtId="164" fontId="2" fillId="0" borderId="0">
      <alignment vertical="center"/>
    </xf>
    <xf numFmtId="0" fontId="13" fillId="0" borderId="0"/>
    <xf numFmtId="0" fontId="25" fillId="0" borderId="0" applyNumberFormat="0" applyFill="0" applyBorder="0" applyAlignment="0" applyProtection="0"/>
  </cellStyleXfs>
  <cellXfs count="570">
    <xf numFmtId="0" fontId="0" fillId="0" borderId="0" xfId="0"/>
    <xf numFmtId="164" fontId="5" fillId="0" borderId="0" xfId="3" applyFont="1" applyAlignment="1">
      <alignment horizontal="left" vertical="center" wrapText="1"/>
    </xf>
    <xf numFmtId="164" fontId="12" fillId="0" borderId="0" xfId="1" applyFont="1">
      <alignment vertical="center"/>
    </xf>
    <xf numFmtId="164" fontId="10" fillId="0" borderId="0" xfId="1" applyFont="1">
      <alignment vertical="center"/>
    </xf>
    <xf numFmtId="164" fontId="7" fillId="0" borderId="0" xfId="1" applyFont="1">
      <alignment vertical="center"/>
    </xf>
    <xf numFmtId="0" fontId="14" fillId="5" borderId="5" xfId="8" applyFont="1" applyFill="1" applyBorder="1" applyAlignment="1">
      <alignment horizontal="center" vertical="center"/>
    </xf>
    <xf numFmtId="164" fontId="10" fillId="0" borderId="0" xfId="1" applyFont="1" applyAlignment="1">
      <alignment horizontal="center" vertical="center"/>
    </xf>
    <xf numFmtId="164" fontId="7" fillId="3" borderId="6" xfId="4" applyNumberFormat="1" applyFont="1" applyFill="1" applyBorder="1" applyAlignment="1">
      <alignment horizontal="center" vertical="center" wrapText="1"/>
    </xf>
    <xf numFmtId="164" fontId="10" fillId="3" borderId="0" xfId="1" applyFont="1" applyFill="1">
      <alignment vertical="center"/>
    </xf>
    <xf numFmtId="164" fontId="7" fillId="0" borderId="0" xfId="1" applyFont="1" applyAlignment="1">
      <alignment horizontal="center" vertical="center"/>
    </xf>
    <xf numFmtId="164" fontId="7" fillId="3" borderId="0" xfId="3" applyFont="1" applyFill="1" applyAlignment="1">
      <alignment horizontal="left" vertical="center" wrapText="1"/>
    </xf>
    <xf numFmtId="164" fontId="10" fillId="3" borderId="6" xfId="4" applyNumberFormat="1" applyFont="1" applyFill="1" applyBorder="1" applyAlignment="1">
      <alignment horizontal="center" vertical="center" wrapText="1"/>
    </xf>
    <xf numFmtId="1" fontId="10" fillId="3" borderId="6" xfId="3" applyNumberFormat="1" applyFont="1" applyFill="1" applyBorder="1" applyAlignment="1">
      <alignment horizontal="center" vertical="center" wrapText="1"/>
    </xf>
    <xf numFmtId="164" fontId="22" fillId="0" borderId="6" xfId="3" applyFont="1" applyBorder="1" applyAlignment="1">
      <alignment horizontal="center" vertical="center" wrapText="1"/>
    </xf>
    <xf numFmtId="164" fontId="6" fillId="0" borderId="0" xfId="3" applyFont="1" applyAlignment="1">
      <alignment horizontal="left" vertical="center" wrapText="1"/>
    </xf>
    <xf numFmtId="164" fontId="10" fillId="0" borderId="6" xfId="3" applyFont="1" applyBorder="1" applyAlignment="1">
      <alignment horizontal="center" vertical="center" wrapText="1"/>
    </xf>
    <xf numFmtId="1" fontId="10" fillId="0" borderId="6" xfId="3" applyNumberFormat="1" applyFont="1" applyBorder="1" applyAlignment="1">
      <alignment horizontal="center" vertical="center" wrapText="1"/>
    </xf>
    <xf numFmtId="1" fontId="14" fillId="0" borderId="0" xfId="8" applyNumberFormat="1" applyFont="1" applyAlignment="1">
      <alignment horizontal="center" vertical="center"/>
    </xf>
    <xf numFmtId="1" fontId="14" fillId="0" borderId="4" xfId="8" applyNumberFormat="1" applyFont="1" applyBorder="1" applyAlignment="1">
      <alignment horizontal="center" vertical="center"/>
    </xf>
    <xf numFmtId="165" fontId="28" fillId="7" borderId="10" xfId="5" applyFont="1" applyFill="1" applyBorder="1">
      <alignment vertical="center"/>
    </xf>
    <xf numFmtId="165" fontId="28" fillId="7" borderId="9" xfId="5" applyFont="1" applyFill="1" applyBorder="1">
      <alignment vertical="center"/>
    </xf>
    <xf numFmtId="165" fontId="28" fillId="7" borderId="11" xfId="5" applyFont="1" applyFill="1" applyBorder="1">
      <alignment vertical="center"/>
    </xf>
    <xf numFmtId="49" fontId="22" fillId="0" borderId="6" xfId="3" applyNumberFormat="1" applyFont="1" applyBorder="1" applyAlignment="1">
      <alignment horizontal="center" vertical="center" wrapText="1"/>
    </xf>
    <xf numFmtId="0" fontId="0" fillId="7" borderId="6" xfId="0" applyFill="1" applyBorder="1" applyAlignment="1">
      <alignment vertical="center" wrapText="1"/>
    </xf>
    <xf numFmtId="164" fontId="6" fillId="3" borderId="0" xfId="3" applyFont="1" applyFill="1" applyAlignment="1">
      <alignment vertical="center" wrapText="1"/>
    </xf>
    <xf numFmtId="164" fontId="5" fillId="0" borderId="0" xfId="1" applyFont="1">
      <alignment vertical="center"/>
    </xf>
    <xf numFmtId="164" fontId="5" fillId="3" borderId="0" xfId="1" applyFont="1" applyFill="1">
      <alignment vertical="center"/>
    </xf>
    <xf numFmtId="164" fontId="24" fillId="0" borderId="6" xfId="4" applyNumberFormat="1" applyFont="1" applyBorder="1" applyAlignment="1">
      <alignment horizontal="center" vertical="center" wrapText="1"/>
    </xf>
    <xf numFmtId="164" fontId="22" fillId="0" borderId="6" xfId="4" applyNumberFormat="1" applyFont="1" applyBorder="1" applyAlignment="1">
      <alignment horizontal="center" vertical="center" wrapText="1"/>
    </xf>
    <xf numFmtId="164" fontId="24" fillId="0" borderId="6" xfId="4" applyNumberFormat="1" applyFont="1" applyBorder="1" applyAlignment="1">
      <alignment horizontal="center" vertical="center"/>
    </xf>
    <xf numFmtId="164" fontId="5" fillId="0" borderId="6" xfId="4" applyNumberFormat="1" applyFont="1" applyBorder="1" applyAlignment="1">
      <alignment horizontal="center" vertical="center" wrapText="1"/>
    </xf>
    <xf numFmtId="164" fontId="24" fillId="0" borderId="0" xfId="3" applyFont="1" applyAlignment="1">
      <alignment horizontal="center" vertical="center" wrapText="1"/>
    </xf>
    <xf numFmtId="1" fontId="24" fillId="0" borderId="0" xfId="3" applyNumberFormat="1" applyFont="1" applyAlignment="1">
      <alignment horizontal="center" vertical="center" wrapText="1"/>
    </xf>
    <xf numFmtId="164" fontId="10" fillId="0" borderId="6" xfId="1" applyFont="1" applyBorder="1" applyAlignment="1">
      <alignment horizontal="center" vertical="center"/>
    </xf>
    <xf numFmtId="164" fontId="5" fillId="0" borderId="6" xfId="1" applyFont="1" applyBorder="1" applyAlignment="1">
      <alignment horizontal="center" vertical="center"/>
    </xf>
    <xf numFmtId="164" fontId="10" fillId="8" borderId="6" xfId="1" applyFont="1" applyFill="1" applyBorder="1" applyAlignment="1">
      <alignment horizontal="center" vertical="center" wrapText="1"/>
    </xf>
    <xf numFmtId="164" fontId="10" fillId="3" borderId="0" xfId="1" applyFont="1" applyFill="1" applyAlignment="1">
      <alignment horizontal="center" vertical="center"/>
    </xf>
    <xf numFmtId="164" fontId="24" fillId="0" borderId="0" xfId="1" applyFont="1">
      <alignment vertical="center"/>
    </xf>
    <xf numFmtId="164" fontId="5" fillId="0" borderId="0" xfId="1" applyFont="1" applyAlignment="1">
      <alignment horizontal="center" vertical="center"/>
    </xf>
    <xf numFmtId="0" fontId="24" fillId="0" borderId="0" xfId="4" applyFont="1" applyBorder="1" applyAlignment="1">
      <alignment horizontal="center" vertical="center"/>
    </xf>
    <xf numFmtId="164" fontId="7" fillId="3" borderId="0" xfId="1" applyFont="1" applyFill="1">
      <alignment vertical="center"/>
    </xf>
    <xf numFmtId="165" fontId="22" fillId="0" borderId="6" xfId="4" applyNumberFormat="1" applyFont="1" applyBorder="1" applyAlignment="1">
      <alignment horizontal="center" vertical="center"/>
    </xf>
    <xf numFmtId="164" fontId="10" fillId="0" borderId="13" xfId="1" applyFont="1" applyBorder="1" applyAlignment="1">
      <alignment horizontal="center" vertical="center"/>
    </xf>
    <xf numFmtId="165" fontId="7" fillId="8" borderId="8" xfId="4" applyNumberFormat="1" applyFont="1" applyFill="1" applyBorder="1" applyAlignment="1">
      <alignment horizontal="center" vertical="center"/>
    </xf>
    <xf numFmtId="164" fontId="24" fillId="0" borderId="0" xfId="1" applyFont="1" applyAlignment="1">
      <alignment horizontal="center" vertical="center"/>
    </xf>
    <xf numFmtId="164" fontId="24" fillId="0" borderId="6" xfId="1" applyFont="1" applyBorder="1" applyAlignment="1">
      <alignment horizontal="center" vertical="center"/>
    </xf>
    <xf numFmtId="164" fontId="24" fillId="8" borderId="6" xfId="1" applyFont="1" applyFill="1" applyBorder="1" applyAlignment="1">
      <alignment horizontal="center" vertical="center" wrapText="1"/>
    </xf>
    <xf numFmtId="0" fontId="10" fillId="0" borderId="6" xfId="4" applyFont="1" applyBorder="1" applyAlignment="1">
      <alignment horizontal="center" vertical="center"/>
    </xf>
    <xf numFmtId="0" fontId="0" fillId="0" borderId="0" xfId="0" applyAlignment="1">
      <alignment vertical="center"/>
    </xf>
    <xf numFmtId="164" fontId="10" fillId="0" borderId="6" xfId="4" applyNumberFormat="1" applyFont="1" applyBorder="1" applyAlignment="1">
      <alignment horizontal="center" vertical="center"/>
    </xf>
    <xf numFmtId="164" fontId="10" fillId="0" borderId="6" xfId="4" applyNumberFormat="1" applyFont="1" applyBorder="1" applyAlignment="1">
      <alignment horizontal="center" vertical="center" wrapText="1"/>
    </xf>
    <xf numFmtId="164" fontId="22" fillId="0" borderId="0" xfId="1" applyFont="1" applyAlignment="1">
      <alignment horizontal="center" vertical="center"/>
    </xf>
    <xf numFmtId="164" fontId="22" fillId="0" borderId="0" xfId="1" applyFont="1">
      <alignment vertical="center"/>
    </xf>
    <xf numFmtId="0" fontId="10" fillId="0" borderId="6" xfId="0" applyFont="1" applyBorder="1" applyAlignment="1">
      <alignment horizontal="center" wrapText="1"/>
    </xf>
    <xf numFmtId="0" fontId="40" fillId="0" borderId="0" xfId="0" applyFont="1"/>
    <xf numFmtId="164" fontId="25" fillId="0" borderId="0" xfId="12" applyNumberFormat="1" applyAlignment="1">
      <alignment horizontal="left" vertical="center" wrapText="1"/>
    </xf>
    <xf numFmtId="164" fontId="7" fillId="0" borderId="6" xfId="3" applyFont="1" applyBorder="1" applyAlignment="1">
      <alignment horizontal="center" vertical="center" wrapText="1"/>
    </xf>
    <xf numFmtId="1" fontId="7" fillId="0" borderId="6" xfId="3" applyNumberFormat="1" applyFont="1" applyBorder="1" applyAlignment="1">
      <alignment horizontal="center" vertical="center" wrapText="1"/>
    </xf>
    <xf numFmtId="0" fontId="7" fillId="0" borderId="6" xfId="4" applyFont="1" applyBorder="1" applyAlignment="1">
      <alignment horizontal="center" vertical="center"/>
    </xf>
    <xf numFmtId="164" fontId="7" fillId="0" borderId="6" xfId="4" applyNumberFormat="1" applyFont="1" applyBorder="1" applyAlignment="1">
      <alignment horizontal="center" vertical="center" wrapText="1"/>
    </xf>
    <xf numFmtId="164" fontId="7" fillId="0" borderId="6" xfId="4" applyNumberFormat="1" applyFont="1" applyBorder="1" applyAlignment="1">
      <alignment horizontal="center" vertical="center"/>
    </xf>
    <xf numFmtId="0" fontId="39" fillId="8" borderId="6" xfId="0" applyFont="1" applyFill="1" applyBorder="1" applyAlignment="1">
      <alignment vertical="center"/>
    </xf>
    <xf numFmtId="0" fontId="14" fillId="0" borderId="0" xfId="2" applyFont="1" applyAlignment="1">
      <alignment vertical="center"/>
    </xf>
    <xf numFmtId="0" fontId="33" fillId="0" borderId="0" xfId="2" applyFont="1" applyAlignment="1">
      <alignment horizontal="center" vertical="center"/>
    </xf>
    <xf numFmtId="165" fontId="7" fillId="8" borderId="6" xfId="4" applyNumberFormat="1" applyFont="1" applyFill="1" applyBorder="1" applyAlignment="1">
      <alignment horizontal="center" vertical="center" wrapText="1"/>
    </xf>
    <xf numFmtId="165" fontId="10" fillId="8" borderId="6" xfId="4" applyNumberFormat="1" applyFont="1" applyFill="1" applyBorder="1" applyAlignment="1">
      <alignment horizontal="center" vertical="center"/>
    </xf>
    <xf numFmtId="165" fontId="10" fillId="8" borderId="6" xfId="4" applyNumberFormat="1" applyFont="1" applyFill="1" applyBorder="1" applyAlignment="1">
      <alignment horizontal="center" vertical="center" wrapText="1"/>
    </xf>
    <xf numFmtId="165" fontId="24" fillId="8" borderId="6" xfId="4" applyNumberFormat="1" applyFont="1" applyFill="1" applyBorder="1" applyAlignment="1">
      <alignment horizontal="center" vertical="center"/>
    </xf>
    <xf numFmtId="165" fontId="24" fillId="8" borderId="6" xfId="4" applyNumberFormat="1" applyFont="1" applyFill="1" applyBorder="1" applyAlignment="1">
      <alignment horizontal="center" vertical="center" wrapText="1"/>
    </xf>
    <xf numFmtId="0" fontId="0" fillId="3" borderId="0" xfId="2" applyFont="1" applyFill="1" applyAlignment="1">
      <alignment horizontal="center" vertical="center"/>
    </xf>
    <xf numFmtId="49" fontId="10" fillId="0" borderId="6" xfId="3" applyNumberFormat="1" applyFont="1" applyBorder="1" applyAlignment="1">
      <alignment horizontal="center" vertical="center" wrapText="1"/>
    </xf>
    <xf numFmtId="165" fontId="10" fillId="8" borderId="8" xfId="4" applyNumberFormat="1" applyFont="1" applyFill="1" applyBorder="1" applyAlignment="1">
      <alignment horizontal="center" vertical="center"/>
    </xf>
    <xf numFmtId="165" fontId="10" fillId="8" borderId="8" xfId="4" applyNumberFormat="1" applyFont="1" applyFill="1" applyBorder="1" applyAlignment="1">
      <alignment horizontal="center" vertical="center" wrapText="1"/>
    </xf>
    <xf numFmtId="164" fontId="22" fillId="0" borderId="6" xfId="4" applyNumberFormat="1" applyFont="1" applyBorder="1" applyAlignment="1">
      <alignment horizontal="center" vertical="center"/>
    </xf>
    <xf numFmtId="164" fontId="7" fillId="3" borderId="2" xfId="1" applyFont="1" applyFill="1" applyBorder="1" applyAlignment="1">
      <alignment horizontal="center" vertical="center"/>
    </xf>
    <xf numFmtId="164" fontId="10" fillId="0" borderId="0" xfId="1" applyFont="1" applyAlignment="1">
      <alignment horizontal="left" vertical="center"/>
    </xf>
    <xf numFmtId="164" fontId="5" fillId="3" borderId="0" xfId="1" applyFont="1" applyFill="1" applyAlignment="1">
      <alignment horizontal="center" vertical="center"/>
    </xf>
    <xf numFmtId="0" fontId="23" fillId="0" borderId="0" xfId="2" applyFont="1" applyAlignment="1">
      <alignment horizontal="center" vertical="center"/>
    </xf>
    <xf numFmtId="0" fontId="0" fillId="0" borderId="0" xfId="0" applyAlignment="1">
      <alignment horizontal="center" vertical="center"/>
    </xf>
    <xf numFmtId="164" fontId="6" fillId="0" borderId="0" xfId="3" applyFont="1" applyAlignment="1">
      <alignment horizontal="center" vertical="center" wrapText="1"/>
    </xf>
    <xf numFmtId="0" fontId="40" fillId="0" borderId="0" xfId="0" applyFont="1" applyAlignment="1">
      <alignment horizontal="center" vertical="center"/>
    </xf>
    <xf numFmtId="164" fontId="12" fillId="0" borderId="0" xfId="1" applyFont="1" applyAlignment="1">
      <alignment horizontal="center" vertical="center"/>
    </xf>
    <xf numFmtId="164" fontId="7" fillId="3" borderId="0" xfId="3" applyFont="1" applyFill="1" applyAlignment="1">
      <alignment horizontal="center" vertical="center" wrapText="1"/>
    </xf>
    <xf numFmtId="164" fontId="7" fillId="3" borderId="0" xfId="1" applyFont="1" applyFill="1" applyAlignment="1">
      <alignment horizontal="center" vertical="center"/>
    </xf>
    <xf numFmtId="164" fontId="49" fillId="0" borderId="6" xfId="3" applyFont="1" applyBorder="1" applyAlignment="1">
      <alignment horizontal="center" vertical="center" wrapText="1"/>
    </xf>
    <xf numFmtId="1" fontId="49" fillId="0" borderId="6" xfId="3" applyNumberFormat="1" applyFont="1" applyBorder="1" applyAlignment="1">
      <alignment horizontal="center" vertical="center" wrapText="1"/>
    </xf>
    <xf numFmtId="0" fontId="49" fillId="0" borderId="6" xfId="4" applyFont="1" applyBorder="1" applyAlignment="1">
      <alignment horizontal="center" vertical="center"/>
    </xf>
    <xf numFmtId="164" fontId="49" fillId="0" borderId="6" xfId="4" applyNumberFormat="1" applyFont="1" applyBorder="1" applyAlignment="1">
      <alignment horizontal="center" vertical="center"/>
    </xf>
    <xf numFmtId="164" fontId="49" fillId="0" borderId="6" xfId="4" applyNumberFormat="1" applyFont="1" applyBorder="1" applyAlignment="1">
      <alignment horizontal="center" vertical="center" wrapText="1"/>
    </xf>
    <xf numFmtId="164" fontId="47" fillId="12" borderId="23" xfId="1" applyFont="1" applyFill="1" applyBorder="1" applyAlignment="1">
      <alignment horizontal="center" vertical="center"/>
    </xf>
    <xf numFmtId="164" fontId="10" fillId="12" borderId="24" xfId="1" applyFont="1" applyFill="1" applyBorder="1" applyAlignment="1">
      <alignment horizontal="center" vertical="center"/>
    </xf>
    <xf numFmtId="164" fontId="10" fillId="13" borderId="25" xfId="1" applyFont="1" applyFill="1" applyBorder="1" applyAlignment="1">
      <alignment horizontal="center" vertical="center"/>
    </xf>
    <xf numFmtId="164" fontId="7" fillId="0" borderId="23" xfId="11" applyNumberFormat="1" applyFont="1" applyBorder="1" applyAlignment="1">
      <alignment horizontal="center" vertical="center"/>
    </xf>
    <xf numFmtId="164" fontId="5" fillId="0" borderId="24" xfId="1" applyFont="1" applyBorder="1" applyAlignment="1">
      <alignment horizontal="center" vertical="center"/>
    </xf>
    <xf numFmtId="164" fontId="5" fillId="0" borderId="23" xfId="1" applyFont="1" applyBorder="1" applyAlignment="1">
      <alignment horizontal="center" vertical="center"/>
    </xf>
    <xf numFmtId="167" fontId="7" fillId="3" borderId="24" xfId="4" applyNumberFormat="1" applyFont="1" applyFill="1" applyBorder="1" applyAlignment="1">
      <alignment horizontal="center" vertical="center" wrapText="1"/>
    </xf>
    <xf numFmtId="164" fontId="10" fillId="3" borderId="24" xfId="1" applyFont="1" applyFill="1" applyBorder="1" applyAlignment="1">
      <alignment horizontal="center" vertical="center"/>
    </xf>
    <xf numFmtId="165" fontId="22" fillId="3" borderId="24" xfId="4" applyNumberFormat="1" applyFont="1" applyFill="1" applyBorder="1" applyAlignment="1">
      <alignment horizontal="center" vertical="center" wrapText="1"/>
    </xf>
    <xf numFmtId="164" fontId="22" fillId="3" borderId="24" xfId="1" applyFont="1" applyFill="1" applyBorder="1" applyAlignment="1">
      <alignment horizontal="center" vertical="center"/>
    </xf>
    <xf numFmtId="167" fontId="22" fillId="3" borderId="24" xfId="4" applyNumberFormat="1" applyFont="1" applyFill="1" applyBorder="1" applyAlignment="1">
      <alignment horizontal="center" vertical="center" wrapText="1"/>
    </xf>
    <xf numFmtId="0" fontId="40" fillId="3" borderId="24" xfId="0" applyFont="1" applyFill="1" applyBorder="1"/>
    <xf numFmtId="164" fontId="7" fillId="0" borderId="24" xfId="4" applyNumberFormat="1" applyFont="1" applyBorder="1" applyAlignment="1">
      <alignment horizontal="center" vertical="center"/>
    </xf>
    <xf numFmtId="164" fontId="7" fillId="0" borderId="24" xfId="4" applyNumberFormat="1" applyFont="1" applyBorder="1" applyAlignment="1">
      <alignment horizontal="center" vertical="center" wrapText="1"/>
    </xf>
    <xf numFmtId="1" fontId="10" fillId="0" borderId="24" xfId="3" applyNumberFormat="1" applyFont="1" applyBorder="1" applyAlignment="1">
      <alignment horizontal="center" vertical="center" wrapText="1"/>
    </xf>
    <xf numFmtId="164" fontId="25" fillId="0" borderId="24" xfId="12" applyNumberFormat="1" applyBorder="1" applyAlignment="1">
      <alignment horizontal="left" vertical="center" wrapText="1"/>
    </xf>
    <xf numFmtId="164" fontId="10" fillId="3" borderId="23" xfId="4" applyNumberFormat="1" applyFont="1" applyFill="1" applyBorder="1" applyAlignment="1">
      <alignment horizontal="center" vertical="center"/>
    </xf>
    <xf numFmtId="167" fontId="7" fillId="0" borderId="24" xfId="4" applyNumberFormat="1" applyFont="1" applyBorder="1" applyAlignment="1">
      <alignment horizontal="center" vertical="center" wrapText="1"/>
    </xf>
    <xf numFmtId="164" fontId="10" fillId="8" borderId="23" xfId="1" applyFont="1" applyFill="1" applyBorder="1" applyAlignment="1">
      <alignment horizontal="center" vertical="center"/>
    </xf>
    <xf numFmtId="164" fontId="10" fillId="8" borderId="23" xfId="1" applyFont="1" applyFill="1" applyBorder="1" applyAlignment="1">
      <alignment horizontal="center" vertical="center" wrapText="1"/>
    </xf>
    <xf numFmtId="164" fontId="6" fillId="0" borderId="24" xfId="3" applyFont="1" applyBorder="1" applyAlignment="1">
      <alignment horizontal="left" vertical="center" wrapText="1"/>
    </xf>
    <xf numFmtId="164" fontId="6" fillId="12" borderId="24" xfId="3" applyFont="1" applyFill="1" applyBorder="1" applyAlignment="1">
      <alignment horizontal="left" vertical="center" wrapText="1"/>
    </xf>
    <xf numFmtId="164" fontId="10" fillId="0" borderId="24" xfId="11" applyNumberFormat="1" applyFont="1" applyBorder="1" applyAlignment="1">
      <alignment horizontal="center" vertical="center"/>
    </xf>
    <xf numFmtId="164" fontId="5" fillId="13" borderId="24" xfId="3" applyFont="1" applyFill="1" applyBorder="1" applyAlignment="1">
      <alignment horizontal="center" vertical="center" wrapText="1"/>
    </xf>
    <xf numFmtId="164" fontId="10" fillId="8" borderId="24" xfId="1" applyFont="1" applyFill="1" applyBorder="1" applyAlignment="1">
      <alignment horizontal="center" vertical="center"/>
    </xf>
    <xf numFmtId="164" fontId="7" fillId="3" borderId="24" xfId="4" applyNumberFormat="1" applyFont="1" applyFill="1" applyBorder="1" applyAlignment="1">
      <alignment horizontal="center" vertical="center"/>
    </xf>
    <xf numFmtId="164" fontId="7" fillId="3" borderId="24" xfId="4" applyNumberFormat="1" applyFont="1" applyFill="1" applyBorder="1" applyAlignment="1">
      <alignment horizontal="center" vertical="center" wrapText="1"/>
    </xf>
    <xf numFmtId="165" fontId="10" fillId="8" borderId="24" xfId="4" applyNumberFormat="1" applyFont="1" applyFill="1" applyBorder="1" applyAlignment="1">
      <alignment horizontal="center" vertical="center" wrapText="1"/>
    </xf>
    <xf numFmtId="165" fontId="10" fillId="8" borderId="24" xfId="4" applyNumberFormat="1" applyFont="1" applyFill="1" applyBorder="1" applyAlignment="1">
      <alignment horizontal="center" vertical="center"/>
    </xf>
    <xf numFmtId="164" fontId="10" fillId="8" borderId="24" xfId="1" applyFont="1" applyFill="1" applyBorder="1" applyAlignment="1">
      <alignment horizontal="center" vertical="center" wrapText="1"/>
    </xf>
    <xf numFmtId="164" fontId="53" fillId="0" borderId="0" xfId="1" applyFont="1" applyAlignment="1">
      <alignment horizontal="center" vertical="center"/>
    </xf>
    <xf numFmtId="164" fontId="7" fillId="3" borderId="24" xfId="3" applyFont="1" applyFill="1" applyBorder="1" applyAlignment="1">
      <alignment horizontal="center" vertical="center" wrapText="1"/>
    </xf>
    <xf numFmtId="164" fontId="10" fillId="3" borderId="24" xfId="6" applyNumberFormat="1" applyFont="1" applyFill="1" applyBorder="1" applyAlignment="1">
      <alignment horizontal="center" vertical="center" wrapText="1"/>
    </xf>
    <xf numFmtId="164" fontId="10" fillId="3" borderId="24" xfId="4" applyNumberFormat="1" applyFont="1" applyFill="1" applyBorder="1" applyAlignment="1">
      <alignment horizontal="center" vertical="center" wrapText="1"/>
    </xf>
    <xf numFmtId="164" fontId="10" fillId="3" borderId="24" xfId="4" quotePrefix="1" applyNumberFormat="1" applyFont="1" applyFill="1" applyBorder="1" applyAlignment="1">
      <alignment horizontal="center" vertical="center" wrapText="1"/>
    </xf>
    <xf numFmtId="164" fontId="10" fillId="3" borderId="24" xfId="4" applyNumberFormat="1" applyFont="1" applyFill="1" applyBorder="1" applyAlignment="1">
      <alignment horizontal="center" vertical="center"/>
    </xf>
    <xf numFmtId="164" fontId="10" fillId="3" borderId="24" xfId="3" applyFont="1" applyFill="1" applyBorder="1" applyAlignment="1">
      <alignment horizontal="center" vertical="center" wrapText="1"/>
    </xf>
    <xf numFmtId="164" fontId="10" fillId="3" borderId="24" xfId="11" applyNumberFormat="1" applyFont="1" applyFill="1" applyBorder="1" applyAlignment="1">
      <alignment horizontal="center" vertical="center"/>
    </xf>
    <xf numFmtId="165" fontId="10" fillId="8" borderId="25" xfId="4" applyNumberFormat="1" applyFont="1" applyFill="1" applyBorder="1" applyAlignment="1">
      <alignment horizontal="center" vertical="center"/>
    </xf>
    <xf numFmtId="164" fontId="7" fillId="0" borderId="24" xfId="11" applyNumberFormat="1" applyFont="1" applyBorder="1" applyAlignment="1">
      <alignment horizontal="center" vertical="center"/>
    </xf>
    <xf numFmtId="164" fontId="10" fillId="0" borderId="24" xfId="4" applyNumberFormat="1" applyFont="1" applyBorder="1" applyAlignment="1">
      <alignment horizontal="center" vertical="center"/>
    </xf>
    <xf numFmtId="164" fontId="10" fillId="0" borderId="24" xfId="3" applyFont="1" applyBorder="1" applyAlignment="1">
      <alignment horizontal="center" vertical="center" wrapText="1"/>
    </xf>
    <xf numFmtId="0" fontId="7" fillId="3" borderId="24" xfId="3" applyNumberFormat="1" applyFont="1" applyFill="1" applyBorder="1" applyAlignment="1">
      <alignment horizontal="center" vertical="center" wrapText="1"/>
    </xf>
    <xf numFmtId="0" fontId="22" fillId="0" borderId="6" xfId="0" applyFont="1" applyBorder="1" applyAlignment="1">
      <alignment horizontal="center"/>
    </xf>
    <xf numFmtId="0" fontId="10" fillId="0" borderId="6" xfId="0" applyFont="1" applyBorder="1" applyAlignment="1">
      <alignment horizontal="center"/>
    </xf>
    <xf numFmtId="0" fontId="24" fillId="0" borderId="6" xfId="0" applyFont="1" applyBorder="1" applyAlignment="1">
      <alignment horizontal="center"/>
    </xf>
    <xf numFmtId="1" fontId="10" fillId="0" borderId="6" xfId="3" applyNumberFormat="1" applyFont="1" applyBorder="1" applyAlignment="1">
      <alignment horizontal="center" vertical="center"/>
    </xf>
    <xf numFmtId="164" fontId="10" fillId="0" borderId="24" xfId="1" applyFont="1" applyBorder="1">
      <alignment vertical="center"/>
    </xf>
    <xf numFmtId="165" fontId="7" fillId="8" borderId="24" xfId="4" applyNumberFormat="1" applyFont="1" applyFill="1" applyBorder="1" applyAlignment="1">
      <alignment horizontal="center" vertical="center" wrapText="1"/>
    </xf>
    <xf numFmtId="165" fontId="7" fillId="8" borderId="24" xfId="4" applyNumberFormat="1" applyFont="1" applyFill="1" applyBorder="1" applyAlignment="1">
      <alignment horizontal="center" vertical="center"/>
    </xf>
    <xf numFmtId="165" fontId="7" fillId="3" borderId="24" xfId="4" applyNumberFormat="1" applyFont="1" applyFill="1" applyBorder="1" applyAlignment="1">
      <alignment horizontal="center" vertical="center" wrapText="1"/>
    </xf>
    <xf numFmtId="164" fontId="47" fillId="12" borderId="24" xfId="1" applyFont="1" applyFill="1" applyBorder="1" applyAlignment="1">
      <alignment horizontal="center" vertical="center"/>
    </xf>
    <xf numFmtId="164" fontId="10" fillId="3" borderId="28" xfId="4" applyNumberFormat="1" applyFont="1" applyFill="1" applyBorder="1" applyAlignment="1">
      <alignment horizontal="center" vertical="center"/>
    </xf>
    <xf numFmtId="164" fontId="5" fillId="3" borderId="24" xfId="4" applyNumberFormat="1" applyFont="1" applyFill="1" applyBorder="1" applyAlignment="1">
      <alignment horizontal="center" vertical="center"/>
    </xf>
    <xf numFmtId="164" fontId="5" fillId="3" borderId="28" xfId="4" applyNumberFormat="1" applyFont="1" applyFill="1" applyBorder="1" applyAlignment="1">
      <alignment horizontal="center" vertical="center"/>
    </xf>
    <xf numFmtId="0" fontId="14" fillId="5" borderId="24" xfId="8" applyFont="1" applyFill="1" applyBorder="1" applyAlignment="1">
      <alignment horizontal="center" vertical="center"/>
    </xf>
    <xf numFmtId="0" fontId="14" fillId="6" borderId="24" xfId="2" applyFont="1" applyFill="1" applyBorder="1" applyAlignment="1">
      <alignment vertical="center"/>
    </xf>
    <xf numFmtId="1" fontId="14" fillId="5" borderId="24" xfId="9" applyNumberFormat="1" applyFont="1" applyFill="1" applyBorder="1" applyAlignment="1">
      <alignment vertical="center"/>
    </xf>
    <xf numFmtId="1" fontId="14" fillId="6" borderId="24" xfId="9" applyNumberFormat="1" applyFont="1" applyFill="1" applyBorder="1" applyAlignment="1">
      <alignment vertical="center"/>
    </xf>
    <xf numFmtId="1" fontId="14" fillId="6" borderId="24" xfId="2" applyNumberFormat="1" applyFont="1" applyFill="1" applyBorder="1" applyAlignment="1">
      <alignment vertical="center"/>
    </xf>
    <xf numFmtId="1" fontId="14" fillId="5" borderId="24" xfId="8" applyNumberFormat="1" applyFont="1" applyFill="1" applyBorder="1" applyAlignment="1">
      <alignment horizontal="center" vertical="center"/>
    </xf>
    <xf numFmtId="0" fontId="14" fillId="0" borderId="24" xfId="2" applyFont="1" applyBorder="1" applyAlignment="1">
      <alignment vertical="center"/>
    </xf>
    <xf numFmtId="0" fontId="33" fillId="0" borderId="24" xfId="2" applyFont="1" applyBorder="1" applyAlignment="1">
      <alignment horizontal="center" vertical="center"/>
    </xf>
    <xf numFmtId="164" fontId="10" fillId="8" borderId="25" xfId="1" applyFont="1" applyFill="1" applyBorder="1" applyAlignment="1">
      <alignment horizontal="center" vertical="center" wrapText="1"/>
    </xf>
    <xf numFmtId="167" fontId="7" fillId="0" borderId="24" xfId="1" applyNumberFormat="1" applyFont="1" applyBorder="1" applyAlignment="1">
      <alignment horizontal="center" vertical="center"/>
    </xf>
    <xf numFmtId="164" fontId="22" fillId="11" borderId="4" xfId="6" applyNumberFormat="1" applyFont="1" applyFill="1" applyBorder="1" applyAlignment="1">
      <alignment horizontal="center" wrapText="1"/>
    </xf>
    <xf numFmtId="164" fontId="7" fillId="0" borderId="24" xfId="11" applyNumberFormat="1" applyFont="1" applyBorder="1" applyAlignment="1">
      <alignment horizontal="center"/>
    </xf>
    <xf numFmtId="164" fontId="7" fillId="0" borderId="23" xfId="11" applyNumberFormat="1" applyFont="1" applyBorder="1" applyAlignment="1">
      <alignment horizontal="center"/>
    </xf>
    <xf numFmtId="164" fontId="7" fillId="11" borderId="24" xfId="6" applyNumberFormat="1" applyFont="1" applyFill="1" applyBorder="1" applyAlignment="1">
      <alignment horizontal="center" wrapText="1"/>
    </xf>
    <xf numFmtId="0" fontId="7" fillId="3" borderId="24" xfId="4" applyFont="1" applyFill="1" applyBorder="1" applyAlignment="1">
      <alignment horizontal="center" wrapText="1"/>
    </xf>
    <xf numFmtId="164" fontId="7" fillId="3" borderId="24" xfId="4" applyNumberFormat="1" applyFont="1" applyFill="1" applyBorder="1" applyAlignment="1">
      <alignment horizontal="center" wrapText="1"/>
    </xf>
    <xf numFmtId="164" fontId="7" fillId="3" borderId="24" xfId="4" applyNumberFormat="1" applyFont="1" applyFill="1" applyBorder="1" applyAlignment="1">
      <alignment horizontal="center"/>
    </xf>
    <xf numFmtId="164" fontId="7" fillId="3" borderId="24" xfId="3" applyFont="1" applyFill="1" applyBorder="1" applyAlignment="1">
      <alignment horizontal="center" wrapText="1"/>
    </xf>
    <xf numFmtId="0" fontId="7" fillId="0" borderId="6" xfId="0" applyFont="1" applyBorder="1" applyAlignment="1">
      <alignment horizontal="center" wrapText="1"/>
    </xf>
    <xf numFmtId="0" fontId="10" fillId="3" borderId="24" xfId="4" applyFont="1" applyFill="1" applyBorder="1" applyAlignment="1">
      <alignment horizontal="center" vertical="center" wrapText="1"/>
    </xf>
    <xf numFmtId="164" fontId="43" fillId="0" borderId="24" xfId="1" applyFont="1" applyBorder="1" applyAlignment="1">
      <alignment horizontal="center" vertical="center"/>
    </xf>
    <xf numFmtId="0" fontId="14" fillId="5" borderId="29" xfId="8" applyFont="1" applyFill="1" applyBorder="1" applyAlignment="1">
      <alignment horizontal="center" vertical="center"/>
    </xf>
    <xf numFmtId="1" fontId="14" fillId="5" borderId="29" xfId="8" applyNumberFormat="1" applyFont="1" applyFill="1" applyBorder="1" applyAlignment="1">
      <alignment horizontal="center" vertical="center"/>
    </xf>
    <xf numFmtId="164" fontId="10" fillId="3" borderId="24" xfId="4" applyNumberFormat="1" applyFont="1" applyFill="1" applyBorder="1" applyAlignment="1">
      <alignment horizontal="center"/>
    </xf>
    <xf numFmtId="164" fontId="10" fillId="3" borderId="24" xfId="3" applyFont="1" applyFill="1" applyBorder="1" applyAlignment="1">
      <alignment horizontal="center" wrapText="1"/>
    </xf>
    <xf numFmtId="164" fontId="10" fillId="8" borderId="25" xfId="1" applyFont="1" applyFill="1" applyBorder="1" applyAlignment="1">
      <alignment horizontal="center" vertical="center"/>
    </xf>
    <xf numFmtId="167" fontId="7" fillId="3" borderId="27" xfId="4" applyNumberFormat="1" applyFont="1" applyFill="1" applyBorder="1" applyAlignment="1">
      <alignment horizontal="center" vertical="center" wrapText="1"/>
    </xf>
    <xf numFmtId="165" fontId="10" fillId="0" borderId="24" xfId="4" applyNumberFormat="1" applyFont="1" applyBorder="1" applyAlignment="1">
      <alignment horizontal="center" vertical="center"/>
    </xf>
    <xf numFmtId="164" fontId="22" fillId="3" borderId="24" xfId="3" applyFont="1" applyFill="1" applyBorder="1" applyAlignment="1">
      <alignment horizontal="center" wrapText="1"/>
    </xf>
    <xf numFmtId="165" fontId="10" fillId="8" borderId="25" xfId="4" applyNumberFormat="1" applyFont="1" applyFill="1" applyBorder="1" applyAlignment="1">
      <alignment horizontal="center" vertical="center" wrapText="1"/>
    </xf>
    <xf numFmtId="1" fontId="22" fillId="0" borderId="24" xfId="4" applyNumberFormat="1" applyFont="1" applyBorder="1" applyAlignment="1">
      <alignment horizontal="center" vertical="center"/>
    </xf>
    <xf numFmtId="164" fontId="5" fillId="3" borderId="23" xfId="4" applyNumberFormat="1" applyFont="1" applyFill="1" applyBorder="1" applyAlignment="1">
      <alignment horizontal="center" vertical="center"/>
    </xf>
    <xf numFmtId="1" fontId="27" fillId="0" borderId="0" xfId="4" applyNumberFormat="1" applyFont="1" applyBorder="1" applyAlignment="1">
      <alignment horizontal="center" vertical="center"/>
    </xf>
    <xf numFmtId="164" fontId="44" fillId="8" borderId="8" xfId="11" applyNumberFormat="1" applyFont="1" applyFill="1" applyBorder="1" applyAlignment="1">
      <alignment horizontal="center" vertical="center"/>
    </xf>
    <xf numFmtId="164" fontId="44" fillId="8" borderId="15" xfId="11" applyNumberFormat="1" applyFont="1" applyFill="1" applyBorder="1" applyAlignment="1">
      <alignment horizontal="center" vertical="center"/>
    </xf>
    <xf numFmtId="164" fontId="48" fillId="8" borderId="15" xfId="1" applyFont="1" applyFill="1" applyBorder="1" applyAlignment="1">
      <alignment horizontal="center" vertical="center" wrapText="1"/>
    </xf>
    <xf numFmtId="164" fontId="48" fillId="8" borderId="30" xfId="1" applyFont="1" applyFill="1" applyBorder="1" applyAlignment="1">
      <alignment horizontal="center" vertical="center" wrapText="1"/>
    </xf>
    <xf numFmtId="164" fontId="48" fillId="3" borderId="2" xfId="1" applyFont="1" applyFill="1" applyBorder="1" applyAlignment="1">
      <alignment horizontal="center" vertical="center" wrapText="1"/>
    </xf>
    <xf numFmtId="164" fontId="22" fillId="3" borderId="0" xfId="3" applyFont="1" applyFill="1" applyAlignment="1">
      <alignment horizontal="center" wrapText="1"/>
    </xf>
    <xf numFmtId="0" fontId="22" fillId="3" borderId="0" xfId="4" applyFont="1" applyFill="1" applyBorder="1" applyAlignment="1">
      <alignment horizontal="center" wrapText="1"/>
    </xf>
    <xf numFmtId="164" fontId="43" fillId="0" borderId="13" xfId="1" applyFont="1" applyBorder="1" applyAlignment="1">
      <alignment horizontal="center" vertical="center" wrapText="1"/>
    </xf>
    <xf numFmtId="164" fontId="43" fillId="0" borderId="0" xfId="1" applyFont="1" applyAlignment="1">
      <alignment horizontal="center" vertical="center" wrapText="1"/>
    </xf>
    <xf numFmtId="164" fontId="43" fillId="0" borderId="0" xfId="1" applyFont="1" applyAlignment="1">
      <alignment vertical="center" wrapText="1"/>
    </xf>
    <xf numFmtId="164" fontId="24" fillId="0" borderId="24" xfId="4" applyNumberFormat="1" applyFont="1" applyBorder="1" applyAlignment="1">
      <alignment horizontal="center" vertical="center"/>
    </xf>
    <xf numFmtId="165" fontId="24" fillId="3" borderId="24" xfId="4" applyNumberFormat="1" applyFont="1" applyFill="1" applyBorder="1" applyAlignment="1">
      <alignment horizontal="center" vertical="center"/>
    </xf>
    <xf numFmtId="1" fontId="24" fillId="3" borderId="24" xfId="4" applyNumberFormat="1" applyFont="1" applyFill="1" applyBorder="1" applyAlignment="1">
      <alignment horizontal="center" vertical="center"/>
    </xf>
    <xf numFmtId="164" fontId="24" fillId="3" borderId="24" xfId="4" applyNumberFormat="1" applyFont="1" applyFill="1" applyBorder="1" applyAlignment="1">
      <alignment horizontal="center" vertical="center"/>
    </xf>
    <xf numFmtId="167" fontId="24" fillId="3" borderId="24" xfId="4" applyNumberFormat="1" applyFont="1" applyFill="1" applyBorder="1" applyAlignment="1">
      <alignment horizontal="center" vertical="center" wrapText="1"/>
    </xf>
    <xf numFmtId="164" fontId="24" fillId="3" borderId="24" xfId="4" applyNumberFormat="1" applyFont="1" applyFill="1" applyBorder="1" applyAlignment="1">
      <alignment horizontal="center" vertical="center" wrapText="1"/>
    </xf>
    <xf numFmtId="167" fontId="24" fillId="0" borderId="24" xfId="4" applyNumberFormat="1" applyFont="1" applyBorder="1" applyAlignment="1">
      <alignment horizontal="center" vertical="center" wrapText="1"/>
    </xf>
    <xf numFmtId="16" fontId="10" fillId="0" borderId="27" xfId="0" applyNumberFormat="1" applyFont="1" applyBorder="1" applyAlignment="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3" xfId="0" applyFont="1" applyBorder="1" applyAlignment="1">
      <alignment horizontal="center" vertical="center"/>
    </xf>
    <xf numFmtId="164" fontId="10" fillId="0" borderId="4" xfId="1" applyFont="1" applyBorder="1">
      <alignment vertical="center"/>
    </xf>
    <xf numFmtId="1" fontId="10" fillId="0" borderId="10" xfId="3" applyNumberFormat="1" applyFont="1" applyBorder="1" applyAlignment="1">
      <alignment horizontal="center" vertical="center" wrapText="1"/>
    </xf>
    <xf numFmtId="0" fontId="7" fillId="3" borderId="24" xfId="4" applyFont="1" applyFill="1" applyBorder="1" applyAlignment="1">
      <alignment horizontal="center" vertical="center" wrapText="1"/>
    </xf>
    <xf numFmtId="0" fontId="7" fillId="0" borderId="2" xfId="0" applyFont="1" applyBorder="1" applyAlignment="1">
      <alignment horizontal="center" vertical="center" wrapText="1"/>
    </xf>
    <xf numFmtId="164" fontId="22" fillId="3" borderId="24" xfId="4" applyNumberFormat="1" applyFont="1" applyFill="1" applyBorder="1" applyAlignment="1">
      <alignment horizontal="center" vertical="center" wrapText="1"/>
    </xf>
    <xf numFmtId="164" fontId="5" fillId="0" borderId="23" xfId="1" applyFont="1" applyBorder="1" applyAlignment="1">
      <alignment horizontal="center"/>
    </xf>
    <xf numFmtId="164" fontId="5" fillId="0" borderId="2" xfId="1" applyFont="1" applyBorder="1" applyAlignment="1">
      <alignment horizontal="center"/>
    </xf>
    <xf numFmtId="164" fontId="10" fillId="0" borderId="0" xfId="1" applyFont="1" applyAlignment="1">
      <alignment horizontal="center"/>
    </xf>
    <xf numFmtId="164" fontId="43" fillId="3" borderId="25" xfId="4" applyNumberFormat="1" applyFont="1" applyFill="1" applyBorder="1" applyAlignment="1">
      <alignment horizontal="center"/>
    </xf>
    <xf numFmtId="167" fontId="43" fillId="3" borderId="25" xfId="4" applyNumberFormat="1" applyFont="1" applyFill="1" applyBorder="1" applyAlignment="1">
      <alignment horizontal="center" wrapText="1"/>
    </xf>
    <xf numFmtId="164" fontId="43" fillId="3" borderId="24" xfId="4" applyNumberFormat="1" applyFont="1" applyFill="1" applyBorder="1" applyAlignment="1">
      <alignment horizontal="center" wrapText="1"/>
    </xf>
    <xf numFmtId="165" fontId="10" fillId="11" borderId="24" xfId="4" applyNumberFormat="1" applyFont="1" applyFill="1" applyBorder="1" applyAlignment="1">
      <alignment horizontal="center" vertical="center" wrapText="1"/>
    </xf>
    <xf numFmtId="164" fontId="22" fillId="0" borderId="0" xfId="1" applyFont="1" applyAlignment="1">
      <alignment horizontal="center"/>
    </xf>
    <xf numFmtId="164" fontId="7" fillId="11" borderId="4" xfId="6" applyNumberFormat="1" applyFont="1" applyFill="1" applyBorder="1" applyAlignment="1">
      <alignment horizontal="center" wrapText="1"/>
    </xf>
    <xf numFmtId="164" fontId="7" fillId="0" borderId="0" xfId="1" applyFont="1" applyAlignment="1">
      <alignment horizontal="center"/>
    </xf>
    <xf numFmtId="164" fontId="24" fillId="3" borderId="24" xfId="4" applyNumberFormat="1" applyFont="1" applyFill="1" applyBorder="1" applyAlignment="1">
      <alignment horizontal="center"/>
    </xf>
    <xf numFmtId="164" fontId="22" fillId="14" borderId="24" xfId="4" applyNumberFormat="1" applyFont="1" applyFill="1" applyBorder="1" applyAlignment="1">
      <alignment horizontal="center" vertical="center" wrapText="1"/>
    </xf>
    <xf numFmtId="0" fontId="43" fillId="3" borderId="24" xfId="4" applyFont="1" applyFill="1" applyBorder="1" applyAlignment="1">
      <alignment horizontal="center" wrapText="1"/>
    </xf>
    <xf numFmtId="164" fontId="43" fillId="3" borderId="24" xfId="3" applyFont="1" applyFill="1" applyBorder="1" applyAlignment="1">
      <alignment horizontal="center" wrapText="1"/>
    </xf>
    <xf numFmtId="164" fontId="43" fillId="0" borderId="24" xfId="11" applyNumberFormat="1" applyFont="1" applyBorder="1" applyAlignment="1">
      <alignment horizontal="center"/>
    </xf>
    <xf numFmtId="164" fontId="43" fillId="0" borderId="23" xfId="11" applyNumberFormat="1" applyFont="1" applyBorder="1" applyAlignment="1">
      <alignment horizontal="center"/>
    </xf>
    <xf numFmtId="16" fontId="10" fillId="0" borderId="3" xfId="0" applyNumberFormat="1" applyFont="1" applyBorder="1" applyAlignment="1">
      <alignment horizontal="center" vertical="center" wrapText="1"/>
    </xf>
    <xf numFmtId="0" fontId="7" fillId="0" borderId="3" xfId="0" applyFont="1" applyBorder="1" applyAlignment="1">
      <alignment horizontal="center" vertical="center"/>
    </xf>
    <xf numFmtId="1" fontId="14" fillId="5" borderId="0" xfId="8" applyNumberFormat="1" applyFont="1" applyFill="1" applyAlignment="1">
      <alignment horizontal="center" vertical="center"/>
    </xf>
    <xf numFmtId="1" fontId="14" fillId="5" borderId="4" xfId="8" applyNumberFormat="1" applyFont="1" applyFill="1" applyBorder="1" applyAlignment="1">
      <alignment horizontal="center" vertical="center"/>
    </xf>
    <xf numFmtId="0" fontId="56" fillId="6" borderId="24" xfId="2" applyFont="1" applyFill="1" applyBorder="1" applyAlignment="1">
      <alignment horizontal="center" vertical="center"/>
    </xf>
    <xf numFmtId="1" fontId="56" fillId="6" borderId="24" xfId="2" applyNumberFormat="1" applyFont="1" applyFill="1" applyBorder="1" applyAlignment="1">
      <alignment horizontal="center" vertical="center"/>
    </xf>
    <xf numFmtId="1" fontId="15" fillId="6" borderId="24" xfId="9" applyNumberFormat="1" applyFont="1" applyFill="1" applyBorder="1" applyAlignment="1">
      <alignment horizontal="center" vertical="center"/>
    </xf>
    <xf numFmtId="0" fontId="56" fillId="0" borderId="0" xfId="2" applyFont="1" applyAlignment="1">
      <alignment horizontal="center" vertical="center"/>
    </xf>
    <xf numFmtId="1" fontId="14" fillId="0" borderId="0" xfId="9" applyNumberFormat="1" applyFont="1" applyAlignment="1">
      <alignment vertical="center"/>
    </xf>
    <xf numFmtId="1" fontId="56" fillId="0" borderId="0" xfId="2" applyNumberFormat="1" applyFont="1" applyAlignment="1">
      <alignment horizontal="center" vertical="center"/>
    </xf>
    <xf numFmtId="1" fontId="15" fillId="0" borderId="0" xfId="9" applyNumberFormat="1" applyFont="1" applyAlignment="1">
      <alignment horizontal="center" vertical="center"/>
    </xf>
    <xf numFmtId="1" fontId="14" fillId="0" borderId="0" xfId="2" applyNumberFormat="1" applyFont="1" applyAlignment="1">
      <alignment vertical="center"/>
    </xf>
    <xf numFmtId="16" fontId="10" fillId="0" borderId="11" xfId="0" applyNumberFormat="1" applyFont="1" applyBorder="1" applyAlignment="1">
      <alignment horizontal="center" wrapText="1"/>
    </xf>
    <xf numFmtId="0" fontId="10" fillId="0" borderId="16" xfId="0" applyFont="1" applyBorder="1" applyAlignment="1">
      <alignment wrapText="1"/>
    </xf>
    <xf numFmtId="164" fontId="10" fillId="14" borderId="24" xfId="4" applyNumberFormat="1" applyFont="1" applyFill="1" applyBorder="1" applyAlignment="1">
      <alignment horizontal="center" vertical="center" wrapText="1"/>
    </xf>
    <xf numFmtId="167" fontId="24" fillId="3" borderId="24" xfId="4" applyNumberFormat="1" applyFont="1" applyFill="1" applyBorder="1" applyAlignment="1">
      <alignment horizontal="center" wrapText="1"/>
    </xf>
    <xf numFmtId="1" fontId="10" fillId="0" borderId="6" xfId="3" applyNumberFormat="1" applyFont="1" applyBorder="1" applyAlignment="1">
      <alignment horizontal="center" wrapText="1"/>
    </xf>
    <xf numFmtId="165" fontId="24" fillId="8" borderId="7" xfId="4" applyNumberFormat="1" applyFont="1" applyFill="1" applyBorder="1" applyAlignment="1">
      <alignment horizontal="center" vertical="center" wrapText="1"/>
    </xf>
    <xf numFmtId="165" fontId="10" fillId="8" borderId="7" xfId="4" applyNumberFormat="1" applyFont="1" applyFill="1" applyBorder="1" applyAlignment="1">
      <alignment horizontal="center" vertical="center"/>
    </xf>
    <xf numFmtId="164" fontId="10" fillId="0" borderId="24" xfId="6" applyNumberFormat="1" applyFont="1" applyBorder="1" applyAlignment="1">
      <alignment horizontal="center" vertical="center" wrapText="1"/>
    </xf>
    <xf numFmtId="164" fontId="22" fillId="0" borderId="23" xfId="1" applyFont="1" applyBorder="1" applyAlignment="1">
      <alignment horizontal="center"/>
    </xf>
    <xf numFmtId="164" fontId="22" fillId="0" borderId="2" xfId="1" applyFont="1" applyBorder="1" applyAlignment="1">
      <alignment horizontal="center"/>
    </xf>
    <xf numFmtId="165" fontId="7" fillId="0" borderId="24" xfId="4" applyNumberFormat="1" applyFont="1" applyBorder="1" applyAlignment="1">
      <alignment horizontal="center" vertical="center"/>
    </xf>
    <xf numFmtId="1" fontId="7" fillId="0" borderId="24" xfId="4" applyNumberFormat="1" applyFont="1" applyBorder="1" applyAlignment="1">
      <alignment horizontal="center" vertical="center"/>
    </xf>
    <xf numFmtId="164" fontId="24" fillId="0" borderId="24" xfId="4" applyNumberFormat="1" applyFont="1" applyBorder="1" applyAlignment="1">
      <alignment horizontal="center" vertical="center" wrapText="1"/>
    </xf>
    <xf numFmtId="164" fontId="7" fillId="8" borderId="24" xfId="1" applyFont="1" applyFill="1" applyBorder="1" applyAlignment="1">
      <alignment horizontal="center" vertical="center" wrapText="1"/>
    </xf>
    <xf numFmtId="164" fontId="38" fillId="0" borderId="24" xfId="3" applyFont="1" applyBorder="1" applyAlignment="1">
      <alignment horizontal="center" vertical="center" wrapText="1"/>
    </xf>
    <xf numFmtId="167" fontId="10" fillId="3" borderId="24" xfId="4" applyNumberFormat="1" applyFont="1" applyFill="1" applyBorder="1" applyAlignment="1">
      <alignment horizontal="center" vertical="center" wrapText="1"/>
    </xf>
    <xf numFmtId="164" fontId="10" fillId="0" borderId="24" xfId="4" applyNumberFormat="1" applyFont="1" applyBorder="1" applyAlignment="1">
      <alignment horizontal="center" wrapText="1"/>
    </xf>
    <xf numFmtId="1" fontId="10" fillId="0" borderId="24" xfId="4" applyNumberFormat="1" applyFont="1" applyBorder="1" applyAlignment="1">
      <alignment horizontal="center" vertical="center"/>
    </xf>
    <xf numFmtId="0" fontId="58" fillId="0" borderId="6" xfId="0" applyFont="1" applyBorder="1" applyAlignment="1">
      <alignment horizontal="center" wrapText="1"/>
    </xf>
    <xf numFmtId="1" fontId="58" fillId="0" borderId="6" xfId="3" applyNumberFormat="1" applyFont="1" applyBorder="1" applyAlignment="1">
      <alignment horizontal="center" wrapText="1"/>
    </xf>
    <xf numFmtId="164" fontId="59" fillId="3" borderId="24" xfId="3" applyFont="1" applyFill="1" applyBorder="1" applyAlignment="1">
      <alignment horizontal="center" wrapText="1"/>
    </xf>
    <xf numFmtId="164" fontId="59" fillId="3" borderId="24" xfId="4" applyNumberFormat="1" applyFont="1" applyFill="1" applyBorder="1" applyAlignment="1">
      <alignment horizontal="center"/>
    </xf>
    <xf numFmtId="0" fontId="59" fillId="0" borderId="6" xfId="0" applyFont="1" applyBorder="1" applyAlignment="1">
      <alignment horizontal="center" wrapText="1"/>
    </xf>
    <xf numFmtId="0" fontId="59" fillId="3" borderId="24" xfId="4" applyFont="1" applyFill="1" applyBorder="1" applyAlignment="1">
      <alignment horizontal="center" wrapText="1"/>
    </xf>
    <xf numFmtId="164" fontId="59" fillId="3" borderId="24" xfId="4" applyNumberFormat="1" applyFont="1" applyFill="1" applyBorder="1" applyAlignment="1">
      <alignment horizontal="center" wrapText="1"/>
    </xf>
    <xf numFmtId="164" fontId="60" fillId="3" borderId="24" xfId="4" applyNumberFormat="1" applyFont="1" applyFill="1" applyBorder="1" applyAlignment="1">
      <alignment horizontal="center"/>
    </xf>
    <xf numFmtId="167" fontId="60" fillId="3" borderId="24" xfId="4" applyNumberFormat="1" applyFont="1" applyFill="1" applyBorder="1" applyAlignment="1">
      <alignment horizontal="center" wrapText="1"/>
    </xf>
    <xf numFmtId="164" fontId="59" fillId="0" borderId="6" xfId="4" applyNumberFormat="1" applyFont="1" applyBorder="1" applyAlignment="1">
      <alignment horizontal="center" vertical="center" wrapText="1"/>
    </xf>
    <xf numFmtId="164" fontId="61" fillId="3" borderId="24" xfId="3" applyFont="1" applyFill="1" applyBorder="1" applyAlignment="1">
      <alignment horizontal="center" vertical="center" wrapText="1"/>
    </xf>
    <xf numFmtId="164" fontId="59" fillId="0" borderId="24" xfId="11" applyNumberFormat="1" applyFont="1" applyBorder="1" applyAlignment="1">
      <alignment horizontal="center" vertical="center"/>
    </xf>
    <xf numFmtId="164" fontId="58" fillId="0" borderId="0" xfId="1" applyFont="1" applyAlignment="1">
      <alignment horizontal="center" vertical="center"/>
    </xf>
    <xf numFmtId="164" fontId="10" fillId="13" borderId="24" xfId="1"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xf>
    <xf numFmtId="0" fontId="22" fillId="3" borderId="24" xfId="4" applyFont="1" applyFill="1" applyBorder="1" applyAlignment="1">
      <alignment horizontal="center" vertical="center" wrapText="1"/>
    </xf>
    <xf numFmtId="164" fontId="22" fillId="11" borderId="24" xfId="6" applyNumberFormat="1" applyFont="1" applyFill="1" applyBorder="1" applyAlignment="1">
      <alignment horizontal="center" vertical="center" wrapText="1"/>
    </xf>
    <xf numFmtId="0" fontId="22" fillId="0" borderId="24" xfId="0" applyFont="1" applyBorder="1" applyAlignment="1">
      <alignment horizontal="center" vertical="center" wrapText="1"/>
    </xf>
    <xf numFmtId="0" fontId="22" fillId="0" borderId="3" xfId="0" applyFont="1" applyBorder="1" applyAlignment="1">
      <alignment horizontal="center" vertical="center" wrapText="1"/>
    </xf>
    <xf numFmtId="164" fontId="7" fillId="0" borderId="6" xfId="1" applyFont="1" applyBorder="1" applyAlignment="1">
      <alignment horizontal="center" vertical="center"/>
    </xf>
    <xf numFmtId="164" fontId="62" fillId="0" borderId="24" xfId="3" applyFont="1" applyBorder="1" applyAlignment="1">
      <alignment horizontal="center" vertical="center" wrapText="1"/>
    </xf>
    <xf numFmtId="1" fontId="63" fillId="0" borderId="24" xfId="3" applyNumberFormat="1" applyFont="1" applyBorder="1" applyAlignment="1">
      <alignment horizontal="center" vertical="center" wrapText="1"/>
    </xf>
    <xf numFmtId="164" fontId="63" fillId="0" borderId="24" xfId="4" applyNumberFormat="1" applyFont="1" applyBorder="1" applyAlignment="1">
      <alignment horizontal="center" vertical="center"/>
    </xf>
    <xf numFmtId="167" fontId="63" fillId="3" borderId="24" xfId="4" applyNumberFormat="1" applyFont="1" applyFill="1" applyBorder="1" applyAlignment="1">
      <alignment horizontal="center" vertical="center" wrapText="1"/>
    </xf>
    <xf numFmtId="164" fontId="63" fillId="8" borderId="6" xfId="1" applyFont="1" applyFill="1" applyBorder="1" applyAlignment="1">
      <alignment horizontal="center" vertical="center"/>
    </xf>
    <xf numFmtId="164" fontId="64" fillId="0" borderId="6" xfId="1" applyFont="1" applyBorder="1" applyAlignment="1">
      <alignment horizontal="center" vertical="center"/>
    </xf>
    <xf numFmtId="164" fontId="63" fillId="8" borderId="6" xfId="1" applyFont="1" applyFill="1" applyBorder="1" applyAlignment="1">
      <alignment horizontal="center" vertical="center" wrapText="1"/>
    </xf>
    <xf numFmtId="164" fontId="66" fillId="3" borderId="6" xfId="4" applyNumberFormat="1" applyFont="1" applyFill="1" applyBorder="1" applyAlignment="1">
      <alignment horizontal="center" vertical="center" wrapText="1"/>
    </xf>
    <xf numFmtId="165" fontId="63" fillId="8" borderId="6" xfId="4" applyNumberFormat="1" applyFont="1" applyFill="1" applyBorder="1" applyAlignment="1">
      <alignment horizontal="center" vertical="center" wrapText="1"/>
    </xf>
    <xf numFmtId="164" fontId="63" fillId="0" borderId="0" xfId="1" applyFont="1">
      <alignment vertical="center"/>
    </xf>
    <xf numFmtId="164" fontId="63" fillId="0" borderId="0" xfId="1" applyFont="1" applyAlignment="1">
      <alignment horizontal="center" vertical="center"/>
    </xf>
    <xf numFmtId="165" fontId="63" fillId="8" borderId="7" xfId="4" applyNumberFormat="1" applyFont="1" applyFill="1" applyBorder="1" applyAlignment="1">
      <alignment horizontal="center" vertical="center" wrapText="1"/>
    </xf>
    <xf numFmtId="165" fontId="63" fillId="8" borderId="6" xfId="4" applyNumberFormat="1" applyFont="1" applyFill="1" applyBorder="1" applyAlignment="1">
      <alignment horizontal="center" vertical="center"/>
    </xf>
    <xf numFmtId="0" fontId="63" fillId="0" borderId="6" xfId="7" applyFont="1" applyBorder="1" applyAlignment="1">
      <alignment horizontal="center" vertical="center"/>
    </xf>
    <xf numFmtId="49" fontId="63" fillId="0" borderId="6" xfId="6" applyNumberFormat="1" applyFont="1" applyBorder="1" applyAlignment="1">
      <alignment horizontal="center" vertical="center"/>
    </xf>
    <xf numFmtId="166" fontId="63" fillId="0" borderId="6" xfId="6" applyNumberFormat="1" applyFont="1" applyBorder="1" applyAlignment="1">
      <alignment horizontal="center" vertical="center"/>
    </xf>
    <xf numFmtId="164" fontId="63" fillId="0" borderId="6" xfId="4" applyNumberFormat="1" applyFont="1" applyBorder="1" applyAlignment="1">
      <alignment horizontal="center" vertical="center"/>
    </xf>
    <xf numFmtId="164" fontId="63" fillId="0" borderId="6" xfId="4" applyNumberFormat="1" applyFont="1" applyBorder="1" applyAlignment="1">
      <alignment horizontal="center" vertical="center" wrapText="1"/>
    </xf>
    <xf numFmtId="0" fontId="68" fillId="0" borderId="6" xfId="7" applyFont="1" applyBorder="1" applyAlignment="1">
      <alignment horizontal="center" vertical="center"/>
    </xf>
    <xf numFmtId="49" fontId="68" fillId="0" borderId="6" xfId="6" applyNumberFormat="1" applyFont="1" applyBorder="1" applyAlignment="1">
      <alignment horizontal="center" vertical="center"/>
    </xf>
    <xf numFmtId="166" fontId="68" fillId="0" borderId="6" xfId="6" applyNumberFormat="1" applyFont="1" applyBorder="1" applyAlignment="1">
      <alignment horizontal="center" vertical="center"/>
    </xf>
    <xf numFmtId="164" fontId="68" fillId="0" borderId="6" xfId="4" applyNumberFormat="1" applyFont="1" applyBorder="1" applyAlignment="1">
      <alignment horizontal="center" vertical="center"/>
    </xf>
    <xf numFmtId="164" fontId="5" fillId="0" borderId="0" xfId="3" applyFont="1" applyAlignment="1">
      <alignment horizontal="center" vertical="center" wrapText="1"/>
    </xf>
    <xf numFmtId="164" fontId="63" fillId="0" borderId="6" xfId="3" applyFont="1" applyBorder="1" applyAlignment="1">
      <alignment horizontal="center" vertical="center" wrapText="1"/>
    </xf>
    <xf numFmtId="0" fontId="63" fillId="0" borderId="16" xfId="0" applyFont="1" applyBorder="1" applyAlignment="1">
      <alignment wrapText="1"/>
    </xf>
    <xf numFmtId="0" fontId="63" fillId="0" borderId="6" xfId="4" applyFont="1" applyBorder="1" applyAlignment="1">
      <alignment horizontal="center" vertical="center"/>
    </xf>
    <xf numFmtId="164" fontId="64" fillId="3" borderId="6" xfId="4" applyNumberFormat="1" applyFont="1" applyFill="1" applyBorder="1" applyAlignment="1">
      <alignment horizontal="center" vertical="center"/>
    </xf>
    <xf numFmtId="164" fontId="64" fillId="0" borderId="6" xfId="1" applyFont="1" applyBorder="1" applyAlignment="1">
      <alignment horizontal="center" vertical="center" wrapText="1"/>
    </xf>
    <xf numFmtId="1" fontId="63" fillId="0" borderId="6" xfId="3" applyNumberFormat="1" applyFont="1" applyBorder="1" applyAlignment="1">
      <alignment horizontal="center" vertical="center" wrapText="1"/>
    </xf>
    <xf numFmtId="164" fontId="63" fillId="0" borderId="6" xfId="1" applyFont="1" applyBorder="1" applyAlignment="1">
      <alignment horizontal="center" vertical="center"/>
    </xf>
    <xf numFmtId="0" fontId="63" fillId="0" borderId="8" xfId="7" applyFont="1" applyBorder="1" applyAlignment="1">
      <alignment horizontal="center" vertical="center"/>
    </xf>
    <xf numFmtId="49" fontId="63" fillId="0" borderId="8" xfId="6" applyNumberFormat="1" applyFont="1" applyBorder="1" applyAlignment="1">
      <alignment horizontal="center" vertical="center"/>
    </xf>
    <xf numFmtId="166" fontId="63" fillId="0" borderId="8" xfId="6" applyNumberFormat="1" applyFont="1" applyBorder="1" applyAlignment="1">
      <alignment horizontal="center" vertical="center"/>
    </xf>
    <xf numFmtId="164" fontId="63" fillId="0" borderId="8" xfId="4" applyNumberFormat="1" applyFont="1" applyBorder="1" applyAlignment="1">
      <alignment horizontal="center" vertical="center"/>
    </xf>
    <xf numFmtId="164" fontId="63" fillId="0" borderId="8" xfId="4" applyNumberFormat="1" applyFont="1" applyBorder="1" applyAlignment="1">
      <alignment horizontal="center" vertical="center" wrapText="1"/>
    </xf>
    <xf numFmtId="164" fontId="66" fillId="3" borderId="8" xfId="4" applyNumberFormat="1" applyFont="1" applyFill="1" applyBorder="1" applyAlignment="1">
      <alignment horizontal="center" vertical="center" wrapText="1"/>
    </xf>
    <xf numFmtId="164" fontId="63" fillId="0" borderId="8" xfId="3" applyFont="1" applyBorder="1" applyAlignment="1">
      <alignment horizontal="center" vertical="center" wrapText="1"/>
    </xf>
    <xf numFmtId="0" fontId="63" fillId="0" borderId="40" xfId="0" applyFont="1" applyBorder="1" applyAlignment="1">
      <alignment wrapText="1"/>
    </xf>
    <xf numFmtId="0" fontId="63" fillId="0" borderId="8" xfId="4" applyFont="1" applyBorder="1" applyAlignment="1">
      <alignment horizontal="center" vertical="center"/>
    </xf>
    <xf numFmtId="164" fontId="64" fillId="3" borderId="8" xfId="4" applyNumberFormat="1" applyFont="1" applyFill="1" applyBorder="1" applyAlignment="1">
      <alignment horizontal="center" vertical="center"/>
    </xf>
    <xf numFmtId="164" fontId="64" fillId="0" borderId="8" xfId="1" applyFont="1" applyBorder="1" applyAlignment="1">
      <alignment horizontal="center" vertical="center" wrapText="1"/>
    </xf>
    <xf numFmtId="164" fontId="64" fillId="0" borderId="8" xfId="1" applyFont="1" applyBorder="1" applyAlignment="1">
      <alignment horizontal="center" vertical="center"/>
    </xf>
    <xf numFmtId="164" fontId="10" fillId="0" borderId="8" xfId="3" applyFont="1" applyBorder="1" applyAlignment="1">
      <alignment horizontal="center" vertical="center" wrapText="1"/>
    </xf>
    <xf numFmtId="0" fontId="10" fillId="0" borderId="40" xfId="0" applyFont="1" applyBorder="1" applyAlignment="1">
      <alignment wrapText="1"/>
    </xf>
    <xf numFmtId="0" fontId="10" fillId="0" borderId="8" xfId="4" applyFont="1" applyBorder="1" applyAlignment="1">
      <alignment horizontal="center" vertical="center"/>
    </xf>
    <xf numFmtId="164" fontId="10" fillId="0" borderId="8" xfId="4" applyNumberFormat="1" applyFont="1" applyBorder="1" applyAlignment="1">
      <alignment horizontal="center" vertical="center"/>
    </xf>
    <xf numFmtId="164" fontId="10" fillId="0" borderId="8" xfId="4" applyNumberFormat="1" applyFont="1" applyBorder="1" applyAlignment="1">
      <alignment horizontal="center" vertical="center" wrapText="1"/>
    </xf>
    <xf numFmtId="164" fontId="24" fillId="0" borderId="8" xfId="4" applyNumberFormat="1" applyFont="1" applyBorder="1" applyAlignment="1">
      <alignment horizontal="center" vertical="center" wrapText="1"/>
    </xf>
    <xf numFmtId="164" fontId="7" fillId="14" borderId="24" xfId="4" applyNumberFormat="1" applyFont="1" applyFill="1" applyBorder="1" applyAlignment="1">
      <alignment horizontal="center" vertical="center"/>
    </xf>
    <xf numFmtId="164" fontId="10" fillId="14" borderId="24" xfId="3" applyFont="1" applyFill="1" applyBorder="1" applyAlignment="1">
      <alignment horizontal="center" vertical="center" wrapText="1"/>
    </xf>
    <xf numFmtId="0" fontId="57" fillId="0" borderId="6" xfId="0" applyFont="1" applyBorder="1" applyAlignment="1">
      <alignment horizontal="center" wrapText="1"/>
    </xf>
    <xf numFmtId="164" fontId="43" fillId="0" borderId="23" xfId="11" applyNumberFormat="1" applyFont="1" applyBorder="1" applyAlignment="1">
      <alignment horizontal="center" vertical="center"/>
    </xf>
    <xf numFmtId="164" fontId="70" fillId="0" borderId="24" xfId="1" applyFont="1" applyBorder="1" applyAlignment="1">
      <alignment horizontal="center" vertical="center"/>
    </xf>
    <xf numFmtId="164" fontId="70" fillId="0" borderId="23" xfId="1" applyFont="1" applyBorder="1" applyAlignment="1">
      <alignment horizontal="center" vertical="center"/>
    </xf>
    <xf numFmtId="164" fontId="70" fillId="0" borderId="23" xfId="1" applyFont="1" applyBorder="1" applyAlignment="1">
      <alignment horizontal="center"/>
    </xf>
    <xf numFmtId="164" fontId="70" fillId="0" borderId="2" xfId="1" applyFont="1" applyBorder="1" applyAlignment="1">
      <alignment horizontal="center"/>
    </xf>
    <xf numFmtId="164" fontId="57" fillId="0" borderId="0" xfId="1" applyFont="1" applyAlignment="1">
      <alignment horizontal="center"/>
    </xf>
    <xf numFmtId="164" fontId="42" fillId="11" borderId="24" xfId="6" applyNumberFormat="1" applyFont="1" applyFill="1" applyBorder="1" applyAlignment="1">
      <alignment horizontal="center" vertical="center" wrapText="1"/>
    </xf>
    <xf numFmtId="1" fontId="22" fillId="0" borderId="6" xfId="3" applyNumberFormat="1" applyFont="1" applyBorder="1" applyAlignment="1">
      <alignment horizontal="center" vertical="center" wrapText="1"/>
    </xf>
    <xf numFmtId="0" fontId="22" fillId="0" borderId="6" xfId="4" applyFont="1" applyBorder="1" applyAlignment="1">
      <alignment horizontal="center" vertical="center"/>
    </xf>
    <xf numFmtId="0" fontId="71" fillId="16" borderId="24" xfId="0" applyFont="1" applyFill="1" applyBorder="1" applyAlignment="1"/>
    <xf numFmtId="0" fontId="71" fillId="16" borderId="24" xfId="0" applyFont="1" applyFill="1" applyBorder="1" applyAlignment="1">
      <alignment horizontal="center"/>
    </xf>
    <xf numFmtId="168" fontId="71" fillId="16" borderId="24" xfId="0" applyNumberFormat="1" applyFont="1" applyFill="1" applyBorder="1" applyAlignment="1">
      <alignment horizontal="center"/>
    </xf>
    <xf numFmtId="168" fontId="71" fillId="16" borderId="24" xfId="0" applyNumberFormat="1" applyFont="1" applyFill="1" applyBorder="1" applyAlignment="1">
      <alignment horizontal="center" vertical="center"/>
    </xf>
    <xf numFmtId="0" fontId="0" fillId="0" borderId="0" xfId="0" applyFont="1" applyFill="1" applyAlignment="1"/>
    <xf numFmtId="0" fontId="72" fillId="0" borderId="24" xfId="0" applyFont="1" applyFill="1" applyBorder="1" applyAlignment="1">
      <alignment horizontal="center" vertical="center"/>
    </xf>
    <xf numFmtId="0" fontId="73" fillId="0" borderId="24" xfId="0" applyFont="1" applyFill="1" applyBorder="1" applyAlignment="1">
      <alignment horizontal="center" vertical="center"/>
    </xf>
    <xf numFmtId="16" fontId="74" fillId="0" borderId="24" xfId="0" applyNumberFormat="1" applyFont="1" applyFill="1" applyBorder="1" applyAlignment="1">
      <alignment horizontal="center" vertical="center"/>
    </xf>
    <xf numFmtId="49" fontId="75" fillId="0" borderId="24" xfId="0" applyNumberFormat="1" applyFont="1" applyFill="1" applyBorder="1" applyAlignment="1">
      <alignment horizontal="center" vertical="center" wrapText="1"/>
    </xf>
    <xf numFmtId="49" fontId="13" fillId="0" borderId="24" xfId="0" applyNumberFormat="1" applyFont="1" applyFill="1" applyBorder="1" applyAlignment="1">
      <alignment horizontal="center" vertical="center" wrapText="1"/>
    </xf>
    <xf numFmtId="0" fontId="0" fillId="0" borderId="0" xfId="0" applyFont="1" applyFill="1" applyAlignment="1">
      <alignment wrapText="1"/>
    </xf>
    <xf numFmtId="0" fontId="76" fillId="0" borderId="24" xfId="0" applyFont="1" applyFill="1" applyBorder="1" applyAlignment="1">
      <alignment horizontal="center" vertical="center"/>
    </xf>
    <xf numFmtId="16" fontId="77" fillId="0" borderId="24" xfId="0" applyNumberFormat="1" applyFont="1" applyFill="1" applyBorder="1" applyAlignment="1">
      <alignment horizontal="center" vertical="center"/>
    </xf>
    <xf numFmtId="0" fontId="73" fillId="0" borderId="24" xfId="0" applyFont="1" applyBorder="1" applyAlignment="1">
      <alignment horizontal="center" vertical="center"/>
    </xf>
    <xf numFmtId="16" fontId="77" fillId="0" borderId="24" xfId="0" applyNumberFormat="1" applyFont="1" applyBorder="1" applyAlignment="1">
      <alignment horizontal="center" vertical="center"/>
    </xf>
    <xf numFmtId="0" fontId="75" fillId="0" borderId="24" xfId="0" applyFont="1" applyFill="1" applyBorder="1" applyAlignment="1">
      <alignment horizontal="center" vertical="center"/>
    </xf>
    <xf numFmtId="49" fontId="76" fillId="0" borderId="24" xfId="0" applyNumberFormat="1" applyFont="1" applyFill="1" applyBorder="1" applyAlignment="1">
      <alignment horizontal="center" vertical="center" wrapText="1"/>
    </xf>
    <xf numFmtId="0" fontId="0" fillId="3" borderId="0" xfId="0" applyFont="1" applyFill="1" applyAlignment="1"/>
    <xf numFmtId="16" fontId="74" fillId="0" borderId="24" xfId="0" applyNumberFormat="1" applyFont="1" applyBorder="1" applyAlignment="1">
      <alignment horizontal="center" vertical="center"/>
    </xf>
    <xf numFmtId="0" fontId="2" fillId="3" borderId="0" xfId="0" applyFont="1" applyFill="1" applyAlignment="1">
      <alignment horizontal="center" vertical="center" wrapText="1"/>
    </xf>
    <xf numFmtId="0" fontId="78" fillId="0" borderId="0" xfId="0" applyFont="1" applyFill="1" applyAlignment="1">
      <alignment horizontal="center" vertical="center"/>
    </xf>
    <xf numFmtId="0" fontId="74" fillId="0" borderId="0" xfId="0" applyFont="1" applyFill="1" applyAlignment="1">
      <alignment horizontal="center" vertical="center"/>
    </xf>
    <xf numFmtId="168" fontId="0" fillId="0" borderId="0" xfId="0" applyNumberFormat="1" applyFont="1" applyFill="1" applyAlignment="1">
      <alignment horizontal="center"/>
    </xf>
    <xf numFmtId="49" fontId="76" fillId="0" borderId="0" xfId="0" applyNumberFormat="1" applyFont="1" applyFill="1" applyAlignment="1">
      <alignment horizontal="center" vertical="center" wrapText="1"/>
    </xf>
    <xf numFmtId="0" fontId="0" fillId="3" borderId="0" xfId="0" applyFont="1" applyFill="1" applyAlignment="1">
      <alignment horizontal="center" vertical="center" wrapText="1"/>
    </xf>
    <xf numFmtId="167" fontId="79" fillId="16" borderId="0" xfId="0" applyNumberFormat="1" applyFont="1" applyFill="1" applyAlignment="1"/>
    <xf numFmtId="0" fontId="80" fillId="0" borderId="0" xfId="0" applyFont="1"/>
    <xf numFmtId="167" fontId="81" fillId="0" borderId="0" xfId="0" applyNumberFormat="1" applyFont="1" applyFill="1" applyAlignment="1"/>
    <xf numFmtId="167" fontId="82" fillId="0" borderId="0" xfId="0" applyNumberFormat="1" applyFont="1" applyFill="1" applyAlignment="1"/>
    <xf numFmtId="168" fontId="71" fillId="16" borderId="23" xfId="0" applyNumberFormat="1" applyFont="1" applyFill="1" applyBorder="1" applyAlignment="1">
      <alignment horizontal="center"/>
    </xf>
    <xf numFmtId="168" fontId="71" fillId="16" borderId="27" xfId="0" applyNumberFormat="1" applyFont="1" applyFill="1" applyBorder="1" applyAlignment="1">
      <alignment horizontal="center"/>
    </xf>
    <xf numFmtId="0" fontId="2" fillId="3" borderId="4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0" fillId="3" borderId="25" xfId="0" applyFont="1" applyFill="1" applyBorder="1" applyAlignment="1">
      <alignment horizontal="center" wrapText="1"/>
    </xf>
    <xf numFmtId="0" fontId="0" fillId="3" borderId="39" xfId="0" applyFont="1" applyFill="1" applyBorder="1" applyAlignment="1">
      <alignment horizontal="center" wrapText="1"/>
    </xf>
    <xf numFmtId="0" fontId="0" fillId="3" borderId="2" xfId="0" applyFont="1" applyFill="1" applyBorder="1" applyAlignment="1">
      <alignment horizontal="center" wrapText="1"/>
    </xf>
    <xf numFmtId="164" fontId="45" fillId="7" borderId="25" xfId="1" applyFont="1" applyFill="1" applyBorder="1" applyAlignment="1">
      <alignment horizontal="center" vertical="center" wrapText="1"/>
    </xf>
    <xf numFmtId="164" fontId="20" fillId="7" borderId="23" xfId="1" applyFont="1" applyFill="1" applyBorder="1" applyAlignment="1">
      <alignment horizontal="left" vertical="center"/>
    </xf>
    <xf numFmtId="165" fontId="10" fillId="8" borderId="25" xfId="4" applyNumberFormat="1" applyFont="1" applyFill="1" applyBorder="1" applyAlignment="1">
      <alignment horizontal="center" vertical="center"/>
    </xf>
    <xf numFmtId="165" fontId="6" fillId="8" borderId="25" xfId="4" applyNumberFormat="1" applyFont="1" applyFill="1" applyBorder="1" applyAlignment="1">
      <alignment horizontal="center" vertical="center"/>
    </xf>
    <xf numFmtId="164" fontId="5" fillId="0" borderId="23" xfId="3" applyFont="1" applyBorder="1" applyAlignment="1">
      <alignment vertical="center" wrapText="1"/>
    </xf>
    <xf numFmtId="164" fontId="6" fillId="0" borderId="23" xfId="3" applyFont="1" applyBorder="1" applyAlignment="1">
      <alignment horizontal="left" vertical="center" wrapText="1"/>
    </xf>
    <xf numFmtId="164" fontId="55" fillId="7" borderId="25" xfId="1" applyFont="1" applyFill="1" applyBorder="1" applyAlignment="1">
      <alignment horizontal="center" vertical="center"/>
    </xf>
    <xf numFmtId="165" fontId="10" fillId="8" borderId="25" xfId="4" applyNumberFormat="1" applyFont="1" applyFill="1" applyBorder="1" applyAlignment="1">
      <alignment horizontal="center" vertical="center" wrapText="1"/>
    </xf>
    <xf numFmtId="164" fontId="10" fillId="0" borderId="23" xfId="3" applyFont="1" applyBorder="1" applyAlignment="1">
      <alignment horizontal="left" vertical="center" wrapText="1"/>
    </xf>
    <xf numFmtId="164" fontId="36" fillId="7" borderId="25" xfId="1" applyFont="1" applyFill="1" applyBorder="1" applyAlignment="1">
      <alignment horizontal="center" vertical="center" wrapText="1"/>
    </xf>
    <xf numFmtId="164" fontId="34" fillId="7" borderId="24" xfId="1" applyFont="1" applyFill="1" applyBorder="1" applyAlignment="1">
      <alignment horizontal="left" vertical="center"/>
    </xf>
    <xf numFmtId="164" fontId="35" fillId="7" borderId="24" xfId="1" applyFont="1" applyFill="1" applyBorder="1" applyAlignment="1">
      <alignment horizontal="left" vertical="center"/>
    </xf>
    <xf numFmtId="165" fontId="2" fillId="8" borderId="25" xfId="4" applyNumberFormat="1" applyFont="1" applyFill="1" applyBorder="1" applyAlignment="1">
      <alignment horizontal="center" vertical="center"/>
    </xf>
    <xf numFmtId="165" fontId="2" fillId="8" borderId="25" xfId="4" applyNumberFormat="1" applyFont="1" applyFill="1" applyBorder="1" applyAlignment="1">
      <alignment horizontal="center" vertical="center" wrapText="1"/>
    </xf>
    <xf numFmtId="165" fontId="10" fillId="8" borderId="23" xfId="4" applyNumberFormat="1" applyFont="1" applyFill="1" applyBorder="1" applyAlignment="1">
      <alignment horizontal="center" vertical="center" wrapText="1"/>
    </xf>
    <xf numFmtId="164" fontId="10" fillId="0" borderId="24" xfId="3" applyFont="1" applyBorder="1" applyAlignment="1">
      <alignment horizontal="left" vertical="center" wrapText="1"/>
    </xf>
    <xf numFmtId="164" fontId="36" fillId="7" borderId="24" xfId="1" applyFont="1" applyFill="1" applyBorder="1" applyAlignment="1">
      <alignment horizontal="center" vertical="center"/>
    </xf>
    <xf numFmtId="165" fontId="35" fillId="7" borderId="24" xfId="5" applyFont="1" applyFill="1" applyBorder="1" applyAlignment="1">
      <alignment horizontal="left" vertical="center"/>
    </xf>
    <xf numFmtId="165" fontId="8" fillId="8" borderId="25" xfId="4" applyNumberFormat="1" applyFont="1" applyFill="1" applyBorder="1" applyAlignment="1">
      <alignment horizontal="center" vertical="center" wrapText="1"/>
    </xf>
    <xf numFmtId="165" fontId="8" fillId="8" borderId="25" xfId="4" applyNumberFormat="1" applyFont="1" applyFill="1" applyBorder="1" applyAlignment="1">
      <alignment horizontal="center" vertical="center"/>
    </xf>
    <xf numFmtId="164" fontId="19" fillId="8" borderId="24" xfId="1" applyFont="1" applyFill="1" applyBorder="1" applyAlignment="1">
      <alignment horizontal="center" vertical="center" wrapText="1"/>
    </xf>
    <xf numFmtId="164" fontId="24" fillId="0" borderId="24" xfId="12" applyNumberFormat="1" applyFont="1" applyBorder="1" applyAlignment="1">
      <alignment horizontal="left" vertical="center"/>
    </xf>
    <xf numFmtId="164" fontId="21" fillId="0" borderId="24" xfId="3" applyFont="1" applyBorder="1" applyAlignment="1">
      <alignment horizontal="left" vertical="center" wrapText="1"/>
    </xf>
    <xf numFmtId="164" fontId="37" fillId="7" borderId="24" xfId="1" applyFont="1" applyFill="1" applyBorder="1" applyAlignment="1">
      <alignment horizontal="center" vertical="center"/>
    </xf>
    <xf numFmtId="165" fontId="10" fillId="8" borderId="24" xfId="4" applyNumberFormat="1" applyFont="1" applyFill="1" applyBorder="1" applyAlignment="1">
      <alignment horizontal="center" vertical="center"/>
    </xf>
    <xf numFmtId="165" fontId="8" fillId="8" borderId="24" xfId="4" applyNumberFormat="1" applyFont="1" applyFill="1" applyBorder="1" applyAlignment="1">
      <alignment horizontal="center" vertical="center" wrapText="1"/>
    </xf>
    <xf numFmtId="165" fontId="8" fillId="8" borderId="24" xfId="4" applyNumberFormat="1" applyFont="1" applyFill="1" applyBorder="1" applyAlignment="1">
      <alignment horizontal="center" vertical="center"/>
    </xf>
    <xf numFmtId="164" fontId="34" fillId="7" borderId="24" xfId="1" applyFont="1" applyFill="1" applyBorder="1">
      <alignment vertical="center"/>
    </xf>
    <xf numFmtId="165" fontId="34" fillId="7" borderId="24" xfId="5" applyFont="1" applyFill="1" applyBorder="1" applyAlignment="1">
      <alignment horizontal="left" vertical="center"/>
    </xf>
    <xf numFmtId="165" fontId="35" fillId="7" borderId="24" xfId="5" applyFont="1" applyFill="1" applyBorder="1">
      <alignment vertical="center"/>
    </xf>
    <xf numFmtId="164" fontId="19" fillId="3" borderId="24" xfId="4" applyNumberFormat="1" applyFont="1" applyFill="1" applyBorder="1" applyAlignment="1">
      <alignment horizontal="left" vertical="center" wrapText="1"/>
    </xf>
    <xf numFmtId="165" fontId="2" fillId="8" borderId="24" xfId="4" applyNumberFormat="1" applyFont="1" applyFill="1" applyBorder="1" applyAlignment="1">
      <alignment horizontal="center" vertical="center"/>
    </xf>
    <xf numFmtId="164" fontId="30" fillId="0" borderId="24" xfId="3" applyFont="1" applyBorder="1" applyAlignment="1">
      <alignment horizontal="left" vertical="center" wrapText="1"/>
    </xf>
    <xf numFmtId="164" fontId="37" fillId="7" borderId="24" xfId="1" applyFont="1" applyFill="1" applyBorder="1" applyAlignment="1">
      <alignment horizontal="center" vertical="center" wrapText="1"/>
    </xf>
    <xf numFmtId="165" fontId="34" fillId="7" borderId="24" xfId="5" applyFont="1" applyFill="1" applyBorder="1" applyAlignment="1">
      <alignment horizontal="left" vertical="center" wrapText="1"/>
    </xf>
    <xf numFmtId="165" fontId="7" fillId="8" borderId="24" xfId="4" applyNumberFormat="1" applyFont="1" applyFill="1" applyBorder="1" applyAlignment="1">
      <alignment horizontal="center" vertical="center"/>
    </xf>
    <xf numFmtId="164" fontId="6" fillId="3" borderId="22" xfId="3" applyFont="1" applyFill="1" applyBorder="1" applyAlignment="1">
      <alignment horizontal="center" vertical="center" wrapText="1"/>
    </xf>
    <xf numFmtId="164" fontId="30" fillId="7" borderId="8" xfId="1" applyFont="1" applyFill="1" applyBorder="1" applyAlignment="1">
      <alignment horizontal="center" vertical="center"/>
    </xf>
    <xf numFmtId="165" fontId="30" fillId="7" borderId="10" xfId="5" applyFont="1" applyFill="1" applyBorder="1" applyAlignment="1">
      <alignment horizontal="left" vertical="center"/>
    </xf>
    <xf numFmtId="165" fontId="51" fillId="7" borderId="10" xfId="5" applyFont="1" applyFill="1" applyBorder="1" applyAlignment="1">
      <alignment horizontal="left" vertical="center"/>
    </xf>
    <xf numFmtId="165" fontId="28" fillId="7" borderId="10" xfId="5" applyFont="1" applyFill="1" applyBorder="1" applyAlignment="1">
      <alignment horizontal="left" vertical="center"/>
    </xf>
    <xf numFmtId="165" fontId="7" fillId="8" borderId="8" xfId="4" applyNumberFormat="1" applyFont="1" applyFill="1" applyBorder="1" applyAlignment="1">
      <alignment horizontal="center" vertical="center" wrapText="1"/>
    </xf>
    <xf numFmtId="164" fontId="10" fillId="8" borderId="13" xfId="1" applyFont="1" applyFill="1" applyBorder="1" applyAlignment="1">
      <alignment horizontal="center" vertical="center"/>
    </xf>
    <xf numFmtId="164" fontId="22" fillId="0" borderId="12" xfId="3" applyFont="1" applyBorder="1" applyAlignment="1">
      <alignment horizontal="left" vertical="top" wrapText="1"/>
    </xf>
    <xf numFmtId="164" fontId="32" fillId="0" borderId="23" xfId="12" applyNumberFormat="1" applyFont="1" applyBorder="1" applyAlignment="1">
      <alignment horizontal="left" vertical="center" wrapText="1"/>
    </xf>
    <xf numFmtId="164" fontId="30" fillId="7" borderId="25" xfId="1" applyFont="1" applyFill="1" applyBorder="1" applyAlignment="1">
      <alignment horizontal="center" vertical="center"/>
    </xf>
    <xf numFmtId="164" fontId="30" fillId="7" borderId="23" xfId="1" applyFont="1" applyFill="1" applyBorder="1" applyAlignment="1">
      <alignment horizontal="left" vertical="center"/>
    </xf>
    <xf numFmtId="165" fontId="52" fillId="7" borderId="23" xfId="5" applyFont="1" applyFill="1" applyBorder="1" applyAlignment="1">
      <alignment horizontal="left" vertical="center"/>
    </xf>
    <xf numFmtId="165" fontId="11" fillId="7" borderId="23" xfId="5" applyFont="1" applyFill="1" applyBorder="1" applyAlignment="1">
      <alignment horizontal="left" vertical="center"/>
    </xf>
    <xf numFmtId="165" fontId="7" fillId="8" borderId="8" xfId="4" applyNumberFormat="1" applyFont="1" applyFill="1" applyBorder="1" applyAlignment="1">
      <alignment horizontal="center" vertical="center"/>
    </xf>
    <xf numFmtId="165" fontId="8" fillId="8" borderId="8" xfId="4" applyNumberFormat="1" applyFont="1" applyFill="1" applyBorder="1" applyAlignment="1">
      <alignment horizontal="center" vertical="center"/>
    </xf>
    <xf numFmtId="164" fontId="10" fillId="8" borderId="25" xfId="1" applyFont="1" applyFill="1" applyBorder="1" applyAlignment="1">
      <alignment horizontal="center" vertical="center"/>
    </xf>
    <xf numFmtId="164" fontId="10" fillId="8" borderId="23" xfId="1" applyFont="1" applyFill="1" applyBorder="1" applyAlignment="1">
      <alignment horizontal="center" vertical="center"/>
    </xf>
    <xf numFmtId="164" fontId="5" fillId="0" borderId="12" xfId="3" applyFont="1" applyBorder="1" applyAlignment="1">
      <alignment horizontal="left" vertical="center" wrapText="1"/>
    </xf>
    <xf numFmtId="164" fontId="6" fillId="3" borderId="38" xfId="3" applyFont="1" applyFill="1" applyBorder="1" applyAlignment="1">
      <alignment horizontal="center" vertical="center" wrapText="1"/>
    </xf>
    <xf numFmtId="164" fontId="30" fillId="7" borderId="10" xfId="1" applyFont="1" applyFill="1" applyBorder="1" applyAlignment="1">
      <alignment horizontal="left" vertical="center"/>
    </xf>
    <xf numFmtId="165" fontId="10" fillId="8" borderId="8" xfId="4" applyNumberFormat="1" applyFont="1" applyFill="1" applyBorder="1" applyAlignment="1">
      <alignment horizontal="center" vertical="center"/>
    </xf>
    <xf numFmtId="165" fontId="8" fillId="8" borderId="8" xfId="4" applyNumberFormat="1" applyFont="1" applyFill="1" applyBorder="1" applyAlignment="1">
      <alignment horizontal="center" vertical="center" wrapText="1"/>
    </xf>
    <xf numFmtId="165" fontId="10" fillId="8" borderId="10" xfId="4" applyNumberFormat="1" applyFont="1" applyFill="1" applyBorder="1" applyAlignment="1">
      <alignment horizontal="center" vertical="center" wrapText="1"/>
    </xf>
    <xf numFmtId="164" fontId="5" fillId="0" borderId="10" xfId="3" applyFont="1" applyBorder="1" applyAlignment="1">
      <alignment horizontal="left" vertical="center" wrapText="1"/>
    </xf>
    <xf numFmtId="164" fontId="6" fillId="0" borderId="10" xfId="3" applyFont="1" applyBorder="1" applyAlignment="1">
      <alignment horizontal="left" vertical="center" wrapText="1"/>
    </xf>
    <xf numFmtId="164" fontId="26" fillId="2" borderId="10" xfId="3" applyFont="1" applyFill="1" applyBorder="1" applyAlignment="1">
      <alignment horizontal="left" vertical="center" wrapText="1"/>
    </xf>
    <xf numFmtId="164" fontId="6" fillId="2" borderId="10" xfId="3" applyFont="1" applyFill="1" applyBorder="1" applyAlignment="1">
      <alignment horizontal="left" vertical="center" wrapText="1"/>
    </xf>
    <xf numFmtId="164" fontId="5" fillId="2" borderId="10" xfId="3" applyFont="1" applyFill="1" applyBorder="1" applyAlignment="1">
      <alignment horizontal="left" vertical="center" wrapText="1"/>
    </xf>
    <xf numFmtId="165" fontId="10" fillId="8" borderId="37" xfId="4" applyNumberFormat="1" applyFont="1" applyFill="1" applyBorder="1" applyAlignment="1">
      <alignment horizontal="center" vertical="center"/>
    </xf>
    <xf numFmtId="165" fontId="8" fillId="8" borderId="36" xfId="4" applyNumberFormat="1" applyFont="1" applyFill="1" applyBorder="1" applyAlignment="1">
      <alignment horizontal="center" vertical="center"/>
    </xf>
    <xf numFmtId="165" fontId="10" fillId="8" borderId="8" xfId="4" applyNumberFormat="1" applyFont="1" applyFill="1" applyBorder="1" applyAlignment="1">
      <alignment horizontal="center" vertical="center" wrapText="1"/>
    </xf>
    <xf numFmtId="164" fontId="10" fillId="3" borderId="12" xfId="3" applyFont="1" applyFill="1" applyBorder="1" applyAlignment="1">
      <alignment horizontal="left" vertical="center" wrapText="1"/>
    </xf>
    <xf numFmtId="164" fontId="19" fillId="3" borderId="23" xfId="3" applyFont="1" applyFill="1" applyBorder="1" applyAlignment="1">
      <alignment horizontal="left" vertical="center" wrapText="1"/>
    </xf>
    <xf numFmtId="164" fontId="2" fillId="3" borderId="23" xfId="3" applyFill="1" applyBorder="1" applyAlignment="1">
      <alignment horizontal="left" vertical="center"/>
    </xf>
    <xf numFmtId="164" fontId="30" fillId="7" borderId="25" xfId="1" applyFont="1" applyFill="1" applyBorder="1" applyAlignment="1">
      <alignment horizontal="center" vertical="center" wrapText="1"/>
    </xf>
    <xf numFmtId="165" fontId="28" fillId="7" borderId="23" xfId="5" applyFont="1" applyFill="1" applyBorder="1" applyAlignment="1">
      <alignment horizontal="left" vertical="center"/>
    </xf>
    <xf numFmtId="164" fontId="5" fillId="0" borderId="23" xfId="3" applyFont="1" applyBorder="1" applyAlignment="1">
      <alignment horizontal="left" vertical="center" wrapText="1"/>
    </xf>
    <xf numFmtId="164" fontId="26" fillId="0" borderId="23" xfId="3" applyFont="1" applyBorder="1" applyAlignment="1">
      <alignment horizontal="left" vertical="center" wrapText="1"/>
    </xf>
    <xf numFmtId="164" fontId="25" fillId="0" borderId="23" xfId="12" applyNumberFormat="1" applyBorder="1" applyAlignment="1">
      <alignment horizontal="left" vertical="center" wrapText="1"/>
    </xf>
    <xf numFmtId="164" fontId="46" fillId="7" borderId="25" xfId="1" applyFont="1" applyFill="1" applyBorder="1" applyAlignment="1">
      <alignment horizontal="center" vertical="center" wrapText="1"/>
    </xf>
    <xf numFmtId="164" fontId="50" fillId="2" borderId="23" xfId="3" applyFont="1" applyFill="1" applyBorder="1" applyAlignment="1">
      <alignment horizontal="left" vertical="center" wrapText="1"/>
    </xf>
    <xf numFmtId="164" fontId="6" fillId="2" borderId="23" xfId="3" applyFont="1" applyFill="1" applyBorder="1" applyAlignment="1">
      <alignment horizontal="left" vertical="center" wrapText="1"/>
    </xf>
    <xf numFmtId="164" fontId="10" fillId="3" borderId="23" xfId="3" applyFont="1" applyFill="1" applyBorder="1" applyAlignment="1">
      <alignment horizontal="left" vertical="center" wrapText="1"/>
    </xf>
    <xf numFmtId="165" fontId="28" fillId="7" borderId="10" xfId="5" applyFont="1" applyFill="1" applyBorder="1" applyAlignment="1">
      <alignment horizontal="left" vertical="center" wrapText="1"/>
    </xf>
    <xf numFmtId="164" fontId="6" fillId="0" borderId="31" xfId="3" applyFont="1" applyBorder="1" applyAlignment="1">
      <alignment horizontal="left" vertical="center" wrapText="1"/>
    </xf>
    <xf numFmtId="164" fontId="6" fillId="0" borderId="15" xfId="3" applyFont="1" applyBorder="1" applyAlignment="1">
      <alignment horizontal="left" vertical="center" wrapText="1"/>
    </xf>
    <xf numFmtId="165" fontId="28" fillId="7" borderId="23" xfId="5" applyFont="1" applyFill="1" applyBorder="1" applyAlignment="1">
      <alignment horizontal="left" vertical="center" wrapText="1"/>
    </xf>
    <xf numFmtId="164" fontId="64" fillId="0" borderId="23" xfId="3" applyFont="1" applyBorder="1" applyAlignment="1">
      <alignment horizontal="left" vertical="center" wrapText="1"/>
    </xf>
    <xf numFmtId="164" fontId="64" fillId="0" borderId="26" xfId="3" applyFont="1" applyBorder="1" applyAlignment="1">
      <alignment horizontal="left" vertical="center" wrapText="1"/>
    </xf>
    <xf numFmtId="164" fontId="64" fillId="0" borderId="27" xfId="3" applyFont="1" applyBorder="1" applyAlignment="1">
      <alignment horizontal="left" vertical="center" wrapText="1"/>
    </xf>
    <xf numFmtId="164" fontId="29" fillId="2" borderId="23" xfId="3" applyFont="1" applyFill="1" applyBorder="1" applyAlignment="1">
      <alignment horizontal="left" vertical="center" wrapText="1"/>
    </xf>
    <xf numFmtId="164" fontId="29" fillId="2" borderId="26" xfId="3" applyFont="1" applyFill="1" applyBorder="1" applyAlignment="1">
      <alignment horizontal="left" vertical="center" wrapText="1"/>
    </xf>
    <xf numFmtId="164" fontId="29" fillId="2" borderId="27" xfId="3" applyFont="1" applyFill="1" applyBorder="1" applyAlignment="1">
      <alignment horizontal="left" vertical="center" wrapText="1"/>
    </xf>
    <xf numFmtId="1" fontId="15" fillId="9" borderId="39" xfId="10" applyNumberFormat="1" applyFont="1" applyFill="1" applyBorder="1" applyAlignment="1" applyProtection="1">
      <alignment horizontal="center" vertical="center" wrapText="1"/>
      <protection locked="0"/>
    </xf>
    <xf numFmtId="1" fontId="15" fillId="9" borderId="25" xfId="10" applyNumberFormat="1" applyFont="1" applyFill="1" applyBorder="1" applyAlignment="1" applyProtection="1">
      <alignment horizontal="center" vertical="center" wrapText="1"/>
      <protection locked="0"/>
    </xf>
    <xf numFmtId="1" fontId="15" fillId="0" borderId="0" xfId="10" applyNumberFormat="1" applyFont="1" applyAlignment="1" applyProtection="1">
      <alignment horizontal="left" vertical="center" wrapText="1"/>
      <protection locked="0"/>
    </xf>
    <xf numFmtId="1" fontId="15" fillId="0" borderId="0" xfId="1" applyNumberFormat="1" applyFont="1" applyAlignment="1" applyProtection="1">
      <alignment horizontal="center" vertical="center" wrapText="1"/>
      <protection locked="0"/>
    </xf>
    <xf numFmtId="1" fontId="15" fillId="9" borderId="39" xfId="10" applyNumberFormat="1" applyFont="1" applyFill="1" applyBorder="1" applyAlignment="1" applyProtection="1">
      <alignment horizontal="left" vertical="center" wrapText="1"/>
      <protection locked="0"/>
    </xf>
    <xf numFmtId="1" fontId="15" fillId="9" borderId="25" xfId="10" applyNumberFormat="1" applyFont="1" applyFill="1" applyBorder="1" applyAlignment="1" applyProtection="1">
      <alignment horizontal="left" vertical="center" wrapText="1"/>
      <protection locked="0"/>
    </xf>
    <xf numFmtId="1" fontId="15" fillId="9" borderId="39" xfId="1" applyNumberFormat="1" applyFont="1" applyFill="1" applyBorder="1" applyAlignment="1" applyProtection="1">
      <alignment horizontal="center" vertical="center" wrapText="1"/>
      <protection locked="0"/>
    </xf>
    <xf numFmtId="1" fontId="15" fillId="9" borderId="25" xfId="1" applyNumberFormat="1" applyFont="1" applyFill="1" applyBorder="1" applyAlignment="1" applyProtection="1">
      <alignment horizontal="center" vertical="center" wrapText="1"/>
      <protection locked="0"/>
    </xf>
    <xf numFmtId="165" fontId="10" fillId="8" borderId="35" xfId="4" applyNumberFormat="1" applyFont="1" applyFill="1" applyBorder="1" applyAlignment="1">
      <alignment horizontal="center" vertical="center"/>
    </xf>
    <xf numFmtId="165" fontId="10" fillId="8" borderId="34" xfId="4" applyNumberFormat="1" applyFont="1" applyFill="1" applyBorder="1" applyAlignment="1">
      <alignment horizontal="center" vertical="center"/>
    </xf>
    <xf numFmtId="164" fontId="6" fillId="0" borderId="26" xfId="3" applyFont="1" applyBorder="1" applyAlignment="1">
      <alignment horizontal="left" vertical="center" wrapText="1"/>
    </xf>
    <xf numFmtId="164" fontId="6" fillId="0" borderId="27" xfId="3" applyFont="1" applyBorder="1" applyAlignment="1">
      <alignment horizontal="left" vertical="center" wrapText="1"/>
    </xf>
    <xf numFmtId="164" fontId="65" fillId="7" borderId="15" xfId="1" applyFont="1" applyFill="1" applyBorder="1" applyAlignment="1">
      <alignment horizontal="center" vertical="center"/>
    </xf>
    <xf numFmtId="165" fontId="28" fillId="7" borderId="24" xfId="5" applyFont="1" applyFill="1" applyBorder="1" applyAlignment="1">
      <alignment horizontal="left" vertical="center"/>
    </xf>
    <xf numFmtId="165" fontId="24" fillId="8" borderId="10" xfId="4" applyNumberFormat="1" applyFont="1" applyFill="1" applyBorder="1" applyAlignment="1">
      <alignment horizontal="center" vertical="center"/>
    </xf>
    <xf numFmtId="164" fontId="32" fillId="0" borderId="10" xfId="12" applyNumberFormat="1" applyFont="1" applyBorder="1" applyAlignment="1">
      <alignment horizontal="left" vertical="center" wrapText="1"/>
    </xf>
    <xf numFmtId="164" fontId="6" fillId="0" borderId="10" xfId="3" applyFont="1" applyBorder="1" applyAlignment="1">
      <alignment horizontal="left" vertical="center"/>
    </xf>
    <xf numFmtId="165" fontId="24" fillId="8" borderId="8" xfId="4" applyNumberFormat="1" applyFont="1" applyFill="1" applyBorder="1" applyAlignment="1">
      <alignment horizontal="center" vertical="center"/>
    </xf>
    <xf numFmtId="165" fontId="24" fillId="8" borderId="32" xfId="4" applyNumberFormat="1" applyFont="1" applyFill="1" applyBorder="1" applyAlignment="1">
      <alignment horizontal="center" vertical="center"/>
    </xf>
    <xf numFmtId="165" fontId="29" fillId="8" borderId="8" xfId="4" applyNumberFormat="1" applyFont="1" applyFill="1" applyBorder="1" applyAlignment="1">
      <alignment horizontal="center" vertical="center"/>
    </xf>
    <xf numFmtId="165" fontId="29" fillId="8" borderId="8" xfId="4" applyNumberFormat="1" applyFont="1" applyFill="1" applyBorder="1" applyAlignment="1">
      <alignment horizontal="center" vertical="center" wrapText="1"/>
    </xf>
    <xf numFmtId="164" fontId="10" fillId="0" borderId="10" xfId="1" applyFont="1" applyBorder="1">
      <alignment vertical="center"/>
    </xf>
    <xf numFmtId="1" fontId="15" fillId="15" borderId="39" xfId="10" applyNumberFormat="1" applyFont="1" applyFill="1" applyBorder="1" applyAlignment="1" applyProtection="1">
      <alignment horizontal="left" vertical="center" wrapText="1"/>
      <protection locked="0"/>
    </xf>
    <xf numFmtId="1" fontId="15" fillId="15" borderId="2" xfId="10" applyNumberFormat="1" applyFont="1" applyFill="1" applyBorder="1" applyAlignment="1" applyProtection="1">
      <alignment horizontal="left" vertical="center" wrapText="1"/>
      <protection locked="0"/>
    </xf>
    <xf numFmtId="1" fontId="15" fillId="15" borderId="39" xfId="1" applyNumberFormat="1" applyFont="1" applyFill="1" applyBorder="1" applyAlignment="1" applyProtection="1">
      <alignment horizontal="center" vertical="center" wrapText="1"/>
      <protection locked="0"/>
    </xf>
    <xf numFmtId="1" fontId="15" fillId="15" borderId="2" xfId="1" applyNumberFormat="1" applyFont="1" applyFill="1" applyBorder="1" applyAlignment="1" applyProtection="1">
      <alignment horizontal="center" vertical="center" wrapText="1"/>
      <protection locked="0"/>
    </xf>
    <xf numFmtId="0" fontId="30" fillId="10" borderId="8" xfId="0" applyFont="1" applyFill="1" applyBorder="1" applyAlignment="1">
      <alignment horizontal="center" vertical="center" wrapText="1"/>
    </xf>
    <xf numFmtId="0" fontId="30" fillId="10" borderId="17" xfId="0" applyFont="1" applyFill="1" applyBorder="1" applyAlignment="1">
      <alignment horizontal="center" vertical="center" wrapText="1"/>
    </xf>
    <xf numFmtId="0" fontId="30" fillId="10" borderId="7" xfId="0" applyFont="1" applyFill="1" applyBorder="1" applyAlignment="1">
      <alignment horizontal="center" vertical="center" wrapText="1"/>
    </xf>
    <xf numFmtId="164" fontId="30" fillId="7" borderId="9" xfId="1" applyFont="1" applyFill="1" applyBorder="1" applyAlignment="1">
      <alignment horizontal="left" vertical="center"/>
    </xf>
    <xf numFmtId="164" fontId="30" fillId="7" borderId="11" xfId="1" applyFont="1" applyFill="1" applyBorder="1" applyAlignment="1">
      <alignment horizontal="left" vertical="center"/>
    </xf>
    <xf numFmtId="165" fontId="28" fillId="7" borderId="9" xfId="5" applyFont="1" applyFill="1" applyBorder="1" applyAlignment="1">
      <alignment horizontal="left" vertical="center"/>
    </xf>
    <xf numFmtId="165" fontId="28" fillId="7" borderId="11" xfId="5" applyFont="1" applyFill="1" applyBorder="1" applyAlignment="1">
      <alignment horizontal="left" vertical="center"/>
    </xf>
    <xf numFmtId="165" fontId="10" fillId="8" borderId="7" xfId="4" applyNumberFormat="1" applyFont="1" applyFill="1" applyBorder="1" applyAlignment="1">
      <alignment horizontal="center" vertical="center"/>
    </xf>
    <xf numFmtId="165" fontId="8" fillId="8" borderId="7" xfId="4" applyNumberFormat="1" applyFont="1" applyFill="1" applyBorder="1" applyAlignment="1">
      <alignment horizontal="center" vertical="center"/>
    </xf>
    <xf numFmtId="165" fontId="8" fillId="8" borderId="7" xfId="4" applyNumberFormat="1" applyFont="1" applyFill="1" applyBorder="1" applyAlignment="1">
      <alignment horizontal="center" vertical="center" wrapText="1"/>
    </xf>
    <xf numFmtId="164" fontId="32" fillId="0" borderId="24" xfId="12" applyNumberFormat="1" applyFont="1" applyBorder="1" applyAlignment="1">
      <alignment horizontal="left" vertical="center" wrapText="1"/>
    </xf>
    <xf numFmtId="164" fontId="6" fillId="0" borderId="24" xfId="3" applyFont="1" applyBorder="1" applyAlignment="1">
      <alignment horizontal="left" vertical="center"/>
    </xf>
    <xf numFmtId="165" fontId="63" fillId="8" borderId="10" xfId="4" applyNumberFormat="1" applyFont="1" applyFill="1" applyBorder="1" applyAlignment="1">
      <alignment horizontal="center" vertical="center"/>
    </xf>
    <xf numFmtId="165" fontId="63" fillId="8" borderId="9" xfId="4" applyNumberFormat="1" applyFont="1" applyFill="1" applyBorder="1" applyAlignment="1">
      <alignment horizontal="center" vertical="center"/>
    </xf>
    <xf numFmtId="0" fontId="10" fillId="0" borderId="19" xfId="0" applyFont="1" applyBorder="1" applyAlignment="1">
      <alignment horizontal="left" wrapText="1"/>
    </xf>
    <xf numFmtId="0" fontId="10" fillId="0" borderId="20" xfId="0" applyFont="1" applyBorder="1" applyAlignment="1">
      <alignment horizontal="left" wrapText="1"/>
    </xf>
    <xf numFmtId="0" fontId="10" fillId="0" borderId="21" xfId="0" applyFont="1" applyBorder="1" applyAlignment="1">
      <alignment horizontal="left" wrapText="1"/>
    </xf>
    <xf numFmtId="0" fontId="10" fillId="0" borderId="23" xfId="0" applyFont="1" applyBorder="1" applyAlignment="1">
      <alignment horizontal="left" wrapText="1"/>
    </xf>
    <xf numFmtId="0" fontId="10" fillId="0" borderId="26" xfId="0" applyFont="1" applyBorder="1" applyAlignment="1">
      <alignment horizontal="left" wrapText="1"/>
    </xf>
    <xf numFmtId="0" fontId="10" fillId="0" borderId="27" xfId="0" applyFont="1" applyBorder="1" applyAlignment="1">
      <alignment horizontal="left" wrapText="1"/>
    </xf>
    <xf numFmtId="165" fontId="24" fillId="8" borderId="7" xfId="4" applyNumberFormat="1" applyFont="1" applyFill="1" applyBorder="1" applyAlignment="1">
      <alignment horizontal="center" vertical="center"/>
    </xf>
    <xf numFmtId="165" fontId="24" fillId="8" borderId="8" xfId="4" applyNumberFormat="1" applyFont="1" applyFill="1" applyBorder="1" applyAlignment="1">
      <alignment horizontal="center" vertical="center" wrapText="1"/>
    </xf>
    <xf numFmtId="165" fontId="24" fillId="8" borderId="7" xfId="4" applyNumberFormat="1" applyFont="1" applyFill="1" applyBorder="1" applyAlignment="1">
      <alignment horizontal="center" vertical="center" wrapText="1"/>
    </xf>
    <xf numFmtId="165" fontId="10" fillId="8" borderId="10" xfId="4" applyNumberFormat="1" applyFont="1" applyFill="1" applyBorder="1" applyAlignment="1">
      <alignment horizontal="center" vertical="center"/>
    </xf>
    <xf numFmtId="165" fontId="10" fillId="8" borderId="11" xfId="4" applyNumberFormat="1" applyFont="1" applyFill="1" applyBorder="1" applyAlignment="1">
      <alignment horizontal="center" vertical="center"/>
    </xf>
    <xf numFmtId="164" fontId="10" fillId="8" borderId="10" xfId="1" applyFont="1" applyFill="1" applyBorder="1" applyAlignment="1">
      <alignment horizontal="center" vertical="center" wrapText="1"/>
    </xf>
    <xf numFmtId="164" fontId="10" fillId="8" borderId="11" xfId="1" applyFont="1" applyFill="1" applyBorder="1" applyAlignment="1">
      <alignment horizontal="center" vertical="center" wrapText="1"/>
    </xf>
    <xf numFmtId="164" fontId="10" fillId="0" borderId="10" xfId="4" applyNumberFormat="1" applyFont="1" applyBorder="1" applyAlignment="1">
      <alignment horizontal="center" vertical="center" wrapText="1"/>
    </xf>
    <xf numFmtId="164" fontId="10" fillId="0" borderId="11" xfId="4" applyNumberFormat="1" applyFont="1" applyBorder="1" applyAlignment="1">
      <alignment horizontal="center" vertical="center" wrapText="1"/>
    </xf>
    <xf numFmtId="164" fontId="24" fillId="0" borderId="10" xfId="12" applyNumberFormat="1" applyFont="1" applyBorder="1" applyAlignment="1">
      <alignment horizontal="left" vertical="center" wrapText="1"/>
    </xf>
    <xf numFmtId="164" fontId="24" fillId="0" borderId="9" xfId="12" applyNumberFormat="1" applyFont="1" applyBorder="1" applyAlignment="1">
      <alignment horizontal="left" vertical="center" wrapText="1"/>
    </xf>
    <xf numFmtId="164" fontId="24" fillId="0" borderId="11" xfId="12" applyNumberFormat="1" applyFont="1" applyBorder="1" applyAlignment="1">
      <alignment horizontal="left" vertical="center" wrapText="1"/>
    </xf>
    <xf numFmtId="164" fontId="41" fillId="0" borderId="10" xfId="3" applyFont="1" applyBorder="1" applyAlignment="1">
      <alignment horizontal="left" vertical="center"/>
    </xf>
    <xf numFmtId="164" fontId="41" fillId="0" borderId="9" xfId="3" applyFont="1" applyBorder="1" applyAlignment="1">
      <alignment horizontal="left" vertical="center"/>
    </xf>
    <xf numFmtId="164" fontId="41" fillId="0" borderId="11" xfId="3" applyFont="1" applyBorder="1" applyAlignment="1">
      <alignment horizontal="left" vertical="center"/>
    </xf>
    <xf numFmtId="164" fontId="7" fillId="0" borderId="10" xfId="4" applyNumberFormat="1" applyFont="1" applyBorder="1" applyAlignment="1">
      <alignment horizontal="center" vertical="center" wrapText="1"/>
    </xf>
    <xf numFmtId="164" fontId="7" fillId="0" borderId="11" xfId="4" applyNumberFormat="1" applyFont="1" applyBorder="1" applyAlignment="1">
      <alignment horizontal="center" vertical="center" wrapText="1"/>
    </xf>
    <xf numFmtId="164" fontId="24" fillId="0" borderId="14" xfId="12" applyNumberFormat="1" applyFont="1" applyBorder="1" applyAlignment="1">
      <alignment horizontal="left" vertical="center" wrapText="1"/>
    </xf>
    <xf numFmtId="164" fontId="24" fillId="0" borderId="18" xfId="12" applyNumberFormat="1" applyFont="1" applyBorder="1" applyAlignment="1">
      <alignment horizontal="left" vertical="center" wrapText="1"/>
    </xf>
    <xf numFmtId="164" fontId="24" fillId="0" borderId="16" xfId="12" applyNumberFormat="1" applyFont="1" applyBorder="1" applyAlignment="1">
      <alignment horizontal="left" vertical="center" wrapText="1"/>
    </xf>
    <xf numFmtId="165" fontId="24" fillId="8" borderId="17" xfId="4" applyNumberFormat="1" applyFont="1" applyFill="1" applyBorder="1" applyAlignment="1">
      <alignment horizontal="center" vertical="center"/>
    </xf>
    <xf numFmtId="165" fontId="24" fillId="8" borderId="33" xfId="4" applyNumberFormat="1" applyFont="1" applyFill="1" applyBorder="1" applyAlignment="1">
      <alignment horizontal="center" vertical="center"/>
    </xf>
    <xf numFmtId="165" fontId="24" fillId="8" borderId="17" xfId="4" applyNumberFormat="1" applyFont="1" applyFill="1" applyBorder="1" applyAlignment="1">
      <alignment horizontal="center" vertical="center" wrapText="1"/>
    </xf>
    <xf numFmtId="0" fontId="30" fillId="10" borderId="15" xfId="0" applyFont="1" applyFill="1" applyBorder="1" applyAlignment="1">
      <alignment horizontal="center" vertical="center" wrapText="1"/>
    </xf>
    <xf numFmtId="0" fontId="30" fillId="10" borderId="13" xfId="0" applyFont="1" applyFill="1" applyBorder="1" applyAlignment="1">
      <alignment horizontal="center" vertical="center" wrapText="1"/>
    </xf>
    <xf numFmtId="0" fontId="30" fillId="10" borderId="14" xfId="0" applyFont="1" applyFill="1" applyBorder="1" applyAlignment="1">
      <alignment horizontal="center" vertical="center" wrapText="1"/>
    </xf>
    <xf numFmtId="164" fontId="30" fillId="7" borderId="26" xfId="1" applyFont="1" applyFill="1" applyBorder="1" applyAlignment="1">
      <alignment horizontal="left" vertical="center"/>
    </xf>
    <xf numFmtId="164" fontId="30" fillId="7" borderId="27" xfId="1" applyFont="1" applyFill="1" applyBorder="1" applyAlignment="1">
      <alignment horizontal="left" vertical="center"/>
    </xf>
    <xf numFmtId="165" fontId="63" fillId="8" borderId="8" xfId="4" applyNumberFormat="1" applyFont="1" applyFill="1" applyBorder="1" applyAlignment="1">
      <alignment horizontal="center" vertical="center"/>
    </xf>
    <xf numFmtId="165" fontId="63" fillId="8" borderId="17" xfId="4" applyNumberFormat="1" applyFont="1" applyFill="1" applyBorder="1" applyAlignment="1">
      <alignment horizontal="center" vertical="center"/>
    </xf>
    <xf numFmtId="165" fontId="8" fillId="8" borderId="17" xfId="4" applyNumberFormat="1" applyFont="1" applyFill="1" applyBorder="1" applyAlignment="1">
      <alignment horizontal="center" vertical="center"/>
    </xf>
    <xf numFmtId="165" fontId="8" fillId="8" borderId="17" xfId="4" applyNumberFormat="1" applyFont="1" applyFill="1" applyBorder="1" applyAlignment="1">
      <alignment horizontal="center" vertical="center" wrapText="1"/>
    </xf>
    <xf numFmtId="165" fontId="63" fillId="8" borderId="14" xfId="4" applyNumberFormat="1" applyFont="1" applyFill="1" applyBorder="1" applyAlignment="1">
      <alignment horizontal="center" vertical="center" wrapText="1"/>
    </xf>
    <xf numFmtId="165" fontId="63" fillId="8" borderId="18" xfId="4" applyNumberFormat="1" applyFont="1" applyFill="1" applyBorder="1" applyAlignment="1">
      <alignment horizontal="center" vertical="center" wrapText="1"/>
    </xf>
    <xf numFmtId="164" fontId="67" fillId="0" borderId="23" xfId="3" applyFont="1" applyBorder="1" applyAlignment="1">
      <alignment horizontal="left" vertical="center" wrapText="1"/>
    </xf>
    <xf numFmtId="164" fontId="67" fillId="0" borderId="26" xfId="3" applyFont="1" applyBorder="1" applyAlignment="1">
      <alignment horizontal="left" vertical="center" wrapText="1"/>
    </xf>
    <xf numFmtId="164" fontId="67" fillId="0" borderId="27" xfId="3" applyFont="1" applyBorder="1" applyAlignment="1">
      <alignment horizontal="left" vertical="center" wrapText="1"/>
    </xf>
    <xf numFmtId="164" fontId="65" fillId="7" borderId="24" xfId="1" applyFont="1" applyFill="1" applyBorder="1" applyAlignment="1">
      <alignment horizontal="left" vertical="center"/>
    </xf>
    <xf numFmtId="164" fontId="65" fillId="7" borderId="23" xfId="1" applyFont="1" applyFill="1" applyBorder="1" applyAlignment="1">
      <alignment horizontal="left" vertical="center"/>
    </xf>
    <xf numFmtId="164" fontId="65" fillId="7" borderId="26" xfId="1" applyFont="1" applyFill="1" applyBorder="1" applyAlignment="1">
      <alignment horizontal="left" vertical="center"/>
    </xf>
    <xf numFmtId="164" fontId="65" fillId="7" borderId="27" xfId="1" applyFont="1" applyFill="1" applyBorder="1" applyAlignment="1">
      <alignment horizontal="left" vertical="center"/>
    </xf>
    <xf numFmtId="164" fontId="65" fillId="7" borderId="31" xfId="1" applyFont="1" applyFill="1" applyBorder="1" applyAlignment="1">
      <alignment horizontal="left" vertical="center"/>
    </xf>
    <xf numFmtId="164" fontId="65" fillId="7" borderId="41" xfId="1" applyFont="1" applyFill="1" applyBorder="1" applyAlignment="1">
      <alignment horizontal="left" vertical="center"/>
    </xf>
    <xf numFmtId="164" fontId="65" fillId="7" borderId="10" xfId="1" applyFont="1" applyFill="1" applyBorder="1" applyAlignment="1">
      <alignment horizontal="left" vertical="center"/>
    </xf>
    <xf numFmtId="164" fontId="65" fillId="7" borderId="9" xfId="1" applyFont="1" applyFill="1" applyBorder="1" applyAlignment="1">
      <alignment horizontal="left" vertical="center"/>
    </xf>
    <xf numFmtId="164" fontId="69" fillId="7" borderId="24" xfId="1" applyFont="1" applyFill="1" applyBorder="1" applyAlignment="1">
      <alignment horizontal="left" vertical="center"/>
    </xf>
    <xf numFmtId="165" fontId="63" fillId="8" borderId="32" xfId="4" applyNumberFormat="1" applyFont="1" applyFill="1" applyBorder="1" applyAlignment="1">
      <alignment horizontal="center" vertical="center"/>
    </xf>
    <xf numFmtId="165" fontId="63" fillId="8" borderId="17" xfId="4" applyNumberFormat="1" applyFont="1" applyFill="1" applyBorder="1" applyAlignment="1">
      <alignment horizontal="center" vertical="center" wrapText="1"/>
    </xf>
    <xf numFmtId="165" fontId="63" fillId="8" borderId="8" xfId="4" applyNumberFormat="1" applyFont="1" applyFill="1" applyBorder="1" applyAlignment="1">
      <alignment horizontal="center" vertical="center" wrapText="1"/>
    </xf>
    <xf numFmtId="164" fontId="63" fillId="8" borderId="14" xfId="1" applyFont="1" applyFill="1" applyBorder="1" applyAlignment="1">
      <alignment horizontal="center" vertical="center"/>
    </xf>
    <xf numFmtId="164" fontId="63" fillId="8" borderId="18" xfId="1" applyFont="1" applyFill="1" applyBorder="1" applyAlignment="1">
      <alignment horizontal="center" vertical="center"/>
    </xf>
    <xf numFmtId="164" fontId="20" fillId="0" borderId="10" xfId="3" applyFont="1" applyBorder="1" applyAlignment="1">
      <alignment horizontal="left" vertical="center" wrapText="1"/>
    </xf>
    <xf numFmtId="164" fontId="20" fillId="0" borderId="9" xfId="3" applyFont="1" applyBorder="1" applyAlignment="1">
      <alignment horizontal="left" vertical="center" wrapText="1"/>
    </xf>
    <xf numFmtId="164" fontId="20" fillId="0" borderId="11" xfId="3" applyFont="1" applyBorder="1" applyAlignment="1">
      <alignment horizontal="left" vertical="center" wrapText="1"/>
    </xf>
    <xf numFmtId="164" fontId="32" fillId="0" borderId="9" xfId="12" applyNumberFormat="1" applyFont="1" applyBorder="1" applyAlignment="1">
      <alignment horizontal="left" vertical="center" wrapText="1"/>
    </xf>
    <xf numFmtId="164" fontId="32" fillId="0" borderId="11" xfId="12" applyNumberFormat="1" applyFont="1" applyBorder="1" applyAlignment="1">
      <alignment horizontal="left" vertical="center" wrapText="1"/>
    </xf>
    <xf numFmtId="164" fontId="6" fillId="0" borderId="9" xfId="3" applyFont="1" applyBorder="1" applyAlignment="1">
      <alignment horizontal="left" vertical="center"/>
    </xf>
    <xf numFmtId="164" fontId="6" fillId="0" borderId="11" xfId="3" applyFont="1" applyBorder="1" applyAlignment="1">
      <alignment horizontal="left" vertical="center"/>
    </xf>
    <xf numFmtId="164" fontId="30" fillId="7" borderId="15" xfId="1" applyFont="1" applyFill="1" applyBorder="1" applyAlignment="1">
      <alignment horizontal="center" vertical="center"/>
    </xf>
    <xf numFmtId="164" fontId="30" fillId="7" borderId="17" xfId="1" applyFont="1" applyFill="1" applyBorder="1" applyAlignment="1">
      <alignment horizontal="center" vertical="center"/>
    </xf>
    <xf numFmtId="164" fontId="30" fillId="7" borderId="7" xfId="1" applyFont="1" applyFill="1" applyBorder="1" applyAlignment="1">
      <alignment horizontal="center" vertical="center"/>
    </xf>
    <xf numFmtId="0" fontId="83" fillId="0" borderId="24" xfId="0" applyFont="1" applyFill="1" applyBorder="1" applyAlignment="1">
      <alignment horizontal="center" vertical="center"/>
    </xf>
    <xf numFmtId="0" fontId="84" fillId="0" borderId="24" xfId="0" applyFont="1" applyFill="1" applyBorder="1" applyAlignment="1">
      <alignment horizontal="center" vertical="center"/>
    </xf>
    <xf numFmtId="49" fontId="85" fillId="0" borderId="24" xfId="0" applyNumberFormat="1" applyFont="1" applyFill="1" applyBorder="1" applyAlignment="1">
      <alignment horizontal="center" vertical="center" wrapText="1"/>
    </xf>
  </cellXfs>
  <cellStyles count="13">
    <cellStyle name="Hyperlink" xfId="12" builtinId="8"/>
    <cellStyle name="LineTableBorder 3" xfId="4"/>
    <cellStyle name="LineTitle 2" xfId="5"/>
    <cellStyle name="Normal" xfId="0" builtinId="0"/>
    <cellStyle name="Normal 10" xfId="3"/>
    <cellStyle name="Normal 2" xfId="2"/>
    <cellStyle name="Normal 2 2" xfId="1"/>
    <cellStyle name="Normal 2 2 2" xfId="9"/>
    <cellStyle name="Normal 2 3" xfId="6"/>
    <cellStyle name="Normal 3" xfId="10"/>
    <cellStyle name="Normal 3 3" xfId="8"/>
    <cellStyle name="Normal_SAILING SCHEDULE" xfId="11"/>
    <cellStyle name="常规 2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0</xdr:rowOff>
    </xdr:from>
    <xdr:to>
      <xdr:col>2</xdr:col>
      <xdr:colOff>0</xdr:colOff>
      <xdr:row>12</xdr:row>
      <xdr:rowOff>0</xdr:rowOff>
    </xdr:to>
    <xdr:sp macro="" textlink="">
      <xdr:nvSpPr>
        <xdr:cNvPr id="2" name="Line 19"/>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3" name="Line 21"/>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4" name="Line 23"/>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5" name="Line 19"/>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6" name="Line 21"/>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7" name="Line 23"/>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ZIM%20SCHEDULE--2022/&#35746;&#33329;&#21672;&#35810;&#65288;&#25552;&#20132;&#35746;&#33329;&#65307;&#20462;&#25913;&#35746;&#33329;&#65307;&#35746;&#33329;&#29366;&#24577;&#21672;&#35810;&#65289;:cnxia.booking@zim.com/cnxia.booking@goldstarline.com%20&#23458;&#26381;&#28909;&#32447;:400%208191071" TargetMode="External"/><Relationship Id="rId13"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3"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7"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2"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2"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6" Type="http://schemas.openxmlformats.org/officeDocument/2006/relationships/comments" Target="../comments1.xml"/><Relationship Id="rId1" Type="http://schemas.openxmlformats.org/officeDocument/2006/relationships/hyperlink" Target="file:///C:\Users\yu.stars\AppData\Local\Microsoft\Windows\INetCache\AppData\Local\Microsoft\Windows\INetCache\Content.Outlook\ZYDSH59T\&#19994;&#21153;%20%20Elena%20%20%20TEL:0592-2687212%20%20%20%20%20%20%20EMAIL:%20Zhong.elena@cn.zim.com" TargetMode="External"/><Relationship Id="rId6"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1"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5"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5" Type="http://schemas.openxmlformats.org/officeDocument/2006/relationships/vmlDrawing" Target="../drawings/vmlDrawing1.vml"/><Relationship Id="rId10"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4"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9"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8"/>
  <sheetViews>
    <sheetView tabSelected="1" workbookViewId="0">
      <selection activeCell="F11" sqref="F11"/>
    </sheetView>
  </sheetViews>
  <sheetFormatPr defaultRowHeight="15"/>
  <cols>
    <col min="1" max="1" width="20.140625" style="334" customWidth="1"/>
    <col min="2" max="2" width="21.28515625" style="334" customWidth="1"/>
    <col min="3" max="7" width="12.42578125" style="334" customWidth="1"/>
    <col min="8" max="8" width="36.42578125" style="334" customWidth="1"/>
    <col min="9" max="250" width="9.140625" style="334"/>
    <col min="251" max="251" width="20.140625" style="334" customWidth="1"/>
    <col min="252" max="252" width="21.28515625" style="334" customWidth="1"/>
    <col min="253" max="257" width="12.42578125" style="334" customWidth="1"/>
    <col min="258" max="258" width="29" style="334" customWidth="1"/>
    <col min="259" max="506" width="9.140625" style="334"/>
    <col min="507" max="507" width="20.140625" style="334" customWidth="1"/>
    <col min="508" max="508" width="21.28515625" style="334" customWidth="1"/>
    <col min="509" max="513" width="12.42578125" style="334" customWidth="1"/>
    <col min="514" max="514" width="29" style="334" customWidth="1"/>
    <col min="515" max="762" width="9.140625" style="334"/>
    <col min="763" max="763" width="20.140625" style="334" customWidth="1"/>
    <col min="764" max="764" width="21.28515625" style="334" customWidth="1"/>
    <col min="765" max="769" width="12.42578125" style="334" customWidth="1"/>
    <col min="770" max="770" width="29" style="334" customWidth="1"/>
    <col min="771" max="1018" width="9.140625" style="334"/>
    <col min="1019" max="1019" width="20.140625" style="334" customWidth="1"/>
    <col min="1020" max="1020" width="21.28515625" style="334" customWidth="1"/>
    <col min="1021" max="1025" width="12.42578125" style="334" customWidth="1"/>
    <col min="1026" max="1026" width="29" style="334" customWidth="1"/>
    <col min="1027" max="1274" width="9.140625" style="334"/>
    <col min="1275" max="1275" width="20.140625" style="334" customWidth="1"/>
    <col min="1276" max="1276" width="21.28515625" style="334" customWidth="1"/>
    <col min="1277" max="1281" width="12.42578125" style="334" customWidth="1"/>
    <col min="1282" max="1282" width="29" style="334" customWidth="1"/>
    <col min="1283" max="1530" width="9.140625" style="334"/>
    <col min="1531" max="1531" width="20.140625" style="334" customWidth="1"/>
    <col min="1532" max="1532" width="21.28515625" style="334" customWidth="1"/>
    <col min="1533" max="1537" width="12.42578125" style="334" customWidth="1"/>
    <col min="1538" max="1538" width="29" style="334" customWidth="1"/>
    <col min="1539" max="1786" width="9.140625" style="334"/>
    <col min="1787" max="1787" width="20.140625" style="334" customWidth="1"/>
    <col min="1788" max="1788" width="21.28515625" style="334" customWidth="1"/>
    <col min="1789" max="1793" width="12.42578125" style="334" customWidth="1"/>
    <col min="1794" max="1794" width="29" style="334" customWidth="1"/>
    <col min="1795" max="2042" width="9.140625" style="334"/>
    <col min="2043" max="2043" width="20.140625" style="334" customWidth="1"/>
    <col min="2044" max="2044" width="21.28515625" style="334" customWidth="1"/>
    <col min="2045" max="2049" width="12.42578125" style="334" customWidth="1"/>
    <col min="2050" max="2050" width="29" style="334" customWidth="1"/>
    <col min="2051" max="2298" width="9.140625" style="334"/>
    <col min="2299" max="2299" width="20.140625" style="334" customWidth="1"/>
    <col min="2300" max="2300" width="21.28515625" style="334" customWidth="1"/>
    <col min="2301" max="2305" width="12.42578125" style="334" customWidth="1"/>
    <col min="2306" max="2306" width="29" style="334" customWidth="1"/>
    <col min="2307" max="2554" width="9.140625" style="334"/>
    <col min="2555" max="2555" width="20.140625" style="334" customWidth="1"/>
    <col min="2556" max="2556" width="21.28515625" style="334" customWidth="1"/>
    <col min="2557" max="2561" width="12.42578125" style="334" customWidth="1"/>
    <col min="2562" max="2562" width="29" style="334" customWidth="1"/>
    <col min="2563" max="2810" width="9.140625" style="334"/>
    <col min="2811" max="2811" width="20.140625" style="334" customWidth="1"/>
    <col min="2812" max="2812" width="21.28515625" style="334" customWidth="1"/>
    <col min="2813" max="2817" width="12.42578125" style="334" customWidth="1"/>
    <col min="2818" max="2818" width="29" style="334" customWidth="1"/>
    <col min="2819" max="3066" width="9.140625" style="334"/>
    <col min="3067" max="3067" width="20.140625" style="334" customWidth="1"/>
    <col min="3068" max="3068" width="21.28515625" style="334" customWidth="1"/>
    <col min="3069" max="3073" width="12.42578125" style="334" customWidth="1"/>
    <col min="3074" max="3074" width="29" style="334" customWidth="1"/>
    <col min="3075" max="3322" width="9.140625" style="334"/>
    <col min="3323" max="3323" width="20.140625" style="334" customWidth="1"/>
    <col min="3324" max="3324" width="21.28515625" style="334" customWidth="1"/>
    <col min="3325" max="3329" width="12.42578125" style="334" customWidth="1"/>
    <col min="3330" max="3330" width="29" style="334" customWidth="1"/>
    <col min="3331" max="3578" width="9.140625" style="334"/>
    <col min="3579" max="3579" width="20.140625" style="334" customWidth="1"/>
    <col min="3580" max="3580" width="21.28515625" style="334" customWidth="1"/>
    <col min="3581" max="3585" width="12.42578125" style="334" customWidth="1"/>
    <col min="3586" max="3586" width="29" style="334" customWidth="1"/>
    <col min="3587" max="3834" width="9.140625" style="334"/>
    <col min="3835" max="3835" width="20.140625" style="334" customWidth="1"/>
    <col min="3836" max="3836" width="21.28515625" style="334" customWidth="1"/>
    <col min="3837" max="3841" width="12.42578125" style="334" customWidth="1"/>
    <col min="3842" max="3842" width="29" style="334" customWidth="1"/>
    <col min="3843" max="4090" width="9.140625" style="334"/>
    <col min="4091" max="4091" width="20.140625" style="334" customWidth="1"/>
    <col min="4092" max="4092" width="21.28515625" style="334" customWidth="1"/>
    <col min="4093" max="4097" width="12.42578125" style="334" customWidth="1"/>
    <col min="4098" max="4098" width="29" style="334" customWidth="1"/>
    <col min="4099" max="4346" width="9.140625" style="334"/>
    <col min="4347" max="4347" width="20.140625" style="334" customWidth="1"/>
    <col min="4348" max="4348" width="21.28515625" style="334" customWidth="1"/>
    <col min="4349" max="4353" width="12.42578125" style="334" customWidth="1"/>
    <col min="4354" max="4354" width="29" style="334" customWidth="1"/>
    <col min="4355" max="4602" width="9.140625" style="334"/>
    <col min="4603" max="4603" width="20.140625" style="334" customWidth="1"/>
    <col min="4604" max="4604" width="21.28515625" style="334" customWidth="1"/>
    <col min="4605" max="4609" width="12.42578125" style="334" customWidth="1"/>
    <col min="4610" max="4610" width="29" style="334" customWidth="1"/>
    <col min="4611" max="4858" width="9.140625" style="334"/>
    <col min="4859" max="4859" width="20.140625" style="334" customWidth="1"/>
    <col min="4860" max="4860" width="21.28515625" style="334" customWidth="1"/>
    <col min="4861" max="4865" width="12.42578125" style="334" customWidth="1"/>
    <col min="4866" max="4866" width="29" style="334" customWidth="1"/>
    <col min="4867" max="5114" width="9.140625" style="334"/>
    <col min="5115" max="5115" width="20.140625" style="334" customWidth="1"/>
    <col min="5116" max="5116" width="21.28515625" style="334" customWidth="1"/>
    <col min="5117" max="5121" width="12.42578125" style="334" customWidth="1"/>
    <col min="5122" max="5122" width="29" style="334" customWidth="1"/>
    <col min="5123" max="5370" width="9.140625" style="334"/>
    <col min="5371" max="5371" width="20.140625" style="334" customWidth="1"/>
    <col min="5372" max="5372" width="21.28515625" style="334" customWidth="1"/>
    <col min="5373" max="5377" width="12.42578125" style="334" customWidth="1"/>
    <col min="5378" max="5378" width="29" style="334" customWidth="1"/>
    <col min="5379" max="5626" width="9.140625" style="334"/>
    <col min="5627" max="5627" width="20.140625" style="334" customWidth="1"/>
    <col min="5628" max="5628" width="21.28515625" style="334" customWidth="1"/>
    <col min="5629" max="5633" width="12.42578125" style="334" customWidth="1"/>
    <col min="5634" max="5634" width="29" style="334" customWidth="1"/>
    <col min="5635" max="5882" width="9.140625" style="334"/>
    <col min="5883" max="5883" width="20.140625" style="334" customWidth="1"/>
    <col min="5884" max="5884" width="21.28515625" style="334" customWidth="1"/>
    <col min="5885" max="5889" width="12.42578125" style="334" customWidth="1"/>
    <col min="5890" max="5890" width="29" style="334" customWidth="1"/>
    <col min="5891" max="6138" width="9.140625" style="334"/>
    <col min="6139" max="6139" width="20.140625" style="334" customWidth="1"/>
    <col min="6140" max="6140" width="21.28515625" style="334" customWidth="1"/>
    <col min="6141" max="6145" width="12.42578125" style="334" customWidth="1"/>
    <col min="6146" max="6146" width="29" style="334" customWidth="1"/>
    <col min="6147" max="6394" width="9.140625" style="334"/>
    <col min="6395" max="6395" width="20.140625" style="334" customWidth="1"/>
    <col min="6396" max="6396" width="21.28515625" style="334" customWidth="1"/>
    <col min="6397" max="6401" width="12.42578125" style="334" customWidth="1"/>
    <col min="6402" max="6402" width="29" style="334" customWidth="1"/>
    <col min="6403" max="6650" width="9.140625" style="334"/>
    <col min="6651" max="6651" width="20.140625" style="334" customWidth="1"/>
    <col min="6652" max="6652" width="21.28515625" style="334" customWidth="1"/>
    <col min="6653" max="6657" width="12.42578125" style="334" customWidth="1"/>
    <col min="6658" max="6658" width="29" style="334" customWidth="1"/>
    <col min="6659" max="6906" width="9.140625" style="334"/>
    <col min="6907" max="6907" width="20.140625" style="334" customWidth="1"/>
    <col min="6908" max="6908" width="21.28515625" style="334" customWidth="1"/>
    <col min="6909" max="6913" width="12.42578125" style="334" customWidth="1"/>
    <col min="6914" max="6914" width="29" style="334" customWidth="1"/>
    <col min="6915" max="7162" width="9.140625" style="334"/>
    <col min="7163" max="7163" width="20.140625" style="334" customWidth="1"/>
    <col min="7164" max="7164" width="21.28515625" style="334" customWidth="1"/>
    <col min="7165" max="7169" width="12.42578125" style="334" customWidth="1"/>
    <col min="7170" max="7170" width="29" style="334" customWidth="1"/>
    <col min="7171" max="7418" width="9.140625" style="334"/>
    <col min="7419" max="7419" width="20.140625" style="334" customWidth="1"/>
    <col min="7420" max="7420" width="21.28515625" style="334" customWidth="1"/>
    <col min="7421" max="7425" width="12.42578125" style="334" customWidth="1"/>
    <col min="7426" max="7426" width="29" style="334" customWidth="1"/>
    <col min="7427" max="7674" width="9.140625" style="334"/>
    <col min="7675" max="7675" width="20.140625" style="334" customWidth="1"/>
    <col min="7676" max="7676" width="21.28515625" style="334" customWidth="1"/>
    <col min="7677" max="7681" width="12.42578125" style="334" customWidth="1"/>
    <col min="7682" max="7682" width="29" style="334" customWidth="1"/>
    <col min="7683" max="7930" width="9.140625" style="334"/>
    <col min="7931" max="7931" width="20.140625" style="334" customWidth="1"/>
    <col min="7932" max="7932" width="21.28515625" style="334" customWidth="1"/>
    <col min="7933" max="7937" width="12.42578125" style="334" customWidth="1"/>
    <col min="7938" max="7938" width="29" style="334" customWidth="1"/>
    <col min="7939" max="8186" width="9.140625" style="334"/>
    <col min="8187" max="8187" width="20.140625" style="334" customWidth="1"/>
    <col min="8188" max="8188" width="21.28515625" style="334" customWidth="1"/>
    <col min="8189" max="8193" width="12.42578125" style="334" customWidth="1"/>
    <col min="8194" max="8194" width="29" style="334" customWidth="1"/>
    <col min="8195" max="8442" width="9.140625" style="334"/>
    <col min="8443" max="8443" width="20.140625" style="334" customWidth="1"/>
    <col min="8444" max="8444" width="21.28515625" style="334" customWidth="1"/>
    <col min="8445" max="8449" width="12.42578125" style="334" customWidth="1"/>
    <col min="8450" max="8450" width="29" style="334" customWidth="1"/>
    <col min="8451" max="8698" width="9.140625" style="334"/>
    <col min="8699" max="8699" width="20.140625" style="334" customWidth="1"/>
    <col min="8700" max="8700" width="21.28515625" style="334" customWidth="1"/>
    <col min="8701" max="8705" width="12.42578125" style="334" customWidth="1"/>
    <col min="8706" max="8706" width="29" style="334" customWidth="1"/>
    <col min="8707" max="8954" width="9.140625" style="334"/>
    <col min="8955" max="8955" width="20.140625" style="334" customWidth="1"/>
    <col min="8956" max="8956" width="21.28515625" style="334" customWidth="1"/>
    <col min="8957" max="8961" width="12.42578125" style="334" customWidth="1"/>
    <col min="8962" max="8962" width="29" style="334" customWidth="1"/>
    <col min="8963" max="9210" width="9.140625" style="334"/>
    <col min="9211" max="9211" width="20.140625" style="334" customWidth="1"/>
    <col min="9212" max="9212" width="21.28515625" style="334" customWidth="1"/>
    <col min="9213" max="9217" width="12.42578125" style="334" customWidth="1"/>
    <col min="9218" max="9218" width="29" style="334" customWidth="1"/>
    <col min="9219" max="9466" width="9.140625" style="334"/>
    <col min="9467" max="9467" width="20.140625" style="334" customWidth="1"/>
    <col min="9468" max="9468" width="21.28515625" style="334" customWidth="1"/>
    <col min="9469" max="9473" width="12.42578125" style="334" customWidth="1"/>
    <col min="9474" max="9474" width="29" style="334" customWidth="1"/>
    <col min="9475" max="9722" width="9.140625" style="334"/>
    <col min="9723" max="9723" width="20.140625" style="334" customWidth="1"/>
    <col min="9724" max="9724" width="21.28515625" style="334" customWidth="1"/>
    <col min="9725" max="9729" width="12.42578125" style="334" customWidth="1"/>
    <col min="9730" max="9730" width="29" style="334" customWidth="1"/>
    <col min="9731" max="9978" width="9.140625" style="334"/>
    <col min="9979" max="9979" width="20.140625" style="334" customWidth="1"/>
    <col min="9980" max="9980" width="21.28515625" style="334" customWidth="1"/>
    <col min="9981" max="9985" width="12.42578125" style="334" customWidth="1"/>
    <col min="9986" max="9986" width="29" style="334" customWidth="1"/>
    <col min="9987" max="10234" width="9.140625" style="334"/>
    <col min="10235" max="10235" width="20.140625" style="334" customWidth="1"/>
    <col min="10236" max="10236" width="21.28515625" style="334" customWidth="1"/>
    <col min="10237" max="10241" width="12.42578125" style="334" customWidth="1"/>
    <col min="10242" max="10242" width="29" style="334" customWidth="1"/>
    <col min="10243" max="10490" width="9.140625" style="334"/>
    <col min="10491" max="10491" width="20.140625" style="334" customWidth="1"/>
    <col min="10492" max="10492" width="21.28515625" style="334" customWidth="1"/>
    <col min="10493" max="10497" width="12.42578125" style="334" customWidth="1"/>
    <col min="10498" max="10498" width="29" style="334" customWidth="1"/>
    <col min="10499" max="10746" width="9.140625" style="334"/>
    <col min="10747" max="10747" width="20.140625" style="334" customWidth="1"/>
    <col min="10748" max="10748" width="21.28515625" style="334" customWidth="1"/>
    <col min="10749" max="10753" width="12.42578125" style="334" customWidth="1"/>
    <col min="10754" max="10754" width="29" style="334" customWidth="1"/>
    <col min="10755" max="11002" width="9.140625" style="334"/>
    <col min="11003" max="11003" width="20.140625" style="334" customWidth="1"/>
    <col min="11004" max="11004" width="21.28515625" style="334" customWidth="1"/>
    <col min="11005" max="11009" width="12.42578125" style="334" customWidth="1"/>
    <col min="11010" max="11010" width="29" style="334" customWidth="1"/>
    <col min="11011" max="11258" width="9.140625" style="334"/>
    <col min="11259" max="11259" width="20.140625" style="334" customWidth="1"/>
    <col min="11260" max="11260" width="21.28515625" style="334" customWidth="1"/>
    <col min="11261" max="11265" width="12.42578125" style="334" customWidth="1"/>
    <col min="11266" max="11266" width="29" style="334" customWidth="1"/>
    <col min="11267" max="11514" width="9.140625" style="334"/>
    <col min="11515" max="11515" width="20.140625" style="334" customWidth="1"/>
    <col min="11516" max="11516" width="21.28515625" style="334" customWidth="1"/>
    <col min="11517" max="11521" width="12.42578125" style="334" customWidth="1"/>
    <col min="11522" max="11522" width="29" style="334" customWidth="1"/>
    <col min="11523" max="11770" width="9.140625" style="334"/>
    <col min="11771" max="11771" width="20.140625" style="334" customWidth="1"/>
    <col min="11772" max="11772" width="21.28515625" style="334" customWidth="1"/>
    <col min="11773" max="11777" width="12.42578125" style="334" customWidth="1"/>
    <col min="11778" max="11778" width="29" style="334" customWidth="1"/>
    <col min="11779" max="12026" width="9.140625" style="334"/>
    <col min="12027" max="12027" width="20.140625" style="334" customWidth="1"/>
    <col min="12028" max="12028" width="21.28515625" style="334" customWidth="1"/>
    <col min="12029" max="12033" width="12.42578125" style="334" customWidth="1"/>
    <col min="12034" max="12034" width="29" style="334" customWidth="1"/>
    <col min="12035" max="12282" width="9.140625" style="334"/>
    <col min="12283" max="12283" width="20.140625" style="334" customWidth="1"/>
    <col min="12284" max="12284" width="21.28515625" style="334" customWidth="1"/>
    <col min="12285" max="12289" width="12.42578125" style="334" customWidth="1"/>
    <col min="12290" max="12290" width="29" style="334" customWidth="1"/>
    <col min="12291" max="12538" width="9.140625" style="334"/>
    <col min="12539" max="12539" width="20.140625" style="334" customWidth="1"/>
    <col min="12540" max="12540" width="21.28515625" style="334" customWidth="1"/>
    <col min="12541" max="12545" width="12.42578125" style="334" customWidth="1"/>
    <col min="12546" max="12546" width="29" style="334" customWidth="1"/>
    <col min="12547" max="12794" width="9.140625" style="334"/>
    <col min="12795" max="12795" width="20.140625" style="334" customWidth="1"/>
    <col min="12796" max="12796" width="21.28515625" style="334" customWidth="1"/>
    <col min="12797" max="12801" width="12.42578125" style="334" customWidth="1"/>
    <col min="12802" max="12802" width="29" style="334" customWidth="1"/>
    <col min="12803" max="13050" width="9.140625" style="334"/>
    <col min="13051" max="13051" width="20.140625" style="334" customWidth="1"/>
    <col min="13052" max="13052" width="21.28515625" style="334" customWidth="1"/>
    <col min="13053" max="13057" width="12.42578125" style="334" customWidth="1"/>
    <col min="13058" max="13058" width="29" style="334" customWidth="1"/>
    <col min="13059" max="13306" width="9.140625" style="334"/>
    <col min="13307" max="13307" width="20.140625" style="334" customWidth="1"/>
    <col min="13308" max="13308" width="21.28515625" style="334" customWidth="1"/>
    <col min="13309" max="13313" width="12.42578125" style="334" customWidth="1"/>
    <col min="13314" max="13314" width="29" style="334" customWidth="1"/>
    <col min="13315" max="13562" width="9.140625" style="334"/>
    <col min="13563" max="13563" width="20.140625" style="334" customWidth="1"/>
    <col min="13564" max="13564" width="21.28515625" style="334" customWidth="1"/>
    <col min="13565" max="13569" width="12.42578125" style="334" customWidth="1"/>
    <col min="13570" max="13570" width="29" style="334" customWidth="1"/>
    <col min="13571" max="13818" width="9.140625" style="334"/>
    <col min="13819" max="13819" width="20.140625" style="334" customWidth="1"/>
    <col min="13820" max="13820" width="21.28515625" style="334" customWidth="1"/>
    <col min="13821" max="13825" width="12.42578125" style="334" customWidth="1"/>
    <col min="13826" max="13826" width="29" style="334" customWidth="1"/>
    <col min="13827" max="14074" width="9.140625" style="334"/>
    <col min="14075" max="14075" width="20.140625" style="334" customWidth="1"/>
    <col min="14076" max="14076" width="21.28515625" style="334" customWidth="1"/>
    <col min="14077" max="14081" width="12.42578125" style="334" customWidth="1"/>
    <col min="14082" max="14082" width="29" style="334" customWidth="1"/>
    <col min="14083" max="14330" width="9.140625" style="334"/>
    <col min="14331" max="14331" width="20.140625" style="334" customWidth="1"/>
    <col min="14332" max="14332" width="21.28515625" style="334" customWidth="1"/>
    <col min="14333" max="14337" width="12.42578125" style="334" customWidth="1"/>
    <col min="14338" max="14338" width="29" style="334" customWidth="1"/>
    <col min="14339" max="14586" width="9.140625" style="334"/>
    <col min="14587" max="14587" width="20.140625" style="334" customWidth="1"/>
    <col min="14588" max="14588" width="21.28515625" style="334" customWidth="1"/>
    <col min="14589" max="14593" width="12.42578125" style="334" customWidth="1"/>
    <col min="14594" max="14594" width="29" style="334" customWidth="1"/>
    <col min="14595" max="14842" width="9.140625" style="334"/>
    <col min="14843" max="14843" width="20.140625" style="334" customWidth="1"/>
    <col min="14844" max="14844" width="21.28515625" style="334" customWidth="1"/>
    <col min="14845" max="14849" width="12.42578125" style="334" customWidth="1"/>
    <col min="14850" max="14850" width="29" style="334" customWidth="1"/>
    <col min="14851" max="15098" width="9.140625" style="334"/>
    <col min="15099" max="15099" width="20.140625" style="334" customWidth="1"/>
    <col min="15100" max="15100" width="21.28515625" style="334" customWidth="1"/>
    <col min="15101" max="15105" width="12.42578125" style="334" customWidth="1"/>
    <col min="15106" max="15106" width="29" style="334" customWidth="1"/>
    <col min="15107" max="15354" width="9.140625" style="334"/>
    <col min="15355" max="15355" width="20.140625" style="334" customWidth="1"/>
    <col min="15356" max="15356" width="21.28515625" style="334" customWidth="1"/>
    <col min="15357" max="15361" width="12.42578125" style="334" customWidth="1"/>
    <col min="15362" max="15362" width="29" style="334" customWidth="1"/>
    <col min="15363" max="15610" width="9.140625" style="334"/>
    <col min="15611" max="15611" width="20.140625" style="334" customWidth="1"/>
    <col min="15612" max="15612" width="21.28515625" style="334" customWidth="1"/>
    <col min="15613" max="15617" width="12.42578125" style="334" customWidth="1"/>
    <col min="15618" max="15618" width="29" style="334" customWidth="1"/>
    <col min="15619" max="15866" width="9.140625" style="334"/>
    <col min="15867" max="15867" width="20.140625" style="334" customWidth="1"/>
    <col min="15868" max="15868" width="21.28515625" style="334" customWidth="1"/>
    <col min="15869" max="15873" width="12.42578125" style="334" customWidth="1"/>
    <col min="15874" max="15874" width="29" style="334" customWidth="1"/>
    <col min="15875" max="16122" width="9.140625" style="334"/>
    <col min="16123" max="16123" width="20.140625" style="334" customWidth="1"/>
    <col min="16124" max="16124" width="21.28515625" style="334" customWidth="1"/>
    <col min="16125" max="16129" width="12.42578125" style="334" customWidth="1"/>
    <col min="16130" max="16130" width="29" style="334" customWidth="1"/>
    <col min="16131" max="16384" width="9.140625" style="334"/>
  </cols>
  <sheetData>
    <row r="2" spans="1:10" ht="15.75">
      <c r="A2" s="330" t="s">
        <v>507</v>
      </c>
      <c r="B2" s="331" t="s">
        <v>508</v>
      </c>
      <c r="C2" s="332" t="s">
        <v>509</v>
      </c>
      <c r="D2" s="332" t="s">
        <v>6</v>
      </c>
      <c r="E2" s="359" t="s">
        <v>10</v>
      </c>
      <c r="F2" s="360"/>
      <c r="G2" s="333" t="s">
        <v>510</v>
      </c>
      <c r="H2" s="332" t="s">
        <v>511</v>
      </c>
    </row>
    <row r="3" spans="1:10">
      <c r="A3" s="361" t="s">
        <v>512</v>
      </c>
      <c r="B3" s="335" t="s">
        <v>513</v>
      </c>
      <c r="C3" s="335" t="s">
        <v>514</v>
      </c>
      <c r="D3" s="336" t="s">
        <v>555</v>
      </c>
      <c r="E3" s="337">
        <v>45018</v>
      </c>
      <c r="F3" s="341" t="s">
        <v>521</v>
      </c>
      <c r="G3" s="339" t="s">
        <v>516</v>
      </c>
      <c r="H3" s="364" t="s">
        <v>517</v>
      </c>
      <c r="I3" s="340"/>
    </row>
    <row r="4" spans="1:10">
      <c r="A4" s="362"/>
      <c r="B4" s="335" t="s">
        <v>518</v>
      </c>
      <c r="C4" s="335" t="s">
        <v>519</v>
      </c>
      <c r="D4" s="336" t="s">
        <v>520</v>
      </c>
      <c r="E4" s="337">
        <v>45022</v>
      </c>
      <c r="F4" s="338" t="s">
        <v>515</v>
      </c>
      <c r="G4" s="339" t="s">
        <v>522</v>
      </c>
      <c r="H4" s="365"/>
    </row>
    <row r="5" spans="1:10">
      <c r="A5" s="362"/>
      <c r="B5" s="335" t="s">
        <v>513</v>
      </c>
      <c r="C5" s="335" t="s">
        <v>523</v>
      </c>
      <c r="D5" s="336" t="s">
        <v>556</v>
      </c>
      <c r="E5" s="337">
        <v>45025</v>
      </c>
      <c r="F5" s="341" t="s">
        <v>521</v>
      </c>
      <c r="G5" s="339" t="s">
        <v>516</v>
      </c>
      <c r="H5" s="365"/>
    </row>
    <row r="6" spans="1:10">
      <c r="A6" s="362"/>
      <c r="B6" s="335" t="s">
        <v>518</v>
      </c>
      <c r="C6" s="335" t="s">
        <v>524</v>
      </c>
      <c r="D6" s="336" t="s">
        <v>525</v>
      </c>
      <c r="E6" s="337">
        <f t="shared" ref="E6:E11" si="0">E4+7</f>
        <v>45029</v>
      </c>
      <c r="F6" s="338" t="s">
        <v>515</v>
      </c>
      <c r="G6" s="339" t="s">
        <v>522</v>
      </c>
      <c r="H6" s="365"/>
      <c r="J6" s="340"/>
    </row>
    <row r="7" spans="1:10">
      <c r="A7" s="362"/>
      <c r="B7" s="568" t="s">
        <v>518</v>
      </c>
      <c r="C7" s="568" t="s">
        <v>526</v>
      </c>
      <c r="D7" s="567" t="s">
        <v>559</v>
      </c>
      <c r="E7" s="337">
        <f t="shared" si="0"/>
        <v>45032</v>
      </c>
      <c r="F7" s="341" t="s">
        <v>521</v>
      </c>
      <c r="G7" s="569" t="s">
        <v>522</v>
      </c>
      <c r="H7" s="365"/>
      <c r="J7" s="340"/>
    </row>
    <row r="8" spans="1:10">
      <c r="A8" s="362"/>
      <c r="B8" s="335" t="s">
        <v>518</v>
      </c>
      <c r="C8" s="335" t="s">
        <v>527</v>
      </c>
      <c r="D8" s="336" t="s">
        <v>528</v>
      </c>
      <c r="E8" s="337">
        <f t="shared" si="0"/>
        <v>45036</v>
      </c>
      <c r="F8" s="338" t="s">
        <v>530</v>
      </c>
      <c r="G8" s="339" t="s">
        <v>522</v>
      </c>
      <c r="H8" s="365"/>
      <c r="J8" s="340"/>
    </row>
    <row r="9" spans="1:10">
      <c r="A9" s="362"/>
      <c r="B9" s="335" t="s">
        <v>513</v>
      </c>
      <c r="C9" s="335" t="s">
        <v>529</v>
      </c>
      <c r="D9" s="336" t="s">
        <v>557</v>
      </c>
      <c r="E9" s="342">
        <f t="shared" si="0"/>
        <v>45039</v>
      </c>
      <c r="F9" s="341" t="s">
        <v>521</v>
      </c>
      <c r="G9" s="339" t="s">
        <v>516</v>
      </c>
      <c r="H9" s="365"/>
      <c r="J9" s="340"/>
    </row>
    <row r="10" spans="1:10">
      <c r="A10" s="362"/>
      <c r="B10" s="335" t="s">
        <v>518</v>
      </c>
      <c r="C10" s="335" t="s">
        <v>531</v>
      </c>
      <c r="D10" s="336" t="s">
        <v>532</v>
      </c>
      <c r="E10" s="337">
        <f t="shared" si="0"/>
        <v>45043</v>
      </c>
      <c r="F10" s="338" t="s">
        <v>515</v>
      </c>
      <c r="G10" s="339" t="s">
        <v>522</v>
      </c>
      <c r="H10" s="365"/>
      <c r="J10" s="340"/>
    </row>
    <row r="11" spans="1:10">
      <c r="A11" s="363"/>
      <c r="B11" s="335" t="s">
        <v>513</v>
      </c>
      <c r="C11" s="335" t="s">
        <v>533</v>
      </c>
      <c r="D11" s="336" t="s">
        <v>558</v>
      </c>
      <c r="E11" s="337">
        <f t="shared" si="0"/>
        <v>45046</v>
      </c>
      <c r="F11" s="341" t="s">
        <v>521</v>
      </c>
      <c r="G11" s="339" t="s">
        <v>516</v>
      </c>
      <c r="H11" s="366"/>
    </row>
    <row r="12" spans="1:10" s="347" customFormat="1">
      <c r="A12" s="367" t="s">
        <v>534</v>
      </c>
      <c r="B12" s="335" t="s">
        <v>535</v>
      </c>
      <c r="C12" s="335" t="s">
        <v>514</v>
      </c>
      <c r="D12" s="343" t="s">
        <v>536</v>
      </c>
      <c r="E12" s="344">
        <v>45017</v>
      </c>
      <c r="F12" s="345" t="s">
        <v>537</v>
      </c>
      <c r="G12" s="346" t="s">
        <v>538</v>
      </c>
      <c r="H12" s="368" t="s">
        <v>539</v>
      </c>
    </row>
    <row r="13" spans="1:10">
      <c r="A13" s="367"/>
      <c r="B13" s="335" t="s">
        <v>535</v>
      </c>
      <c r="C13" s="335" t="s">
        <v>519</v>
      </c>
      <c r="D13" s="343" t="s">
        <v>540</v>
      </c>
      <c r="E13" s="344">
        <v>45021</v>
      </c>
      <c r="F13" s="345" t="s">
        <v>530</v>
      </c>
      <c r="G13" s="346" t="s">
        <v>538</v>
      </c>
      <c r="H13" s="369"/>
    </row>
    <row r="14" spans="1:10">
      <c r="A14" s="367"/>
      <c r="B14" s="335" t="s">
        <v>535</v>
      </c>
      <c r="C14" s="335" t="s">
        <v>523</v>
      </c>
      <c r="D14" s="343" t="s">
        <v>541</v>
      </c>
      <c r="E14" s="344">
        <f t="shared" ref="E14:E20" si="1">E12+7</f>
        <v>45024</v>
      </c>
      <c r="F14" s="345" t="s">
        <v>537</v>
      </c>
      <c r="G14" s="346" t="s">
        <v>538</v>
      </c>
      <c r="H14" s="369"/>
    </row>
    <row r="15" spans="1:10">
      <c r="A15" s="367"/>
      <c r="B15" s="335" t="s">
        <v>535</v>
      </c>
      <c r="C15" s="335" t="s">
        <v>524</v>
      </c>
      <c r="D15" s="343" t="s">
        <v>542</v>
      </c>
      <c r="E15" s="344">
        <f t="shared" si="1"/>
        <v>45028</v>
      </c>
      <c r="F15" s="345" t="s">
        <v>530</v>
      </c>
      <c r="G15" s="346" t="s">
        <v>538</v>
      </c>
      <c r="H15" s="369"/>
    </row>
    <row r="16" spans="1:10">
      <c r="A16" s="367"/>
      <c r="B16" s="335" t="s">
        <v>535</v>
      </c>
      <c r="C16" s="335" t="s">
        <v>526</v>
      </c>
      <c r="D16" s="343" t="s">
        <v>543</v>
      </c>
      <c r="E16" s="344">
        <f t="shared" si="1"/>
        <v>45031</v>
      </c>
      <c r="F16" s="345" t="s">
        <v>537</v>
      </c>
      <c r="G16" s="346" t="s">
        <v>538</v>
      </c>
      <c r="H16" s="369"/>
    </row>
    <row r="17" spans="1:8">
      <c r="A17" s="367"/>
      <c r="B17" s="335" t="s">
        <v>535</v>
      </c>
      <c r="C17" s="335" t="s">
        <v>527</v>
      </c>
      <c r="D17" s="343" t="s">
        <v>544</v>
      </c>
      <c r="E17" s="344">
        <f t="shared" si="1"/>
        <v>45035</v>
      </c>
      <c r="F17" s="345" t="s">
        <v>530</v>
      </c>
      <c r="G17" s="346" t="s">
        <v>538</v>
      </c>
      <c r="H17" s="369"/>
    </row>
    <row r="18" spans="1:8">
      <c r="A18" s="367"/>
      <c r="B18" s="335" t="s">
        <v>535</v>
      </c>
      <c r="C18" s="335" t="s">
        <v>529</v>
      </c>
      <c r="D18" s="343" t="s">
        <v>545</v>
      </c>
      <c r="E18" s="348">
        <f t="shared" si="1"/>
        <v>45038</v>
      </c>
      <c r="F18" s="345" t="s">
        <v>537</v>
      </c>
      <c r="G18" s="346" t="s">
        <v>538</v>
      </c>
      <c r="H18" s="369"/>
    </row>
    <row r="19" spans="1:8">
      <c r="A19" s="367"/>
      <c r="B19" s="335" t="s">
        <v>535</v>
      </c>
      <c r="C19" s="335" t="s">
        <v>531</v>
      </c>
      <c r="D19" s="343" t="s">
        <v>546</v>
      </c>
      <c r="E19" s="348">
        <f t="shared" si="1"/>
        <v>45042</v>
      </c>
      <c r="F19" s="345" t="s">
        <v>530</v>
      </c>
      <c r="G19" s="346" t="s">
        <v>538</v>
      </c>
      <c r="H19" s="369"/>
    </row>
    <row r="20" spans="1:8">
      <c r="A20" s="367"/>
      <c r="B20" s="335" t="s">
        <v>535</v>
      </c>
      <c r="C20" s="335" t="s">
        <v>533</v>
      </c>
      <c r="D20" s="343" t="s">
        <v>547</v>
      </c>
      <c r="E20" s="348">
        <f t="shared" si="1"/>
        <v>45045</v>
      </c>
      <c r="F20" s="345" t="s">
        <v>537</v>
      </c>
      <c r="G20" s="346" t="s">
        <v>538</v>
      </c>
      <c r="H20" s="370"/>
    </row>
    <row r="21" spans="1:8">
      <c r="A21" s="349"/>
      <c r="B21" s="350"/>
      <c r="C21" s="351"/>
      <c r="D21" s="351"/>
      <c r="E21" s="352"/>
      <c r="F21" s="352"/>
      <c r="G21" s="353"/>
      <c r="H21" s="354"/>
    </row>
    <row r="22" spans="1:8">
      <c r="A22" s="355" t="s">
        <v>548</v>
      </c>
    </row>
    <row r="23" spans="1:8">
      <c r="A23" s="356" t="s">
        <v>549</v>
      </c>
    </row>
    <row r="24" spans="1:8">
      <c r="A24" s="357" t="s">
        <v>550</v>
      </c>
    </row>
    <row r="25" spans="1:8" ht="15" customHeight="1">
      <c r="A25" s="357" t="s">
        <v>551</v>
      </c>
    </row>
    <row r="26" spans="1:8">
      <c r="A26" s="357" t="s">
        <v>552</v>
      </c>
    </row>
    <row r="27" spans="1:8">
      <c r="A27" s="358" t="s">
        <v>553</v>
      </c>
    </row>
    <row r="28" spans="1:8">
      <c r="A28" s="358" t="s">
        <v>554</v>
      </c>
    </row>
  </sheetData>
  <mergeCells count="5">
    <mergeCell ref="E2:F2"/>
    <mergeCell ref="A3:A11"/>
    <mergeCell ref="H3:H11"/>
    <mergeCell ref="A12:A20"/>
    <mergeCell ref="H12:H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19"/>
  <sheetViews>
    <sheetView topLeftCell="A108" workbookViewId="0">
      <selection activeCell="A122" sqref="A122"/>
    </sheetView>
  </sheetViews>
  <sheetFormatPr defaultColWidth="9.140625" defaultRowHeight="15"/>
  <cols>
    <col min="1" max="1" width="36.7109375" style="6" customWidth="1"/>
    <col min="2" max="2" width="14.5703125" style="3" customWidth="1"/>
    <col min="3" max="3" width="13.7109375" style="3" customWidth="1"/>
    <col min="4" max="4" width="17.28515625" style="3" customWidth="1"/>
    <col min="5" max="5" width="10.28515625" style="3" customWidth="1"/>
    <col min="6" max="6" width="14.7109375" style="3" customWidth="1"/>
    <col min="7" max="7" width="13.7109375" style="3" customWidth="1"/>
    <col min="8" max="8" width="39.7109375" style="3" customWidth="1"/>
    <col min="9" max="9" width="17.85546875" style="6" customWidth="1"/>
    <col min="10" max="10" width="22.28515625" style="6" customWidth="1"/>
    <col min="11" max="11" width="18.42578125" style="6" customWidth="1"/>
    <col min="12" max="12" width="20.28515625" style="6" customWidth="1"/>
    <col min="13" max="13" width="17.7109375" style="6" customWidth="1"/>
    <col min="14" max="14" width="16.7109375" style="6" customWidth="1"/>
    <col min="15" max="15" width="18.7109375" style="3" customWidth="1"/>
    <col min="16" max="16384" width="9.140625" style="3"/>
  </cols>
  <sheetData>
    <row r="1" spans="1:14" s="25" customFormat="1">
      <c r="A1" s="182"/>
      <c r="B1" s="183"/>
      <c r="C1" s="172"/>
      <c r="D1" s="14"/>
      <c r="E1" s="14"/>
      <c r="F1" s="14"/>
      <c r="G1" s="14"/>
      <c r="H1" s="14"/>
      <c r="I1" s="14"/>
      <c r="J1" s="14"/>
      <c r="L1" s="38"/>
      <c r="M1" s="38"/>
      <c r="N1" s="38"/>
    </row>
    <row r="2" spans="1:14" s="25" customFormat="1" ht="15" customHeight="1">
      <c r="A2" s="371" t="s">
        <v>0</v>
      </c>
      <c r="B2" s="372" t="s">
        <v>1</v>
      </c>
      <c r="C2" s="372"/>
      <c r="D2" s="372"/>
      <c r="E2" s="372"/>
      <c r="F2" s="372"/>
      <c r="G2" s="372"/>
      <c r="H2" s="372"/>
      <c r="I2" s="372"/>
      <c r="J2" s="372"/>
      <c r="K2" s="110"/>
      <c r="L2" s="38"/>
      <c r="M2" s="38"/>
      <c r="N2" s="38"/>
    </row>
    <row r="3" spans="1:14" s="25" customFormat="1" ht="15" customHeight="1">
      <c r="A3" s="371"/>
      <c r="B3" s="372" t="s">
        <v>2</v>
      </c>
      <c r="C3" s="372"/>
      <c r="D3" s="372"/>
      <c r="E3" s="372"/>
      <c r="F3" s="372"/>
      <c r="G3" s="372"/>
      <c r="H3" s="372"/>
      <c r="I3" s="372"/>
      <c r="J3" s="372"/>
      <c r="K3" s="110"/>
      <c r="L3" s="38"/>
      <c r="M3" s="38"/>
      <c r="N3" s="38"/>
    </row>
    <row r="4" spans="1:14" s="25" customFormat="1" ht="15" customHeight="1">
      <c r="A4" s="371"/>
      <c r="B4" s="372" t="s">
        <v>3</v>
      </c>
      <c r="C4" s="372"/>
      <c r="D4" s="372"/>
      <c r="E4" s="372"/>
      <c r="F4" s="372"/>
      <c r="G4" s="372"/>
      <c r="H4" s="372"/>
      <c r="I4" s="372"/>
      <c r="J4" s="372"/>
      <c r="K4" s="110"/>
      <c r="L4" s="38"/>
      <c r="M4" s="38"/>
      <c r="N4" s="38"/>
    </row>
    <row r="5" spans="1:14" s="25" customFormat="1">
      <c r="A5" s="373" t="s">
        <v>4</v>
      </c>
      <c r="B5" s="373" t="s">
        <v>5</v>
      </c>
      <c r="C5" s="373" t="s">
        <v>6</v>
      </c>
      <c r="D5" s="374" t="s">
        <v>7</v>
      </c>
      <c r="E5" s="374" t="s">
        <v>8</v>
      </c>
      <c r="F5" s="374" t="s">
        <v>9</v>
      </c>
      <c r="G5" s="116" t="s">
        <v>10</v>
      </c>
      <c r="H5" s="378" t="s">
        <v>11</v>
      </c>
      <c r="I5" s="113" t="s">
        <v>12</v>
      </c>
      <c r="J5" s="107" t="s">
        <v>13</v>
      </c>
      <c r="K5" s="112"/>
      <c r="L5" s="38"/>
      <c r="M5" s="38"/>
      <c r="N5" s="38"/>
    </row>
    <row r="6" spans="1:14" s="25" customFormat="1">
      <c r="A6" s="373"/>
      <c r="B6" s="373"/>
      <c r="C6" s="373"/>
      <c r="D6" s="374"/>
      <c r="E6" s="374"/>
      <c r="F6" s="374"/>
      <c r="G6" s="117" t="s">
        <v>14</v>
      </c>
      <c r="H6" s="378"/>
      <c r="I6" s="118" t="s">
        <v>15</v>
      </c>
      <c r="J6" s="108" t="s">
        <v>16</v>
      </c>
      <c r="K6" s="112"/>
      <c r="L6" s="38"/>
      <c r="M6" s="38"/>
      <c r="N6" s="38"/>
    </row>
    <row r="7" spans="1:14" s="212" customFormat="1" ht="42.6" customHeight="1">
      <c r="A7" s="249" t="s">
        <v>353</v>
      </c>
      <c r="B7" s="250">
        <v>9401075</v>
      </c>
      <c r="C7" s="251" t="s">
        <v>352</v>
      </c>
      <c r="D7" s="252">
        <f>G7-2</f>
        <v>45020</v>
      </c>
      <c r="E7" s="252">
        <f>G7-2</f>
        <v>45020</v>
      </c>
      <c r="F7" s="252">
        <f>G7-3</f>
        <v>45019</v>
      </c>
      <c r="G7" s="251">
        <v>45022</v>
      </c>
      <c r="H7" s="266" t="s">
        <v>504</v>
      </c>
      <c r="I7" s="155">
        <v>45027</v>
      </c>
      <c r="J7" s="156">
        <f>I7+11</f>
        <v>45038</v>
      </c>
      <c r="K7" s="161"/>
      <c r="L7" s="211"/>
    </row>
    <row r="8" spans="1:14" s="210" customFormat="1" ht="40.15" customHeight="1">
      <c r="A8" s="320" t="s">
        <v>422</v>
      </c>
      <c r="B8" s="215">
        <v>9332884</v>
      </c>
      <c r="C8" s="208" t="s">
        <v>423</v>
      </c>
      <c r="D8" s="206">
        <f>G8-1</f>
        <v>45028</v>
      </c>
      <c r="E8" s="206">
        <f>G8-1</f>
        <v>45028</v>
      </c>
      <c r="F8" s="207">
        <f>G8-2</f>
        <v>45027</v>
      </c>
      <c r="G8" s="208">
        <f>G7+7</f>
        <v>45029</v>
      </c>
      <c r="H8" s="327" t="s">
        <v>504</v>
      </c>
      <c r="I8" s="217">
        <f>I7+7</f>
        <v>45034</v>
      </c>
      <c r="J8" s="218">
        <f>I8+11</f>
        <v>45045</v>
      </c>
      <c r="K8" s="172"/>
      <c r="L8" s="154"/>
    </row>
    <row r="9" spans="1:14" s="212" customFormat="1" ht="36" customHeight="1">
      <c r="A9" s="255" t="s">
        <v>424</v>
      </c>
      <c r="B9" s="254">
        <v>9322358</v>
      </c>
      <c r="C9" s="253" t="s">
        <v>425</v>
      </c>
      <c r="D9" s="160">
        <f>G9-2</f>
        <v>45034</v>
      </c>
      <c r="E9" s="160">
        <f>G9-1</f>
        <v>45035</v>
      </c>
      <c r="F9" s="160">
        <f>G9-2</f>
        <v>45034</v>
      </c>
      <c r="G9" s="161">
        <f>G8+7</f>
        <v>45036</v>
      </c>
      <c r="H9" s="157" t="s">
        <v>505</v>
      </c>
      <c r="I9" s="155">
        <f>I8+7</f>
        <v>45041</v>
      </c>
      <c r="J9" s="156">
        <f>I9+11</f>
        <v>45052</v>
      </c>
      <c r="K9" s="161"/>
      <c r="L9" s="211"/>
    </row>
    <row r="10" spans="1:14" s="212" customFormat="1" ht="36" customHeight="1">
      <c r="A10" s="251" t="s">
        <v>426</v>
      </c>
      <c r="B10" s="254">
        <v>9389693</v>
      </c>
      <c r="C10" s="251" t="s">
        <v>427</v>
      </c>
      <c r="D10" s="213">
        <f>G10-1</f>
        <v>45042</v>
      </c>
      <c r="E10" s="213">
        <f>G10-1</f>
        <v>45042</v>
      </c>
      <c r="F10" s="234">
        <f>G10-2</f>
        <v>45041</v>
      </c>
      <c r="G10" s="161">
        <f>G9+7</f>
        <v>45043</v>
      </c>
      <c r="H10" s="157" t="s">
        <v>506</v>
      </c>
      <c r="I10" s="155">
        <f>I9+7</f>
        <v>45048</v>
      </c>
      <c r="J10" s="156">
        <f>I10+11</f>
        <v>45059</v>
      </c>
      <c r="K10" s="161"/>
      <c r="L10" s="211"/>
    </row>
    <row r="11" spans="1:14" s="212" customFormat="1" ht="36" customHeight="1">
      <c r="A11" s="53" t="s">
        <v>429</v>
      </c>
      <c r="B11" s="235">
        <v>9345960</v>
      </c>
      <c r="C11" s="161" t="s">
        <v>430</v>
      </c>
      <c r="D11" s="160">
        <f>G11-2</f>
        <v>45049</v>
      </c>
      <c r="E11" s="160">
        <f>G11-2</f>
        <v>45049</v>
      </c>
      <c r="F11" s="160">
        <f>G11-3</f>
        <v>45048</v>
      </c>
      <c r="G11" s="161">
        <v>45051</v>
      </c>
      <c r="H11" s="157" t="s">
        <v>428</v>
      </c>
      <c r="I11" s="155">
        <f>I10+7</f>
        <v>45055</v>
      </c>
      <c r="J11" s="156">
        <f>I11+11</f>
        <v>45066</v>
      </c>
      <c r="K11" s="216" t="s">
        <v>337</v>
      </c>
      <c r="L11" s="211"/>
    </row>
    <row r="12" spans="1:14">
      <c r="H12" s="157"/>
    </row>
    <row r="13" spans="1:14" s="25" customFormat="1" ht="15" customHeight="1">
      <c r="A13" s="375" t="s">
        <v>17</v>
      </c>
      <c r="B13" s="375"/>
      <c r="C13" s="375"/>
      <c r="D13" s="375"/>
      <c r="E13" s="375"/>
      <c r="F13" s="375"/>
      <c r="G13" s="375"/>
      <c r="H13" s="375"/>
      <c r="I13" s="375"/>
      <c r="J13" s="375"/>
      <c r="K13" s="109"/>
      <c r="L13" s="38"/>
      <c r="M13" s="38"/>
      <c r="N13" s="38"/>
    </row>
    <row r="14" spans="1:14" s="25" customFormat="1" ht="15" customHeight="1">
      <c r="A14" s="375" t="s">
        <v>18</v>
      </c>
      <c r="B14" s="375"/>
      <c r="C14" s="375"/>
      <c r="D14" s="375"/>
      <c r="E14" s="375"/>
      <c r="F14" s="375"/>
      <c r="G14" s="375"/>
      <c r="H14" s="375"/>
      <c r="I14" s="375"/>
      <c r="J14" s="375"/>
      <c r="K14" s="109"/>
      <c r="L14" s="38"/>
      <c r="M14" s="38"/>
      <c r="N14" s="38"/>
    </row>
    <row r="15" spans="1:14" s="25" customFormat="1" ht="15" customHeight="1">
      <c r="A15" s="375" t="s">
        <v>19</v>
      </c>
      <c r="B15" s="375"/>
      <c r="C15" s="375"/>
      <c r="D15" s="375"/>
      <c r="E15" s="375"/>
      <c r="F15" s="375"/>
      <c r="G15" s="375"/>
      <c r="H15" s="375"/>
      <c r="I15" s="375"/>
      <c r="J15" s="375"/>
      <c r="K15" s="109"/>
      <c r="L15" s="38"/>
      <c r="M15" s="38"/>
      <c r="N15" s="38"/>
    </row>
    <row r="16" spans="1:14" s="25" customFormat="1" ht="15" customHeight="1">
      <c r="A16" s="375" t="s">
        <v>20</v>
      </c>
      <c r="B16" s="375"/>
      <c r="C16" s="375"/>
      <c r="D16" s="375"/>
      <c r="E16" s="375"/>
      <c r="F16" s="375"/>
      <c r="G16" s="375"/>
      <c r="H16" s="375"/>
      <c r="I16" s="375"/>
      <c r="J16" s="375"/>
      <c r="K16" s="109"/>
      <c r="L16" s="38"/>
      <c r="M16" s="38"/>
      <c r="N16" s="38"/>
    </row>
    <row r="17" spans="1:16" s="25" customFormat="1" ht="15" customHeight="1">
      <c r="A17" s="375" t="s">
        <v>21</v>
      </c>
      <c r="B17" s="375"/>
      <c r="C17" s="375"/>
      <c r="D17" s="375"/>
      <c r="E17" s="375"/>
      <c r="F17" s="375"/>
      <c r="G17" s="375"/>
      <c r="H17" s="375"/>
      <c r="I17" s="375"/>
      <c r="J17" s="375"/>
      <c r="K17" s="109"/>
      <c r="L17" s="38"/>
      <c r="M17" s="38"/>
      <c r="N17" s="38"/>
    </row>
    <row r="18" spans="1:16" s="25" customFormat="1" ht="15" customHeight="1">
      <c r="A18" s="375" t="s">
        <v>22</v>
      </c>
      <c r="B18" s="375"/>
      <c r="C18" s="375"/>
      <c r="D18" s="375"/>
      <c r="E18" s="375"/>
      <c r="F18" s="375"/>
      <c r="G18" s="375"/>
      <c r="H18" s="375"/>
      <c r="I18" s="375"/>
      <c r="J18" s="375"/>
      <c r="K18" s="109"/>
      <c r="L18" s="38"/>
      <c r="M18" s="38"/>
      <c r="N18" s="38"/>
    </row>
    <row r="19" spans="1:16" s="25" customFormat="1" ht="15" customHeight="1">
      <c r="A19" s="376" t="s">
        <v>23</v>
      </c>
      <c r="B19" s="376"/>
      <c r="C19" s="376"/>
      <c r="D19" s="376"/>
      <c r="E19" s="376"/>
      <c r="F19" s="376"/>
      <c r="G19" s="376"/>
      <c r="H19" s="376"/>
      <c r="I19" s="376"/>
      <c r="J19" s="376"/>
      <c r="K19" s="109"/>
      <c r="L19" s="38"/>
      <c r="M19" s="38"/>
      <c r="N19" s="38"/>
    </row>
    <row r="20" spans="1:16" s="26" customFormat="1" ht="15" customHeight="1">
      <c r="A20" s="24"/>
      <c r="B20" s="24"/>
      <c r="C20" s="24"/>
      <c r="D20" s="24"/>
      <c r="E20" s="24"/>
      <c r="F20" s="24"/>
      <c r="G20" s="24"/>
      <c r="H20" s="24"/>
      <c r="I20" s="24"/>
      <c r="J20" s="69"/>
      <c r="K20" s="69"/>
      <c r="L20" s="76"/>
      <c r="M20" s="76"/>
      <c r="N20" s="76"/>
    </row>
    <row r="21" spans="1:16" ht="18.75" customHeight="1">
      <c r="A21" s="377" t="s">
        <v>24</v>
      </c>
      <c r="B21" s="372" t="s">
        <v>25</v>
      </c>
      <c r="C21" s="372"/>
      <c r="D21" s="372"/>
      <c r="E21" s="372"/>
      <c r="F21" s="372"/>
      <c r="G21" s="372"/>
      <c r="H21" s="372"/>
      <c r="I21" s="372"/>
    </row>
    <row r="22" spans="1:16" ht="18.75" customHeight="1">
      <c r="A22" s="377"/>
      <c r="B22" s="372" t="s">
        <v>26</v>
      </c>
      <c r="C22" s="372"/>
      <c r="D22" s="372"/>
      <c r="E22" s="372"/>
      <c r="F22" s="372"/>
      <c r="G22" s="372"/>
      <c r="H22" s="372"/>
      <c r="I22" s="372"/>
    </row>
    <row r="23" spans="1:16" ht="18.75" customHeight="1">
      <c r="A23" s="377"/>
      <c r="B23" s="372" t="s">
        <v>27</v>
      </c>
      <c r="C23" s="372"/>
      <c r="D23" s="372"/>
      <c r="E23" s="372"/>
      <c r="F23" s="372"/>
      <c r="G23" s="372"/>
      <c r="H23" s="372"/>
      <c r="I23" s="372"/>
    </row>
    <row r="24" spans="1:16" ht="15" customHeight="1">
      <c r="A24" s="373" t="s">
        <v>4</v>
      </c>
      <c r="B24" s="373" t="s">
        <v>5</v>
      </c>
      <c r="C24" s="373" t="s">
        <v>6</v>
      </c>
      <c r="D24" s="383" t="s">
        <v>7</v>
      </c>
      <c r="E24" s="383" t="s">
        <v>28</v>
      </c>
      <c r="F24" s="384" t="s">
        <v>29</v>
      </c>
      <c r="G24" s="116" t="s">
        <v>10</v>
      </c>
      <c r="H24" s="116" t="s">
        <v>13</v>
      </c>
      <c r="I24" s="116" t="s">
        <v>13</v>
      </c>
    </row>
    <row r="25" spans="1:16" ht="60" customHeight="1">
      <c r="A25" s="373"/>
      <c r="B25" s="373"/>
      <c r="C25" s="373"/>
      <c r="D25" s="383"/>
      <c r="E25" s="383"/>
      <c r="F25" s="384"/>
      <c r="G25" s="117" t="s">
        <v>14</v>
      </c>
      <c r="H25" s="116" t="s">
        <v>30</v>
      </c>
      <c r="I25" s="116" t="s">
        <v>31</v>
      </c>
    </row>
    <row r="26" spans="1:16" ht="18" customHeight="1">
      <c r="A26" s="188"/>
      <c r="B26" s="189"/>
      <c r="C26" s="188"/>
      <c r="D26" s="114">
        <f>G26-1</f>
        <v>44991</v>
      </c>
      <c r="E26" s="190">
        <f>G26-1</f>
        <v>44991</v>
      </c>
      <c r="F26" s="191">
        <f>G26-2</f>
        <v>44990</v>
      </c>
      <c r="G26" s="192">
        <v>44992</v>
      </c>
      <c r="H26" s="191">
        <f>G26+14</f>
        <v>45006</v>
      </c>
      <c r="I26" s="209"/>
    </row>
    <row r="27" spans="1:16" ht="18" customHeight="1">
      <c r="A27" s="241"/>
      <c r="B27" s="242"/>
      <c r="C27" s="241"/>
      <c r="D27" s="101"/>
      <c r="E27" s="187"/>
      <c r="F27" s="193"/>
      <c r="G27" s="243"/>
      <c r="H27" s="191"/>
      <c r="I27" s="209"/>
    </row>
    <row r="28" spans="1:16" ht="15" customHeight="1">
      <c r="A28" s="188"/>
      <c r="B28" s="189"/>
      <c r="C28" s="188"/>
      <c r="D28" s="190"/>
      <c r="E28" s="190"/>
      <c r="F28" s="191"/>
      <c r="G28" s="192"/>
      <c r="H28" s="191"/>
      <c r="I28" s="164"/>
    </row>
    <row r="29" spans="1:16" ht="15" customHeight="1">
      <c r="A29" s="188"/>
      <c r="B29" s="189"/>
      <c r="C29" s="188"/>
      <c r="D29" s="190"/>
      <c r="E29" s="190"/>
      <c r="F29" s="191"/>
      <c r="G29" s="192"/>
      <c r="H29" s="191"/>
      <c r="I29" s="164"/>
    </row>
    <row r="30" spans="1:16" s="6" customFormat="1" ht="15" customHeight="1">
      <c r="A30" s="379" t="s">
        <v>32</v>
      </c>
      <c r="B30" s="379"/>
      <c r="C30" s="379"/>
      <c r="D30" s="379"/>
      <c r="E30" s="379"/>
      <c r="F30" s="379"/>
      <c r="G30" s="379"/>
      <c r="H30" s="379"/>
      <c r="I30" s="136"/>
      <c r="O30" s="3"/>
      <c r="P30" s="3"/>
    </row>
    <row r="31" spans="1:16" ht="15" customHeight="1">
      <c r="A31" s="379" t="s">
        <v>33</v>
      </c>
      <c r="B31" s="379"/>
      <c r="C31" s="379"/>
      <c r="D31" s="379"/>
      <c r="E31" s="379"/>
      <c r="F31" s="379"/>
      <c r="G31" s="379"/>
      <c r="H31" s="379"/>
      <c r="I31" s="136"/>
    </row>
    <row r="32" spans="1:16" ht="15" customHeight="1">
      <c r="A32" s="36"/>
      <c r="B32" s="8"/>
      <c r="C32" s="8"/>
      <c r="D32" s="8"/>
      <c r="E32" s="8"/>
      <c r="F32" s="8"/>
      <c r="G32" s="8"/>
      <c r="H32" s="8"/>
      <c r="I32" s="36"/>
      <c r="J32" s="36"/>
    </row>
    <row r="33" spans="1:16" ht="18" customHeight="1">
      <c r="A33" s="380" t="s">
        <v>34</v>
      </c>
      <c r="B33" s="381" t="s">
        <v>35</v>
      </c>
      <c r="C33" s="381"/>
      <c r="D33" s="381"/>
      <c r="E33" s="381"/>
      <c r="F33" s="381"/>
      <c r="G33" s="381"/>
      <c r="H33" s="381"/>
      <c r="I33" s="381"/>
      <c r="J33" s="381"/>
      <c r="K33" s="381"/>
      <c r="L33" s="381"/>
      <c r="M33" s="381"/>
    </row>
    <row r="34" spans="1:16" ht="18" customHeight="1">
      <c r="A34" s="380"/>
      <c r="B34" s="382" t="s">
        <v>2</v>
      </c>
      <c r="C34" s="382"/>
      <c r="D34" s="382"/>
      <c r="E34" s="382"/>
      <c r="F34" s="382"/>
      <c r="G34" s="382"/>
      <c r="H34" s="382"/>
      <c r="I34" s="382"/>
      <c r="J34" s="382"/>
      <c r="K34" s="382"/>
      <c r="L34" s="382"/>
      <c r="M34" s="382"/>
    </row>
    <row r="35" spans="1:16" ht="18" customHeight="1">
      <c r="A35" s="380"/>
      <c r="B35" s="381" t="s">
        <v>36</v>
      </c>
      <c r="C35" s="381"/>
      <c r="D35" s="381"/>
      <c r="E35" s="381"/>
      <c r="F35" s="381"/>
      <c r="G35" s="381"/>
      <c r="H35" s="381"/>
      <c r="I35" s="381"/>
      <c r="J35" s="381"/>
      <c r="K35" s="381"/>
      <c r="L35" s="381"/>
      <c r="M35" s="381"/>
    </row>
    <row r="36" spans="1:16" ht="15" customHeight="1">
      <c r="A36" s="373" t="s">
        <v>4</v>
      </c>
      <c r="B36" s="373" t="s">
        <v>5</v>
      </c>
      <c r="C36" s="373" t="s">
        <v>6</v>
      </c>
      <c r="D36" s="389" t="s">
        <v>37</v>
      </c>
      <c r="E36" s="390" t="s">
        <v>28</v>
      </c>
      <c r="F36" s="390" t="s">
        <v>38</v>
      </c>
      <c r="G36" s="116" t="s">
        <v>39</v>
      </c>
      <c r="H36" s="385" t="s">
        <v>11</v>
      </c>
      <c r="I36" s="385"/>
      <c r="J36" s="113" t="s">
        <v>13</v>
      </c>
      <c r="K36" s="113" t="s">
        <v>13</v>
      </c>
      <c r="L36" s="113" t="s">
        <v>13</v>
      </c>
      <c r="M36" s="113" t="s">
        <v>13</v>
      </c>
    </row>
    <row r="37" spans="1:16" ht="33.75" customHeight="1">
      <c r="A37" s="373"/>
      <c r="B37" s="373"/>
      <c r="C37" s="373"/>
      <c r="D37" s="389"/>
      <c r="E37" s="390"/>
      <c r="F37" s="390"/>
      <c r="G37" s="117" t="s">
        <v>14</v>
      </c>
      <c r="H37" s="116" t="s">
        <v>40</v>
      </c>
      <c r="I37" s="118" t="s">
        <v>41</v>
      </c>
      <c r="J37" s="118" t="s">
        <v>359</v>
      </c>
      <c r="K37" s="262" t="s">
        <v>360</v>
      </c>
      <c r="L37" s="262" t="s">
        <v>361</v>
      </c>
      <c r="M37" s="262" t="s">
        <v>362</v>
      </c>
    </row>
    <row r="38" spans="1:16" ht="15.75" customHeight="1">
      <c r="A38" s="168" t="str">
        <f>A7</f>
        <v>MELINA 39E</v>
      </c>
      <c r="B38" s="158">
        <f>B7</f>
        <v>9401075</v>
      </c>
      <c r="C38" s="168" t="str">
        <f>C7</f>
        <v>BN1 39E</v>
      </c>
      <c r="D38" s="167">
        <f>G38-2</f>
        <v>45020</v>
      </c>
      <c r="E38" s="167">
        <f>G38-2</f>
        <v>45020</v>
      </c>
      <c r="F38" s="167">
        <f>G38-3</f>
        <v>45019</v>
      </c>
      <c r="G38" s="168">
        <f>G7</f>
        <v>45022</v>
      </c>
      <c r="H38" s="121" t="s">
        <v>447</v>
      </c>
      <c r="I38" s="111">
        <f>G38+7</f>
        <v>45029</v>
      </c>
      <c r="J38" s="111">
        <f>G38+30</f>
        <v>45052</v>
      </c>
      <c r="K38" s="111">
        <f t="shared" ref="K38:L41" si="0">J38+4</f>
        <v>45056</v>
      </c>
      <c r="L38" s="111">
        <f t="shared" si="0"/>
        <v>45060</v>
      </c>
      <c r="M38" s="111">
        <f>L38+1</f>
        <v>45061</v>
      </c>
    </row>
    <row r="39" spans="1:16" ht="15" customHeight="1">
      <c r="A39" s="214" t="s">
        <v>503</v>
      </c>
      <c r="B39" s="233" t="s">
        <v>65</v>
      </c>
      <c r="C39" s="233" t="s">
        <v>458</v>
      </c>
      <c r="D39" s="318">
        <f>G39-3</f>
        <v>45024</v>
      </c>
      <c r="E39" s="318">
        <f>G39-3</f>
        <v>45024</v>
      </c>
      <c r="F39" s="318">
        <f>G39-3</f>
        <v>45024</v>
      </c>
      <c r="G39" s="319">
        <v>45027</v>
      </c>
      <c r="H39" s="121" t="s">
        <v>448</v>
      </c>
      <c r="I39" s="111">
        <f>G39+7</f>
        <v>45034</v>
      </c>
      <c r="J39" s="111">
        <f>G39+30</f>
        <v>45057</v>
      </c>
      <c r="K39" s="111">
        <f t="shared" si="0"/>
        <v>45061</v>
      </c>
      <c r="L39" s="111">
        <f t="shared" si="0"/>
        <v>45065</v>
      </c>
      <c r="M39" s="111">
        <f>L39+1</f>
        <v>45066</v>
      </c>
    </row>
    <row r="40" spans="1:16" ht="16.5" customHeight="1">
      <c r="A40" s="168" t="str">
        <f t="shared" ref="A40:B40" si="1">A9</f>
        <v>JACKSON BAY 94E</v>
      </c>
      <c r="B40" s="158">
        <f t="shared" si="1"/>
        <v>9322358</v>
      </c>
      <c r="C40" s="168" t="str">
        <f t="shared" ref="C40" si="2">C9</f>
        <v>IDY 94E</v>
      </c>
      <c r="D40" s="129">
        <f>G40-3</f>
        <v>45033</v>
      </c>
      <c r="E40" s="124">
        <f>G40-3</f>
        <v>45033</v>
      </c>
      <c r="F40" s="124">
        <f>G40-3</f>
        <v>45033</v>
      </c>
      <c r="G40" s="168">
        <f t="shared" ref="G40:G42" si="3">G9</f>
        <v>45036</v>
      </c>
      <c r="H40" s="238" t="s">
        <v>449</v>
      </c>
      <c r="I40" s="111">
        <f>G40+7</f>
        <v>45043</v>
      </c>
      <c r="J40" s="111">
        <f>G40+30</f>
        <v>45066</v>
      </c>
      <c r="K40" s="111">
        <f t="shared" si="0"/>
        <v>45070</v>
      </c>
      <c r="L40" s="111">
        <f t="shared" si="0"/>
        <v>45074</v>
      </c>
      <c r="M40" s="111">
        <f>L40+1</f>
        <v>45075</v>
      </c>
    </row>
    <row r="41" spans="1:16">
      <c r="A41" s="168" t="str">
        <f t="shared" ref="A41:B42" si="4">A10</f>
        <v>ZIM KINGSTON 26E</v>
      </c>
      <c r="B41" s="158">
        <f t="shared" si="4"/>
        <v>9389693</v>
      </c>
      <c r="C41" s="168" t="str">
        <f t="shared" ref="C41:C42" si="5">C10</f>
        <v>ZKN 26E</v>
      </c>
      <c r="D41" s="124">
        <f>G41-3</f>
        <v>45040</v>
      </c>
      <c r="E41" s="124">
        <f>G41-3</f>
        <v>45040</v>
      </c>
      <c r="F41" s="124">
        <f>G41-3</f>
        <v>45040</v>
      </c>
      <c r="G41" s="168">
        <f t="shared" si="3"/>
        <v>45043</v>
      </c>
      <c r="H41" s="121" t="s">
        <v>450</v>
      </c>
      <c r="I41" s="111">
        <f>G41+7</f>
        <v>45050</v>
      </c>
      <c r="J41" s="111">
        <f>G41+30</f>
        <v>45073</v>
      </c>
      <c r="K41" s="111">
        <f t="shared" si="0"/>
        <v>45077</v>
      </c>
      <c r="L41" s="111">
        <f t="shared" si="0"/>
        <v>45081</v>
      </c>
      <c r="M41" s="111">
        <f>L41+1</f>
        <v>45082</v>
      </c>
    </row>
    <row r="42" spans="1:16" ht="16.5" customHeight="1">
      <c r="A42" s="168" t="str">
        <f t="shared" si="4"/>
        <v>NAVIOS CHRYSALIS 38E</v>
      </c>
      <c r="B42" s="158">
        <f t="shared" si="4"/>
        <v>9345960</v>
      </c>
      <c r="C42" s="168" t="str">
        <f t="shared" si="5"/>
        <v>VBR 38E</v>
      </c>
      <c r="D42" s="124">
        <f>G42-3</f>
        <v>45048</v>
      </c>
      <c r="E42" s="124">
        <f>G42-3</f>
        <v>45048</v>
      </c>
      <c r="F42" s="124">
        <f>G42-3</f>
        <v>45048</v>
      </c>
      <c r="G42" s="168">
        <f t="shared" si="3"/>
        <v>45051</v>
      </c>
      <c r="H42" s="121" t="s">
        <v>451</v>
      </c>
      <c r="I42" s="111">
        <f>G42+7</f>
        <v>45058</v>
      </c>
      <c r="J42" s="111">
        <f>G42+30</f>
        <v>45081</v>
      </c>
      <c r="K42" s="111">
        <f t="shared" ref="K42" si="6">J42+4</f>
        <v>45085</v>
      </c>
      <c r="L42" s="111">
        <f t="shared" ref="L42" si="7">K42+4</f>
        <v>45089</v>
      </c>
      <c r="M42" s="111">
        <f>L42+1</f>
        <v>45090</v>
      </c>
    </row>
    <row r="43" spans="1:16" ht="15" customHeight="1">
      <c r="A43" s="386" t="s">
        <v>42</v>
      </c>
      <c r="B43" s="386"/>
      <c r="C43" s="386"/>
      <c r="D43" s="386"/>
      <c r="E43" s="386"/>
      <c r="F43" s="386"/>
      <c r="G43" s="386"/>
      <c r="H43" s="386"/>
      <c r="I43" s="386"/>
      <c r="J43" s="386"/>
      <c r="K43" s="386"/>
      <c r="L43" s="386"/>
      <c r="M43" s="386"/>
    </row>
    <row r="44" spans="1:16" ht="15" customHeight="1">
      <c r="A44" s="386" t="s">
        <v>43</v>
      </c>
      <c r="B44" s="386"/>
      <c r="C44" s="386"/>
      <c r="D44" s="386"/>
      <c r="E44" s="386"/>
      <c r="F44" s="386"/>
      <c r="G44" s="386"/>
      <c r="H44" s="386"/>
      <c r="I44" s="386"/>
      <c r="J44" s="386"/>
      <c r="K44" s="386"/>
      <c r="L44" s="386"/>
      <c r="M44" s="386"/>
    </row>
    <row r="45" spans="1:16" ht="15" customHeight="1">
      <c r="A45" s="386" t="s">
        <v>44</v>
      </c>
      <c r="B45" s="386"/>
      <c r="C45" s="386"/>
      <c r="D45" s="386"/>
      <c r="E45" s="386"/>
      <c r="F45" s="386"/>
      <c r="G45" s="386"/>
      <c r="H45" s="386"/>
      <c r="I45" s="386"/>
      <c r="J45" s="386"/>
      <c r="K45" s="386"/>
      <c r="L45" s="386"/>
      <c r="M45" s="386"/>
    </row>
    <row r="46" spans="1:16" ht="15" customHeight="1">
      <c r="A46" s="36"/>
      <c r="B46" s="36"/>
      <c r="C46" s="36"/>
      <c r="D46" s="36"/>
      <c r="E46" s="36"/>
      <c r="F46" s="36"/>
      <c r="G46" s="36"/>
      <c r="H46" s="36"/>
      <c r="I46" s="36"/>
      <c r="J46" s="36"/>
      <c r="K46" s="36"/>
      <c r="L46" s="36"/>
    </row>
    <row r="47" spans="1:16" s="6" customFormat="1" ht="15" customHeight="1">
      <c r="A47" s="36"/>
      <c r="B47" s="36"/>
      <c r="C47" s="36"/>
      <c r="D47" s="36"/>
      <c r="E47" s="36"/>
      <c r="F47" s="36"/>
      <c r="G47" s="36"/>
      <c r="H47" s="36"/>
      <c r="I47" s="36"/>
      <c r="J47" s="36"/>
      <c r="K47" s="36"/>
      <c r="L47" s="36"/>
      <c r="O47" s="3"/>
      <c r="P47" s="3"/>
    </row>
    <row r="48" spans="1:16" s="6" customFormat="1" ht="18" customHeight="1">
      <c r="A48" s="387" t="s">
        <v>45</v>
      </c>
      <c r="B48" s="381" t="s">
        <v>46</v>
      </c>
      <c r="C48" s="381"/>
      <c r="D48" s="381"/>
      <c r="E48" s="381"/>
      <c r="F48" s="381"/>
      <c r="G48" s="381"/>
      <c r="H48" s="381"/>
      <c r="I48" s="381"/>
      <c r="J48" s="381"/>
      <c r="O48" s="3"/>
      <c r="P48" s="3"/>
    </row>
    <row r="49" spans="1:16" s="6" customFormat="1" ht="18" customHeight="1">
      <c r="A49" s="387"/>
      <c r="B49" s="388" t="s">
        <v>47</v>
      </c>
      <c r="C49" s="388"/>
      <c r="D49" s="388"/>
      <c r="E49" s="388"/>
      <c r="F49" s="388"/>
      <c r="G49" s="388"/>
      <c r="H49" s="388"/>
      <c r="I49" s="388"/>
      <c r="J49" s="388"/>
      <c r="O49" s="3"/>
      <c r="P49" s="3"/>
    </row>
    <row r="50" spans="1:16" ht="18" customHeight="1">
      <c r="A50" s="387"/>
      <c r="B50" s="388" t="s">
        <v>48</v>
      </c>
      <c r="C50" s="388"/>
      <c r="D50" s="388"/>
      <c r="E50" s="388"/>
      <c r="F50" s="388"/>
      <c r="G50" s="388"/>
      <c r="H50" s="388"/>
      <c r="I50" s="388"/>
      <c r="J50" s="388"/>
    </row>
    <row r="51" spans="1:16" ht="15" customHeight="1">
      <c r="A51" s="395" t="s">
        <v>4</v>
      </c>
      <c r="B51" s="395" t="s">
        <v>5</v>
      </c>
      <c r="C51" s="395" t="s">
        <v>6</v>
      </c>
      <c r="D51" s="396" t="s">
        <v>37</v>
      </c>
      <c r="E51" s="397" t="s">
        <v>28</v>
      </c>
      <c r="F51" s="397" t="s">
        <v>49</v>
      </c>
      <c r="G51" s="116" t="s">
        <v>13</v>
      </c>
      <c r="H51" s="391" t="s">
        <v>50</v>
      </c>
      <c r="I51" s="391" t="s">
        <v>51</v>
      </c>
      <c r="J51" s="391" t="s">
        <v>52</v>
      </c>
    </row>
    <row r="52" spans="1:16">
      <c r="A52" s="395"/>
      <c r="B52" s="395"/>
      <c r="C52" s="395"/>
      <c r="D52" s="396"/>
      <c r="E52" s="397"/>
      <c r="F52" s="397"/>
      <c r="G52" s="117" t="s">
        <v>14</v>
      </c>
      <c r="H52" s="391"/>
      <c r="I52" s="391"/>
      <c r="J52" s="391"/>
    </row>
    <row r="53" spans="1:16">
      <c r="A53" s="122" t="s">
        <v>363</v>
      </c>
      <c r="B53" s="123" t="s">
        <v>53</v>
      </c>
      <c r="C53" s="123" t="s">
        <v>356</v>
      </c>
      <c r="D53" s="124">
        <f t="shared" ref="D53:D54" si="8">G53-2</f>
        <v>45021</v>
      </c>
      <c r="E53" s="124">
        <f t="shared" ref="E53:E54" si="9">G53-1</f>
        <v>45022</v>
      </c>
      <c r="F53" s="124">
        <f t="shared" ref="F53:F54" si="10">G53-2</f>
        <v>45021</v>
      </c>
      <c r="G53" s="125">
        <v>45023</v>
      </c>
      <c r="H53" s="126">
        <f t="shared" ref="H53:H54" si="11">G53+32</f>
        <v>45055</v>
      </c>
      <c r="I53" s="126">
        <f t="shared" ref="I53:I54" si="12">G53+34</f>
        <v>45057</v>
      </c>
      <c r="J53" s="126">
        <f t="shared" ref="J53:J54" si="13">G53+39</f>
        <v>45062</v>
      </c>
      <c r="K53" s="75"/>
    </row>
    <row r="54" spans="1:16">
      <c r="A54" s="122" t="s">
        <v>364</v>
      </c>
      <c r="B54" s="123" t="s">
        <v>54</v>
      </c>
      <c r="C54" s="123" t="s">
        <v>355</v>
      </c>
      <c r="D54" s="124">
        <f t="shared" si="8"/>
        <v>45028</v>
      </c>
      <c r="E54" s="124">
        <f t="shared" si="9"/>
        <v>45029</v>
      </c>
      <c r="F54" s="124">
        <f t="shared" si="10"/>
        <v>45028</v>
      </c>
      <c r="G54" s="125">
        <f>G53+7</f>
        <v>45030</v>
      </c>
      <c r="H54" s="126">
        <f t="shared" si="11"/>
        <v>45062</v>
      </c>
      <c r="I54" s="126">
        <f t="shared" si="12"/>
        <v>45064</v>
      </c>
      <c r="J54" s="126">
        <f t="shared" si="13"/>
        <v>45069</v>
      </c>
    </row>
    <row r="55" spans="1:16">
      <c r="A55" s="122" t="s">
        <v>455</v>
      </c>
      <c r="B55" s="122" t="s">
        <v>299</v>
      </c>
      <c r="C55" s="122" t="s">
        <v>453</v>
      </c>
      <c r="D55" s="124">
        <f t="shared" ref="D55:D57" si="14">G55-2</f>
        <v>45035</v>
      </c>
      <c r="E55" s="124">
        <f t="shared" ref="E55:E57" si="15">G55-1</f>
        <v>45036</v>
      </c>
      <c r="F55" s="124">
        <f t="shared" ref="F55:F57" si="16">G55-2</f>
        <v>45035</v>
      </c>
      <c r="G55" s="125">
        <f t="shared" ref="G55:G57" si="17">G54+7</f>
        <v>45037</v>
      </c>
      <c r="H55" s="126">
        <f t="shared" ref="H55:H57" si="18">G55+32</f>
        <v>45069</v>
      </c>
      <c r="I55" s="126">
        <f t="shared" ref="I55:I57" si="19">G55+34</f>
        <v>45071</v>
      </c>
      <c r="J55" s="126">
        <f t="shared" ref="J55:J57" si="20">G55+39</f>
        <v>45076</v>
      </c>
    </row>
    <row r="56" spans="1:16">
      <c r="A56" s="122" t="s">
        <v>456</v>
      </c>
      <c r="B56" s="122" t="s">
        <v>55</v>
      </c>
      <c r="C56" s="122" t="s">
        <v>454</v>
      </c>
      <c r="D56" s="124">
        <f t="shared" si="14"/>
        <v>45042</v>
      </c>
      <c r="E56" s="124">
        <f t="shared" si="15"/>
        <v>45043</v>
      </c>
      <c r="F56" s="124">
        <f t="shared" si="16"/>
        <v>45042</v>
      </c>
      <c r="G56" s="125">
        <f t="shared" si="17"/>
        <v>45044</v>
      </c>
      <c r="H56" s="126">
        <f t="shared" si="18"/>
        <v>45076</v>
      </c>
      <c r="I56" s="126">
        <f t="shared" si="19"/>
        <v>45078</v>
      </c>
      <c r="J56" s="126">
        <f t="shared" si="20"/>
        <v>45083</v>
      </c>
    </row>
    <row r="57" spans="1:16" ht="14.25" customHeight="1">
      <c r="A57" s="122" t="s">
        <v>437</v>
      </c>
      <c r="B57" s="123"/>
      <c r="C57" s="123" t="s">
        <v>452</v>
      </c>
      <c r="D57" s="124">
        <f t="shared" si="14"/>
        <v>45049</v>
      </c>
      <c r="E57" s="124">
        <f t="shared" si="15"/>
        <v>45050</v>
      </c>
      <c r="F57" s="124">
        <f t="shared" si="16"/>
        <v>45049</v>
      </c>
      <c r="G57" s="125">
        <f t="shared" si="17"/>
        <v>45051</v>
      </c>
      <c r="H57" s="126">
        <f t="shared" si="18"/>
        <v>45083</v>
      </c>
      <c r="I57" s="126">
        <f t="shared" si="19"/>
        <v>45085</v>
      </c>
      <c r="J57" s="126">
        <f t="shared" si="20"/>
        <v>45090</v>
      </c>
    </row>
    <row r="58" spans="1:16">
      <c r="A58" s="392" t="s">
        <v>56</v>
      </c>
      <c r="B58" s="392"/>
      <c r="C58" s="392"/>
      <c r="D58" s="392"/>
      <c r="E58" s="392"/>
      <c r="F58" s="392"/>
      <c r="G58" s="392"/>
      <c r="H58" s="392"/>
      <c r="I58" s="392"/>
      <c r="J58" s="392"/>
      <c r="K58" s="3"/>
    </row>
    <row r="59" spans="1:16" s="25" customFormat="1" ht="15" customHeight="1">
      <c r="A59" s="393" t="s">
        <v>57</v>
      </c>
      <c r="B59" s="393"/>
      <c r="C59" s="393"/>
      <c r="D59" s="393"/>
      <c r="E59" s="393"/>
      <c r="F59" s="393"/>
      <c r="G59" s="393"/>
      <c r="H59" s="393"/>
      <c r="I59" s="393"/>
      <c r="J59" s="393"/>
      <c r="K59" s="3"/>
      <c r="L59" s="6"/>
      <c r="M59" s="38"/>
      <c r="N59" s="38"/>
    </row>
    <row r="60" spans="1:16" s="26" customFormat="1">
      <c r="A60" s="3"/>
      <c r="B60" s="3"/>
      <c r="C60" s="3"/>
      <c r="D60" s="3"/>
      <c r="E60" s="3"/>
      <c r="F60" s="3"/>
      <c r="G60" s="3"/>
      <c r="H60" s="3"/>
      <c r="I60" s="3"/>
      <c r="J60" s="3"/>
      <c r="K60" s="3"/>
      <c r="L60" s="6"/>
      <c r="M60" s="76"/>
      <c r="N60" s="76"/>
    </row>
    <row r="61" spans="1:16" ht="18" customHeight="1">
      <c r="A61" s="394" t="s">
        <v>58</v>
      </c>
      <c r="B61" s="382" t="s">
        <v>466</v>
      </c>
      <c r="C61" s="382"/>
      <c r="D61" s="382"/>
      <c r="E61" s="382"/>
      <c r="F61" s="382"/>
      <c r="G61" s="382"/>
      <c r="H61" s="382"/>
      <c r="I61" s="382"/>
      <c r="J61" s="382"/>
      <c r="K61" s="382"/>
      <c r="L61" s="382"/>
    </row>
    <row r="62" spans="1:16" ht="18">
      <c r="A62" s="394"/>
      <c r="B62" s="382" t="s">
        <v>59</v>
      </c>
      <c r="C62" s="382"/>
      <c r="D62" s="382"/>
      <c r="E62" s="382"/>
      <c r="F62" s="382"/>
      <c r="G62" s="382"/>
      <c r="H62" s="382"/>
      <c r="I62" s="382"/>
      <c r="J62" s="382"/>
      <c r="K62" s="382"/>
      <c r="L62" s="382"/>
    </row>
    <row r="63" spans="1:16" ht="18">
      <c r="A63" s="394"/>
      <c r="B63" s="381" t="s">
        <v>60</v>
      </c>
      <c r="C63" s="381"/>
      <c r="D63" s="381"/>
      <c r="E63" s="381"/>
      <c r="F63" s="381"/>
      <c r="G63" s="381"/>
      <c r="H63" s="381"/>
      <c r="I63" s="381"/>
      <c r="J63" s="381"/>
      <c r="K63" s="381"/>
      <c r="L63" s="381"/>
    </row>
    <row r="64" spans="1:16" ht="15" customHeight="1">
      <c r="A64" s="395" t="s">
        <v>4</v>
      </c>
      <c r="B64" s="395" t="s">
        <v>5</v>
      </c>
      <c r="C64" s="395" t="s">
        <v>6</v>
      </c>
      <c r="D64" s="396" t="s">
        <v>37</v>
      </c>
      <c r="E64" s="402" t="s">
        <v>28</v>
      </c>
      <c r="F64" s="402" t="s">
        <v>49</v>
      </c>
      <c r="G64" s="116" t="s">
        <v>13</v>
      </c>
      <c r="H64" s="391" t="s">
        <v>61</v>
      </c>
      <c r="I64" s="391" t="s">
        <v>62</v>
      </c>
      <c r="J64" s="391" t="s">
        <v>63</v>
      </c>
      <c r="K64" s="391"/>
      <c r="L64" s="391" t="s">
        <v>64</v>
      </c>
      <c r="O64" s="6"/>
      <c r="P64" s="6"/>
    </row>
    <row r="65" spans="1:16">
      <c r="A65" s="395"/>
      <c r="B65" s="395"/>
      <c r="C65" s="395"/>
      <c r="D65" s="396"/>
      <c r="E65" s="402"/>
      <c r="F65" s="402"/>
      <c r="G65" s="117" t="s">
        <v>14</v>
      </c>
      <c r="H65" s="391"/>
      <c r="I65" s="391"/>
      <c r="J65" s="391"/>
      <c r="K65" s="391"/>
      <c r="L65" s="391"/>
      <c r="O65" s="6"/>
      <c r="P65" s="6"/>
    </row>
    <row r="66" spans="1:16">
      <c r="A66" s="122" t="s">
        <v>421</v>
      </c>
      <c r="B66" s="122" t="s">
        <v>420</v>
      </c>
      <c r="C66" s="122" t="s">
        <v>419</v>
      </c>
      <c r="D66" s="101">
        <f>G66-3</f>
        <v>45017</v>
      </c>
      <c r="E66" s="114">
        <f>G66-3</f>
        <v>45017</v>
      </c>
      <c r="F66" s="114">
        <f>G66-3</f>
        <v>45017</v>
      </c>
      <c r="G66" s="130">
        <v>45020</v>
      </c>
      <c r="H66" s="128">
        <f>G66+28</f>
        <v>45048</v>
      </c>
      <c r="I66" s="128">
        <f t="shared" ref="I66:J70" si="21">H66+4</f>
        <v>45052</v>
      </c>
      <c r="J66" s="111">
        <f t="shared" si="21"/>
        <v>45056</v>
      </c>
      <c r="K66" s="111"/>
      <c r="L66" s="111">
        <f>J66+5</f>
        <v>45061</v>
      </c>
      <c r="M66" s="119"/>
      <c r="O66" s="6"/>
      <c r="P66" s="6"/>
    </row>
    <row r="67" spans="1:16">
      <c r="A67" s="214" t="s">
        <v>503</v>
      </c>
      <c r="B67" s="122" t="s">
        <v>65</v>
      </c>
      <c r="C67" s="122" t="s">
        <v>458</v>
      </c>
      <c r="D67" s="101">
        <f>G67-3</f>
        <v>45024</v>
      </c>
      <c r="E67" s="114">
        <f>G67-3</f>
        <v>45024</v>
      </c>
      <c r="F67" s="114">
        <f>G67-3</f>
        <v>45024</v>
      </c>
      <c r="G67" s="130">
        <f>G66+7</f>
        <v>45027</v>
      </c>
      <c r="H67" s="128">
        <f>G67+28</f>
        <v>45055</v>
      </c>
      <c r="I67" s="128">
        <f t="shared" si="21"/>
        <v>45059</v>
      </c>
      <c r="J67" s="111">
        <f t="shared" si="21"/>
        <v>45063</v>
      </c>
      <c r="K67" s="111"/>
      <c r="L67" s="111">
        <f>J67+5</f>
        <v>45068</v>
      </c>
      <c r="M67" s="119"/>
      <c r="O67" s="6"/>
      <c r="P67" s="6"/>
    </row>
    <row r="68" spans="1:16" ht="14.45" customHeight="1">
      <c r="A68" s="122" t="s">
        <v>461</v>
      </c>
      <c r="B68" s="122" t="s">
        <v>66</v>
      </c>
      <c r="C68" s="122" t="s">
        <v>459</v>
      </c>
      <c r="D68" s="124">
        <f>G68-3</f>
        <v>45031</v>
      </c>
      <c r="E68" s="124">
        <f>G68-3</f>
        <v>45031</v>
      </c>
      <c r="F68" s="124">
        <f>G68-3</f>
        <v>45031</v>
      </c>
      <c r="G68" s="130">
        <f t="shared" ref="G68:G70" si="22">G67+7</f>
        <v>45034</v>
      </c>
      <c r="H68" s="128">
        <f>G68+28</f>
        <v>45062</v>
      </c>
      <c r="I68" s="126">
        <f t="shared" si="21"/>
        <v>45066</v>
      </c>
      <c r="J68" s="126">
        <f t="shared" si="21"/>
        <v>45070</v>
      </c>
      <c r="K68" s="126"/>
      <c r="L68" s="126">
        <f>J68+5</f>
        <v>45075</v>
      </c>
      <c r="M68" s="119"/>
      <c r="O68" s="6"/>
      <c r="P68" s="6"/>
    </row>
    <row r="69" spans="1:16">
      <c r="A69" s="122" t="s">
        <v>469</v>
      </c>
      <c r="B69" s="122" t="s">
        <v>67</v>
      </c>
      <c r="C69" s="122" t="s">
        <v>460</v>
      </c>
      <c r="D69" s="129">
        <f>G69-3</f>
        <v>45038</v>
      </c>
      <c r="E69" s="129">
        <f>G69-3</f>
        <v>45038</v>
      </c>
      <c r="F69" s="124">
        <f>G69-3</f>
        <v>45038</v>
      </c>
      <c r="G69" s="130">
        <f t="shared" si="22"/>
        <v>45041</v>
      </c>
      <c r="H69" s="128">
        <f>G69+28</f>
        <v>45069</v>
      </c>
      <c r="I69" s="128">
        <f t="shared" si="21"/>
        <v>45073</v>
      </c>
      <c r="J69" s="111">
        <f t="shared" si="21"/>
        <v>45077</v>
      </c>
      <c r="K69" s="111"/>
      <c r="L69" s="111">
        <f>J69+5</f>
        <v>45082</v>
      </c>
      <c r="M69" s="119"/>
      <c r="O69" s="6"/>
      <c r="P69" s="6"/>
    </row>
    <row r="70" spans="1:16">
      <c r="A70" s="122" t="s">
        <v>437</v>
      </c>
      <c r="B70" s="123"/>
      <c r="C70" s="122" t="s">
        <v>457</v>
      </c>
      <c r="D70" s="101">
        <f>G70-3</f>
        <v>45045</v>
      </c>
      <c r="E70" s="114">
        <f>G70-3</f>
        <v>45045</v>
      </c>
      <c r="F70" s="114">
        <f>G70-3</f>
        <v>45045</v>
      </c>
      <c r="G70" s="130">
        <f t="shared" si="22"/>
        <v>45048</v>
      </c>
      <c r="H70" s="128">
        <f>G70+28</f>
        <v>45076</v>
      </c>
      <c r="I70" s="128">
        <f t="shared" si="21"/>
        <v>45080</v>
      </c>
      <c r="J70" s="111">
        <f t="shared" si="21"/>
        <v>45084</v>
      </c>
      <c r="K70" s="111"/>
      <c r="L70" s="111">
        <f>J70+5</f>
        <v>45089</v>
      </c>
      <c r="M70" s="119"/>
      <c r="O70" s="36"/>
      <c r="P70" s="6"/>
    </row>
    <row r="71" spans="1:16" ht="34.5" customHeight="1">
      <c r="A71" s="401" t="s">
        <v>465</v>
      </c>
      <c r="B71" s="401"/>
      <c r="C71" s="401"/>
      <c r="D71" s="401"/>
      <c r="E71" s="401"/>
      <c r="F71" s="401"/>
      <c r="G71" s="401"/>
      <c r="H71" s="401"/>
      <c r="I71" s="401"/>
      <c r="J71" s="401"/>
      <c r="K71" s="401"/>
      <c r="L71" s="401"/>
      <c r="N71" s="36"/>
      <c r="O71" s="6"/>
    </row>
    <row r="72" spans="1:16">
      <c r="A72" s="392" t="s">
        <v>56</v>
      </c>
      <c r="B72" s="392"/>
      <c r="C72" s="392"/>
      <c r="D72" s="392"/>
      <c r="E72" s="392"/>
      <c r="F72" s="392"/>
      <c r="G72" s="392"/>
      <c r="H72" s="392"/>
      <c r="I72" s="392"/>
      <c r="J72" s="392"/>
      <c r="K72" s="392"/>
      <c r="L72" s="392"/>
    </row>
    <row r="73" spans="1:16" s="25" customFormat="1">
      <c r="A73" s="392" t="s">
        <v>57</v>
      </c>
      <c r="B73" s="392"/>
      <c r="C73" s="392"/>
      <c r="D73" s="392"/>
      <c r="E73" s="392"/>
      <c r="F73" s="392"/>
      <c r="G73" s="392"/>
      <c r="H73" s="392"/>
      <c r="I73" s="392"/>
      <c r="J73" s="392"/>
      <c r="K73" s="392"/>
      <c r="L73" s="392"/>
      <c r="M73" s="38"/>
      <c r="N73" s="38"/>
    </row>
    <row r="74" spans="1:16" s="26" customFormat="1">
      <c r="A74" s="3"/>
      <c r="B74" s="3"/>
      <c r="C74" s="3"/>
      <c r="D74" s="3"/>
      <c r="E74" s="3"/>
      <c r="F74" s="3"/>
      <c r="G74" s="3"/>
      <c r="H74" s="3"/>
      <c r="I74" s="3"/>
      <c r="J74" s="3"/>
      <c r="K74" s="3"/>
      <c r="L74" s="6"/>
      <c r="M74" s="76"/>
      <c r="N74" s="76"/>
    </row>
    <row r="75" spans="1:16" ht="18" customHeight="1">
      <c r="A75" s="394" t="s">
        <v>68</v>
      </c>
      <c r="B75" s="398" t="s">
        <v>69</v>
      </c>
      <c r="C75" s="398"/>
      <c r="D75" s="398"/>
      <c r="E75" s="398"/>
      <c r="F75" s="398"/>
      <c r="G75" s="398"/>
      <c r="H75" s="398"/>
      <c r="I75" s="398"/>
      <c r="J75" s="398"/>
      <c r="K75" s="3"/>
    </row>
    <row r="76" spans="1:16" ht="18" customHeight="1">
      <c r="A76" s="394"/>
      <c r="B76" s="399" t="s">
        <v>70</v>
      </c>
      <c r="C76" s="399"/>
      <c r="D76" s="399"/>
      <c r="E76" s="399"/>
      <c r="F76" s="399"/>
      <c r="G76" s="399"/>
      <c r="H76" s="399"/>
      <c r="I76" s="399"/>
      <c r="J76" s="399"/>
      <c r="K76"/>
    </row>
    <row r="77" spans="1:16" ht="18" customHeight="1">
      <c r="A77" s="394"/>
      <c r="B77" s="400" t="s">
        <v>71</v>
      </c>
      <c r="C77" s="400"/>
      <c r="D77" s="400"/>
      <c r="E77" s="400"/>
      <c r="F77" s="400"/>
      <c r="G77" s="400"/>
      <c r="H77" s="400"/>
      <c r="I77" s="400"/>
      <c r="J77" s="400"/>
      <c r="K77"/>
    </row>
    <row r="78" spans="1:16" ht="15" customHeight="1">
      <c r="A78" s="395" t="s">
        <v>4</v>
      </c>
      <c r="B78" s="395" t="s">
        <v>5</v>
      </c>
      <c r="C78" s="395" t="s">
        <v>6</v>
      </c>
      <c r="D78" s="396" t="s">
        <v>37</v>
      </c>
      <c r="E78" s="402" t="s">
        <v>28</v>
      </c>
      <c r="F78" s="402" t="s">
        <v>49</v>
      </c>
      <c r="G78" s="116" t="s">
        <v>13</v>
      </c>
      <c r="H78" s="391" t="s">
        <v>440</v>
      </c>
      <c r="I78" s="391" t="s">
        <v>442</v>
      </c>
      <c r="J78" s="391" t="s">
        <v>441</v>
      </c>
    </row>
    <row r="79" spans="1:16">
      <c r="A79" s="395"/>
      <c r="B79" s="395"/>
      <c r="C79" s="395"/>
      <c r="D79" s="396"/>
      <c r="E79" s="402"/>
      <c r="F79" s="402"/>
      <c r="G79" s="117" t="s">
        <v>14</v>
      </c>
      <c r="H79" s="391"/>
      <c r="I79" s="391"/>
      <c r="J79" s="391"/>
    </row>
    <row r="80" spans="1:16" ht="16.149999999999999" customHeight="1">
      <c r="A80" s="202" t="s">
        <v>475</v>
      </c>
      <c r="B80" s="265">
        <v>9627928</v>
      </c>
      <c r="C80" s="202" t="s">
        <v>474</v>
      </c>
      <c r="D80" s="114">
        <f t="shared" ref="D80:D85" si="23">G80-2</f>
        <v>45021</v>
      </c>
      <c r="E80" s="114">
        <f t="shared" ref="E80:E85" si="24">G80-2</f>
        <v>45021</v>
      </c>
      <c r="F80" s="114">
        <f t="shared" ref="F80:F85" si="25">G80-3</f>
        <v>45020</v>
      </c>
      <c r="G80" s="120">
        <v>45023</v>
      </c>
      <c r="H80" s="128">
        <f>G80+30</f>
        <v>45053</v>
      </c>
      <c r="I80" s="128">
        <f t="shared" ref="I80:I85" si="26">H80+4</f>
        <v>45057</v>
      </c>
      <c r="J80" s="260">
        <f>I80+2</f>
        <v>45059</v>
      </c>
      <c r="K80" s="261"/>
    </row>
    <row r="81" spans="1:14" ht="15.75" customHeight="1">
      <c r="A81" s="122" t="s">
        <v>438</v>
      </c>
      <c r="B81" s="163">
        <v>9226932</v>
      </c>
      <c r="C81" s="122" t="s">
        <v>439</v>
      </c>
      <c r="D81" s="124">
        <f t="shared" si="23"/>
        <v>45028</v>
      </c>
      <c r="E81" s="124">
        <f t="shared" si="24"/>
        <v>45028</v>
      </c>
      <c r="F81" s="124">
        <f t="shared" si="25"/>
        <v>45027</v>
      </c>
      <c r="G81" s="120">
        <f>G80+7</f>
        <v>45030</v>
      </c>
      <c r="H81" s="260">
        <f>G81+30</f>
        <v>45060</v>
      </c>
      <c r="I81" s="260">
        <f>H81+4</f>
        <v>45064</v>
      </c>
      <c r="J81" s="260">
        <f>I81+2</f>
        <v>45066</v>
      </c>
      <c r="K81" s="261"/>
    </row>
    <row r="82" spans="1:14" ht="15.75" customHeight="1">
      <c r="A82" s="115" t="s">
        <v>443</v>
      </c>
      <c r="B82" s="200"/>
      <c r="C82" s="115"/>
      <c r="D82" s="124">
        <f t="shared" si="23"/>
        <v>45035</v>
      </c>
      <c r="E82" s="124">
        <f t="shared" si="24"/>
        <v>45035</v>
      </c>
      <c r="F82" s="124">
        <f t="shared" si="25"/>
        <v>45034</v>
      </c>
      <c r="G82" s="120">
        <f>G81+7</f>
        <v>45037</v>
      </c>
      <c r="H82" s="260">
        <f>G82+30</f>
        <v>45067</v>
      </c>
      <c r="I82" s="260">
        <f>H82+4</f>
        <v>45071</v>
      </c>
      <c r="J82" s="260">
        <f>I82+2</f>
        <v>45073</v>
      </c>
      <c r="K82" s="261"/>
    </row>
    <row r="83" spans="1:14" ht="15.75" customHeight="1">
      <c r="A83" s="122" t="s">
        <v>444</v>
      </c>
      <c r="B83" s="163">
        <v>9398400</v>
      </c>
      <c r="C83" s="122" t="s">
        <v>445</v>
      </c>
      <c r="D83" s="124">
        <f t="shared" si="23"/>
        <v>45042</v>
      </c>
      <c r="E83" s="124">
        <f t="shared" si="24"/>
        <v>45042</v>
      </c>
      <c r="F83" s="124">
        <f t="shared" si="25"/>
        <v>45041</v>
      </c>
      <c r="G83" s="120">
        <f>G82+7</f>
        <v>45044</v>
      </c>
      <c r="H83" s="260">
        <f>G83+30</f>
        <v>45074</v>
      </c>
      <c r="I83" s="260">
        <f>H83+4</f>
        <v>45078</v>
      </c>
      <c r="J83" s="260">
        <f>I83+2</f>
        <v>45080</v>
      </c>
    </row>
    <row r="84" spans="1:14" ht="15.75" customHeight="1">
      <c r="A84" s="122" t="s">
        <v>443</v>
      </c>
      <c r="B84" s="163"/>
      <c r="C84" s="122"/>
      <c r="D84" s="124">
        <f t="shared" si="23"/>
        <v>45049</v>
      </c>
      <c r="E84" s="124">
        <f t="shared" si="24"/>
        <v>45049</v>
      </c>
      <c r="F84" s="124">
        <f t="shared" si="25"/>
        <v>45048</v>
      </c>
      <c r="G84" s="120">
        <f>G83+7</f>
        <v>45051</v>
      </c>
      <c r="H84" s="260">
        <f>G84+30</f>
        <v>45081</v>
      </c>
      <c r="I84" s="260">
        <f>H84+4</f>
        <v>45085</v>
      </c>
      <c r="J84" s="260">
        <f>I84+2</f>
        <v>45087</v>
      </c>
    </row>
    <row r="85" spans="1:14" ht="18.75" hidden="1" customHeight="1">
      <c r="A85" s="122" t="s">
        <v>72</v>
      </c>
      <c r="B85" s="163">
        <v>9302621</v>
      </c>
      <c r="C85" s="122" t="s">
        <v>73</v>
      </c>
      <c r="D85" s="124">
        <f t="shared" si="23"/>
        <v>45056</v>
      </c>
      <c r="E85" s="124">
        <f t="shared" si="24"/>
        <v>45056</v>
      </c>
      <c r="F85" s="124">
        <f t="shared" si="25"/>
        <v>45055</v>
      </c>
      <c r="G85" s="259">
        <f>G84+7</f>
        <v>45058</v>
      </c>
      <c r="H85" s="128">
        <f t="shared" ref="H85" si="27">G85+29</f>
        <v>45087</v>
      </c>
      <c r="I85" s="128">
        <f t="shared" si="26"/>
        <v>45091</v>
      </c>
      <c r="J85" s="128">
        <f t="shared" ref="J85" si="28">I85+2</f>
        <v>45093</v>
      </c>
      <c r="K85" s="6" t="s">
        <v>74</v>
      </c>
    </row>
    <row r="86" spans="1:14">
      <c r="A86" s="392" t="s">
        <v>56</v>
      </c>
      <c r="B86" s="392"/>
      <c r="C86" s="392"/>
      <c r="D86" s="392"/>
      <c r="E86" s="392"/>
      <c r="F86" s="392"/>
      <c r="G86" s="392"/>
      <c r="H86" s="392"/>
      <c r="I86" s="392"/>
      <c r="J86" s="392"/>
    </row>
    <row r="87" spans="1:14" s="25" customFormat="1" ht="15" customHeight="1">
      <c r="A87" s="403" t="s">
        <v>75</v>
      </c>
      <c r="B87" s="403"/>
      <c r="C87" s="403"/>
      <c r="D87" s="403"/>
      <c r="E87" s="403"/>
      <c r="F87" s="403"/>
      <c r="G87" s="403"/>
      <c r="H87" s="403"/>
      <c r="I87" s="403"/>
      <c r="J87" s="403"/>
      <c r="K87" s="6"/>
      <c r="L87" s="6"/>
      <c r="M87" s="38"/>
      <c r="N87" s="38"/>
    </row>
    <row r="88" spans="1:14" s="26" customFormat="1">
      <c r="A88" s="24"/>
      <c r="B88" s="24"/>
      <c r="C88" s="24"/>
      <c r="D88" s="24"/>
      <c r="E88" s="24"/>
      <c r="F88" s="24"/>
      <c r="G88" s="24"/>
      <c r="H88" s="24"/>
      <c r="I88" s="24"/>
      <c r="J88" s="24"/>
      <c r="K88" s="3"/>
      <c r="L88" s="6"/>
      <c r="M88" s="76"/>
      <c r="N88" s="76"/>
    </row>
    <row r="89" spans="1:14" s="26" customFormat="1" ht="18.75" customHeight="1">
      <c r="A89" s="404" t="s">
        <v>76</v>
      </c>
      <c r="B89" s="381" t="s">
        <v>77</v>
      </c>
      <c r="C89" s="381"/>
      <c r="D89" s="381"/>
      <c r="E89" s="381"/>
      <c r="F89" s="381"/>
      <c r="G89" s="381"/>
      <c r="H89" s="381"/>
      <c r="I89" s="381"/>
      <c r="J89" s="3"/>
      <c r="L89" s="76"/>
      <c r="M89" s="76"/>
      <c r="N89" s="76"/>
    </row>
    <row r="90" spans="1:14" s="26" customFormat="1" ht="18" customHeight="1">
      <c r="A90" s="404"/>
      <c r="B90" s="405" t="s">
        <v>78</v>
      </c>
      <c r="C90" s="405"/>
      <c r="D90" s="405"/>
      <c r="E90" s="405"/>
      <c r="F90" s="405"/>
      <c r="G90" s="405"/>
      <c r="H90" s="405"/>
      <c r="I90" s="405"/>
      <c r="J90" s="3"/>
      <c r="L90" s="76"/>
      <c r="M90" s="76"/>
      <c r="N90" s="76"/>
    </row>
    <row r="91" spans="1:14" s="26" customFormat="1" ht="18" customHeight="1">
      <c r="A91" s="404"/>
      <c r="B91" s="399" t="s">
        <v>79</v>
      </c>
      <c r="C91" s="399"/>
      <c r="D91" s="399"/>
      <c r="E91" s="399"/>
      <c r="F91" s="399"/>
      <c r="G91" s="399"/>
      <c r="H91" s="399"/>
      <c r="I91" s="399"/>
      <c r="J91" s="3"/>
      <c r="L91" s="76"/>
      <c r="M91" s="76"/>
      <c r="N91" s="76"/>
    </row>
    <row r="92" spans="1:14" s="26" customFormat="1" ht="15" customHeight="1">
      <c r="A92" s="406" t="s">
        <v>4</v>
      </c>
      <c r="B92" s="406" t="s">
        <v>5</v>
      </c>
      <c r="C92" s="406" t="s">
        <v>6</v>
      </c>
      <c r="D92" s="396" t="s">
        <v>37</v>
      </c>
      <c r="E92" s="397" t="s">
        <v>28</v>
      </c>
      <c r="F92" s="397" t="s">
        <v>80</v>
      </c>
      <c r="G92" s="137" t="s">
        <v>10</v>
      </c>
      <c r="H92" s="406" t="s">
        <v>81</v>
      </c>
      <c r="I92" s="137" t="s">
        <v>13</v>
      </c>
      <c r="J92" s="3"/>
      <c r="L92" s="76"/>
      <c r="M92" s="76"/>
      <c r="N92" s="76"/>
    </row>
    <row r="93" spans="1:14" s="26" customFormat="1" ht="30" customHeight="1">
      <c r="A93" s="406"/>
      <c r="B93" s="406"/>
      <c r="C93" s="406"/>
      <c r="D93" s="396"/>
      <c r="E93" s="397"/>
      <c r="F93" s="397"/>
      <c r="G93" s="138" t="s">
        <v>14</v>
      </c>
      <c r="H93" s="406"/>
      <c r="I93" s="244" t="s">
        <v>82</v>
      </c>
      <c r="J93" s="3"/>
      <c r="L93" s="76"/>
      <c r="M93" s="76"/>
      <c r="N93" s="76"/>
    </row>
    <row r="94" spans="1:14" s="26" customFormat="1" ht="16.5" customHeight="1">
      <c r="A94" s="270" t="str">
        <f t="shared" ref="A94:A99" si="29">A303</f>
        <v>BANGKOK BRIDGE 142W</v>
      </c>
      <c r="B94" s="271"/>
      <c r="C94" s="270" t="str">
        <f t="shared" ref="C94:C99" si="30">C303</f>
        <v>VKB 20W</v>
      </c>
      <c r="D94" s="272">
        <f t="shared" ref="D94:D99" si="31">G94-1</f>
        <v>45016</v>
      </c>
      <c r="E94" s="272">
        <f t="shared" ref="E94:E99" si="32">G94-1</f>
        <v>45016</v>
      </c>
      <c r="F94" s="272">
        <f t="shared" ref="F94:F99" si="33">G94-2</f>
        <v>45015</v>
      </c>
      <c r="G94" s="270">
        <f t="shared" ref="G94:G99" si="34">G303</f>
        <v>45017</v>
      </c>
      <c r="H94" s="97" t="s">
        <v>462</v>
      </c>
      <c r="I94" s="273">
        <f t="shared" ref="I94:I99" si="35">G94+45</f>
        <v>45062</v>
      </c>
      <c r="J94" s="3"/>
      <c r="L94" s="76"/>
      <c r="M94" s="76"/>
      <c r="N94" s="76"/>
    </row>
    <row r="95" spans="1:14" s="26" customFormat="1" ht="15" customHeight="1">
      <c r="A95" s="245" t="str">
        <f t="shared" si="29"/>
        <v>KOTA LIMA 110W</v>
      </c>
      <c r="B95" s="103"/>
      <c r="C95" s="245" t="str">
        <f t="shared" si="30"/>
        <v>UYD 13W</v>
      </c>
      <c r="D95" s="129">
        <f t="shared" si="31"/>
        <v>45023</v>
      </c>
      <c r="E95" s="129">
        <f t="shared" si="32"/>
        <v>45023</v>
      </c>
      <c r="F95" s="129">
        <f t="shared" si="33"/>
        <v>45022</v>
      </c>
      <c r="G95" s="245">
        <f t="shared" si="34"/>
        <v>45024</v>
      </c>
      <c r="H95" s="97" t="s">
        <v>482</v>
      </c>
      <c r="I95" s="246">
        <f t="shared" si="35"/>
        <v>45069</v>
      </c>
      <c r="J95" s="3"/>
      <c r="L95" s="76"/>
      <c r="M95" s="76"/>
      <c r="N95" s="76"/>
    </row>
    <row r="96" spans="1:14" s="26" customFormat="1" ht="15" customHeight="1">
      <c r="A96" s="245" t="str">
        <f t="shared" si="29"/>
        <v>KOTA LEKAS  053W</v>
      </c>
      <c r="B96" s="103"/>
      <c r="C96" s="245" t="str">
        <f t="shared" si="30"/>
        <v>KL1 8W</v>
      </c>
      <c r="D96" s="129">
        <f t="shared" si="31"/>
        <v>45030</v>
      </c>
      <c r="E96" s="129">
        <f t="shared" si="32"/>
        <v>45030</v>
      </c>
      <c r="F96" s="129">
        <f t="shared" si="33"/>
        <v>45029</v>
      </c>
      <c r="G96" s="245">
        <f t="shared" si="34"/>
        <v>45031</v>
      </c>
      <c r="H96" s="97" t="s">
        <v>463</v>
      </c>
      <c r="I96" s="246">
        <f t="shared" si="35"/>
        <v>45076</v>
      </c>
      <c r="J96" s="3"/>
      <c r="L96" s="76"/>
      <c r="M96" s="76"/>
      <c r="N96" s="76"/>
    </row>
    <row r="97" spans="1:15" s="8" customFormat="1" ht="15" customHeight="1">
      <c r="A97" s="245" t="str">
        <f t="shared" si="29"/>
        <v>EVER UNITED 193W</v>
      </c>
      <c r="B97" s="103"/>
      <c r="C97" s="245" t="str">
        <f t="shared" si="30"/>
        <v>EED 32W</v>
      </c>
      <c r="D97" s="247">
        <f t="shared" si="31"/>
        <v>45037</v>
      </c>
      <c r="E97" s="247">
        <f t="shared" si="32"/>
        <v>45037</v>
      </c>
      <c r="F97" s="247">
        <f t="shared" si="33"/>
        <v>45036</v>
      </c>
      <c r="G97" s="245">
        <f t="shared" si="34"/>
        <v>45038</v>
      </c>
      <c r="H97" s="97" t="s">
        <v>464</v>
      </c>
      <c r="I97" s="246">
        <f t="shared" si="35"/>
        <v>45083</v>
      </c>
      <c r="J97" s="3"/>
      <c r="L97" s="36"/>
      <c r="M97" s="36"/>
      <c r="N97" s="36"/>
    </row>
    <row r="98" spans="1:15" s="26" customFormat="1" ht="15" customHeight="1">
      <c r="A98" s="245" t="str">
        <f t="shared" si="29"/>
        <v>COSCO SURABAYA 110W</v>
      </c>
      <c r="B98" s="103"/>
      <c r="C98" s="245" t="str">
        <f t="shared" si="30"/>
        <v>CS1 49W</v>
      </c>
      <c r="D98" s="247">
        <f t="shared" si="31"/>
        <v>45046</v>
      </c>
      <c r="E98" s="247">
        <f t="shared" si="32"/>
        <v>45046</v>
      </c>
      <c r="F98" s="247">
        <f t="shared" si="33"/>
        <v>45045</v>
      </c>
      <c r="G98" s="245">
        <f t="shared" si="34"/>
        <v>45047</v>
      </c>
      <c r="H98" s="97" t="s">
        <v>480</v>
      </c>
      <c r="I98" s="246">
        <f t="shared" si="35"/>
        <v>45092</v>
      </c>
      <c r="J98" s="3"/>
      <c r="L98" s="76"/>
      <c r="M98" s="76"/>
      <c r="N98" s="76"/>
    </row>
    <row r="99" spans="1:15" s="26" customFormat="1" ht="0.75" customHeight="1">
      <c r="A99" s="245" t="str">
        <f t="shared" si="29"/>
        <v>COSCO IZMIR 072W</v>
      </c>
      <c r="B99" s="103"/>
      <c r="C99" s="245" t="str">
        <f t="shared" si="30"/>
        <v>CZ1 15W</v>
      </c>
      <c r="D99" s="247">
        <f t="shared" si="31"/>
        <v>45051</v>
      </c>
      <c r="E99" s="247">
        <f t="shared" si="32"/>
        <v>45051</v>
      </c>
      <c r="F99" s="247">
        <f t="shared" si="33"/>
        <v>45050</v>
      </c>
      <c r="G99" s="245">
        <f t="shared" si="34"/>
        <v>45052</v>
      </c>
      <c r="H99" s="97" t="s">
        <v>481</v>
      </c>
      <c r="I99" s="246">
        <f t="shared" si="35"/>
        <v>45097</v>
      </c>
      <c r="J99" s="3"/>
      <c r="L99" s="76"/>
      <c r="M99" s="76"/>
      <c r="N99" s="76"/>
    </row>
    <row r="100" spans="1:15" s="26" customFormat="1" ht="15.75" customHeight="1">
      <c r="A100" s="403" t="s">
        <v>83</v>
      </c>
      <c r="B100" s="403"/>
      <c r="C100" s="403"/>
      <c r="D100" s="403"/>
      <c r="E100" s="403"/>
      <c r="F100" s="403"/>
      <c r="G100" s="403"/>
      <c r="H100" s="403"/>
      <c r="I100" s="403"/>
      <c r="J100" s="3"/>
      <c r="L100" s="76"/>
      <c r="M100" s="76"/>
      <c r="N100" s="76"/>
    </row>
    <row r="101" spans="1:15" s="26" customFormat="1">
      <c r="A101" s="407"/>
      <c r="B101" s="407"/>
      <c r="C101" s="407"/>
      <c r="D101" s="407"/>
      <c r="E101" s="407"/>
      <c r="F101" s="407"/>
      <c r="G101" s="407"/>
      <c r="H101" s="407"/>
      <c r="I101" s="407"/>
      <c r="J101" s="407"/>
      <c r="K101" s="407"/>
      <c r="L101" s="6"/>
      <c r="M101" s="76"/>
      <c r="N101" s="76"/>
    </row>
    <row r="102" spans="1:15">
      <c r="A102" s="408" t="s">
        <v>84</v>
      </c>
      <c r="B102" s="409" t="s">
        <v>85</v>
      </c>
      <c r="C102" s="409"/>
      <c r="D102" s="409"/>
      <c r="E102" s="409"/>
      <c r="F102" s="409"/>
      <c r="G102" s="409"/>
      <c r="H102" s="409"/>
      <c r="I102" s="409"/>
      <c r="J102" s="409"/>
      <c r="K102" s="409"/>
      <c r="L102" s="140"/>
      <c r="M102" s="89"/>
      <c r="N102" s="90"/>
    </row>
    <row r="103" spans="1:15">
      <c r="A103" s="408"/>
      <c r="B103" s="410" t="s">
        <v>2</v>
      </c>
      <c r="C103" s="410"/>
      <c r="D103" s="410"/>
      <c r="E103" s="410"/>
      <c r="F103" s="410"/>
      <c r="G103" s="410"/>
      <c r="H103" s="410"/>
      <c r="I103" s="410"/>
      <c r="J103" s="410"/>
      <c r="K103" s="410"/>
      <c r="L103" s="140"/>
      <c r="M103" s="89"/>
      <c r="N103" s="90"/>
    </row>
    <row r="104" spans="1:15">
      <c r="A104" s="408"/>
      <c r="B104" s="411" t="s">
        <v>3</v>
      </c>
      <c r="C104" s="411"/>
      <c r="D104" s="411"/>
      <c r="E104" s="411"/>
      <c r="F104" s="411"/>
      <c r="G104" s="411"/>
      <c r="H104" s="411"/>
      <c r="I104" s="411"/>
      <c r="J104" s="411"/>
      <c r="K104" s="411"/>
      <c r="L104" s="140"/>
      <c r="M104" s="89"/>
      <c r="N104" s="90"/>
    </row>
    <row r="105" spans="1:15">
      <c r="A105" s="420" t="s">
        <v>4</v>
      </c>
      <c r="B105" s="420" t="s">
        <v>5</v>
      </c>
      <c r="C105" s="420" t="s">
        <v>6</v>
      </c>
      <c r="D105" s="421" t="s">
        <v>86</v>
      </c>
      <c r="E105" s="421" t="s">
        <v>28</v>
      </c>
      <c r="F105" s="421" t="s">
        <v>87</v>
      </c>
      <c r="G105" s="64" t="s">
        <v>39</v>
      </c>
      <c r="H105" s="412" t="s">
        <v>11</v>
      </c>
      <c r="I105" s="413" t="s">
        <v>13</v>
      </c>
      <c r="J105" s="413"/>
      <c r="K105" s="413"/>
      <c r="L105" s="413"/>
      <c r="M105" s="413"/>
      <c r="N105" s="91"/>
    </row>
    <row r="106" spans="1:15" ht="25.5" customHeight="1">
      <c r="A106" s="420"/>
      <c r="B106" s="420"/>
      <c r="C106" s="420"/>
      <c r="D106" s="421"/>
      <c r="E106" s="421"/>
      <c r="F106" s="421"/>
      <c r="G106" s="43" t="s">
        <v>14</v>
      </c>
      <c r="H106" s="412"/>
      <c r="I106" s="177" t="s">
        <v>88</v>
      </c>
      <c r="J106" s="178" t="s">
        <v>89</v>
      </c>
      <c r="K106" s="179" t="s">
        <v>90</v>
      </c>
      <c r="L106" s="180" t="s">
        <v>91</v>
      </c>
      <c r="M106" s="179"/>
      <c r="N106" s="180"/>
    </row>
    <row r="107" spans="1:15" ht="25.5" customHeight="1">
      <c r="A107" s="249" t="s">
        <v>353</v>
      </c>
      <c r="B107" s="250">
        <v>9401075</v>
      </c>
      <c r="C107" s="251" t="s">
        <v>352</v>
      </c>
      <c r="D107" s="252">
        <f>G107-2</f>
        <v>45021</v>
      </c>
      <c r="E107" s="252">
        <f>G107-2</f>
        <v>45021</v>
      </c>
      <c r="F107" s="252">
        <f>G107-3</f>
        <v>45020</v>
      </c>
      <c r="G107" s="251">
        <v>45023</v>
      </c>
      <c r="H107" s="249" t="s">
        <v>354</v>
      </c>
      <c r="I107" s="92">
        <f>G107+38</f>
        <v>45061</v>
      </c>
      <c r="J107" s="93">
        <f>I107+1</f>
        <v>45062</v>
      </c>
      <c r="K107" s="94">
        <f>J107+4</f>
        <v>45066</v>
      </c>
      <c r="L107" s="93">
        <f>K107+1</f>
        <v>45067</v>
      </c>
      <c r="M107" s="94"/>
      <c r="N107" s="93"/>
    </row>
    <row r="108" spans="1:15" s="326" customFormat="1" ht="25.5" customHeight="1">
      <c r="A108" s="320" t="s">
        <v>422</v>
      </c>
      <c r="B108" s="215">
        <v>9332884</v>
      </c>
      <c r="C108" s="208" t="s">
        <v>423</v>
      </c>
      <c r="D108" s="206">
        <f>G108-1</f>
        <v>45029</v>
      </c>
      <c r="E108" s="206">
        <f>G108-1</f>
        <v>45029</v>
      </c>
      <c r="F108" s="207">
        <f>G108-2</f>
        <v>45028</v>
      </c>
      <c r="G108" s="208">
        <f>G107+7</f>
        <v>45030</v>
      </c>
      <c r="H108" s="320" t="s">
        <v>431</v>
      </c>
      <c r="I108" s="321">
        <f>G108+38</f>
        <v>45068</v>
      </c>
      <c r="J108" s="322">
        <f>I108+1</f>
        <v>45069</v>
      </c>
      <c r="K108" s="323">
        <f>J108+4</f>
        <v>45073</v>
      </c>
      <c r="L108" s="322">
        <f>K108+1</f>
        <v>45074</v>
      </c>
      <c r="M108" s="324"/>
      <c r="N108" s="325"/>
    </row>
    <row r="109" spans="1:15" s="210" customFormat="1" ht="25.5" customHeight="1">
      <c r="A109" s="255" t="s">
        <v>424</v>
      </c>
      <c r="B109" s="254">
        <v>9322358</v>
      </c>
      <c r="C109" s="253" t="s">
        <v>425</v>
      </c>
      <c r="D109" s="252">
        <f>G109-2</f>
        <v>45035</v>
      </c>
      <c r="E109" s="252">
        <f>G109-1</f>
        <v>45036</v>
      </c>
      <c r="F109" s="252">
        <f>G109-2</f>
        <v>45035</v>
      </c>
      <c r="G109" s="161">
        <f>G108+7</f>
        <v>45037</v>
      </c>
      <c r="H109" s="255" t="s">
        <v>432</v>
      </c>
      <c r="I109" s="92">
        <f t="shared" ref="I109:I111" si="36">G109+38</f>
        <v>45075</v>
      </c>
      <c r="J109" s="93">
        <f t="shared" ref="J109:J111" si="37">I109+1</f>
        <v>45076</v>
      </c>
      <c r="K109" s="94">
        <f t="shared" ref="K109:K111" si="38">J109+4</f>
        <v>45080</v>
      </c>
      <c r="L109" s="93">
        <f t="shared" ref="L109:L111" si="39">K109+1</f>
        <v>45081</v>
      </c>
      <c r="M109" s="239"/>
      <c r="N109" s="240"/>
    </row>
    <row r="110" spans="1:15" s="205" customFormat="1" ht="25.5" customHeight="1">
      <c r="A110" s="161" t="s">
        <v>426</v>
      </c>
      <c r="B110" s="254">
        <v>9389693</v>
      </c>
      <c r="C110" s="161" t="s">
        <v>427</v>
      </c>
      <c r="D110" s="256">
        <f>G110-1</f>
        <v>45043</v>
      </c>
      <c r="E110" s="256">
        <f>G110-1</f>
        <v>45043</v>
      </c>
      <c r="F110" s="257">
        <f>G110-2</f>
        <v>45042</v>
      </c>
      <c r="G110" s="161">
        <f>G109+7</f>
        <v>45044</v>
      </c>
      <c r="H110" s="251" t="s">
        <v>433</v>
      </c>
      <c r="I110" s="92">
        <f t="shared" si="36"/>
        <v>45082</v>
      </c>
      <c r="J110" s="93">
        <f t="shared" si="37"/>
        <v>45083</v>
      </c>
      <c r="K110" s="94">
        <f t="shared" si="38"/>
        <v>45087</v>
      </c>
      <c r="L110" s="93">
        <f t="shared" si="39"/>
        <v>45088</v>
      </c>
      <c r="M110" s="203"/>
      <c r="N110" s="204"/>
    </row>
    <row r="111" spans="1:15" s="6" customFormat="1" ht="25.5" customHeight="1">
      <c r="A111" s="249" t="s">
        <v>429</v>
      </c>
      <c r="B111" s="250">
        <v>9345960</v>
      </c>
      <c r="C111" s="251" t="s">
        <v>430</v>
      </c>
      <c r="D111" s="252">
        <f>G111-2</f>
        <v>45049</v>
      </c>
      <c r="E111" s="252">
        <f>G111-2</f>
        <v>45049</v>
      </c>
      <c r="F111" s="252">
        <f>G111-3</f>
        <v>45048</v>
      </c>
      <c r="G111" s="251">
        <v>45051</v>
      </c>
      <c r="H111" s="249" t="s">
        <v>434</v>
      </c>
      <c r="I111" s="92">
        <f t="shared" si="36"/>
        <v>45089</v>
      </c>
      <c r="J111" s="93">
        <f t="shared" si="37"/>
        <v>45090</v>
      </c>
      <c r="K111" s="94">
        <f t="shared" si="38"/>
        <v>45094</v>
      </c>
      <c r="L111" s="93">
        <f t="shared" si="39"/>
        <v>45095</v>
      </c>
      <c r="M111" s="94"/>
      <c r="N111" s="181"/>
    </row>
    <row r="112" spans="1:15" ht="15.75" customHeight="1">
      <c r="A112" s="414"/>
      <c r="B112" s="414"/>
      <c r="C112" s="414"/>
      <c r="D112" s="414"/>
      <c r="E112" s="414"/>
      <c r="F112" s="414"/>
      <c r="G112" s="414"/>
      <c r="H112" s="414"/>
      <c r="I112" s="414"/>
      <c r="J112" s="414"/>
      <c r="K112" s="414"/>
      <c r="L112" s="77"/>
      <c r="O112" s="198"/>
    </row>
    <row r="113" spans="1:15" ht="15" customHeight="1">
      <c r="A113" s="415" t="s">
        <v>92</v>
      </c>
      <c r="B113" s="415"/>
      <c r="C113" s="415"/>
      <c r="D113" s="415"/>
      <c r="E113" s="415"/>
      <c r="F113" s="415"/>
      <c r="G113" s="415"/>
      <c r="H113" s="415"/>
      <c r="I113" s="415"/>
      <c r="J113" s="415"/>
      <c r="K113" s="415"/>
      <c r="L113" s="78"/>
    </row>
    <row r="114" spans="1:15" s="25" customFormat="1" ht="15" customHeight="1">
      <c r="A114" s="376" t="s">
        <v>93</v>
      </c>
      <c r="B114" s="376"/>
      <c r="C114" s="376"/>
      <c r="D114" s="376"/>
      <c r="E114" s="376"/>
      <c r="F114" s="376"/>
      <c r="G114" s="376"/>
      <c r="H114" s="376"/>
      <c r="I114" s="376"/>
      <c r="J114" s="376"/>
      <c r="K114" s="376"/>
      <c r="L114" s="38"/>
      <c r="M114" s="38"/>
      <c r="N114" s="38"/>
    </row>
    <row r="115" spans="1:15" s="25" customFormat="1">
      <c r="A115" s="14"/>
      <c r="B115" s="14"/>
      <c r="C115" s="14"/>
      <c r="D115" s="14"/>
      <c r="E115" s="14"/>
      <c r="F115" s="14"/>
      <c r="G115" s="14"/>
      <c r="H115" s="14"/>
      <c r="I115" s="14"/>
      <c r="J115" s="14"/>
      <c r="K115" s="14"/>
      <c r="L115" s="79"/>
      <c r="M115" s="79"/>
      <c r="N115" s="79"/>
      <c r="O115" s="14"/>
    </row>
    <row r="116" spans="1:15" s="25" customFormat="1">
      <c r="A116" s="416" t="s">
        <v>94</v>
      </c>
      <c r="B116" s="417" t="s">
        <v>95</v>
      </c>
      <c r="C116" s="417"/>
      <c r="D116" s="417"/>
      <c r="E116" s="417"/>
      <c r="F116" s="417"/>
      <c r="G116" s="417"/>
      <c r="H116" s="417"/>
      <c r="I116" s="417"/>
      <c r="J116" s="417"/>
      <c r="K116" s="417"/>
      <c r="L116" s="417"/>
      <c r="M116" s="417"/>
      <c r="N116" s="417"/>
    </row>
    <row r="117" spans="1:15" s="25" customFormat="1">
      <c r="A117" s="416"/>
      <c r="B117" s="418" t="s">
        <v>96</v>
      </c>
      <c r="C117" s="418"/>
      <c r="D117" s="418"/>
      <c r="E117" s="418"/>
      <c r="F117" s="418"/>
      <c r="G117" s="418"/>
      <c r="H117" s="418"/>
      <c r="I117" s="418"/>
      <c r="J117" s="418"/>
      <c r="K117" s="418"/>
      <c r="L117" s="418"/>
      <c r="M117" s="418"/>
      <c r="N117" s="418"/>
    </row>
    <row r="118" spans="1:15" s="25" customFormat="1">
      <c r="A118" s="416"/>
      <c r="B118" s="419" t="s">
        <v>97</v>
      </c>
      <c r="C118" s="419"/>
      <c r="D118" s="419"/>
      <c r="E118" s="419"/>
      <c r="F118" s="419"/>
      <c r="G118" s="419"/>
      <c r="H118" s="419"/>
      <c r="I118" s="419"/>
      <c r="J118" s="419"/>
      <c r="K118" s="419"/>
      <c r="L118" s="419"/>
      <c r="M118" s="419"/>
      <c r="N118" s="419"/>
    </row>
    <row r="119" spans="1:15" s="25" customFormat="1">
      <c r="A119" s="373" t="s">
        <v>4</v>
      </c>
      <c r="B119" s="373" t="s">
        <v>5</v>
      </c>
      <c r="C119" s="373" t="s">
        <v>6</v>
      </c>
      <c r="D119" s="390" t="s">
        <v>98</v>
      </c>
      <c r="E119" s="390" t="s">
        <v>28</v>
      </c>
      <c r="F119" s="390" t="s">
        <v>99</v>
      </c>
      <c r="G119" s="116" t="s">
        <v>39</v>
      </c>
      <c r="H119" s="378" t="s">
        <v>100</v>
      </c>
      <c r="I119" s="422" t="s">
        <v>101</v>
      </c>
      <c r="J119" s="423" t="s">
        <v>13</v>
      </c>
      <c r="K119" s="423"/>
      <c r="L119" s="423"/>
      <c r="M119" s="423"/>
      <c r="N119" s="107"/>
    </row>
    <row r="120" spans="1:15" s="6" customFormat="1" ht="45" customHeight="1">
      <c r="A120" s="373"/>
      <c r="B120" s="373"/>
      <c r="C120" s="373"/>
      <c r="D120" s="390"/>
      <c r="E120" s="390"/>
      <c r="F120" s="390"/>
      <c r="G120" s="127" t="s">
        <v>14</v>
      </c>
      <c r="H120" s="378"/>
      <c r="I120" s="422"/>
      <c r="J120" s="152" t="s">
        <v>102</v>
      </c>
      <c r="K120" s="169" t="s">
        <v>103</v>
      </c>
      <c r="L120" s="118" t="s">
        <v>104</v>
      </c>
      <c r="M120" s="108" t="s">
        <v>105</v>
      </c>
      <c r="N120" s="118" t="s">
        <v>106</v>
      </c>
    </row>
    <row r="121" spans="1:15" s="6" customFormat="1" ht="37.5" customHeight="1">
      <c r="A121" s="171" t="s">
        <v>372</v>
      </c>
      <c r="B121" s="174"/>
      <c r="C121" s="171" t="s">
        <v>339</v>
      </c>
      <c r="D121" s="129">
        <f>G121-2</f>
        <v>45021</v>
      </c>
      <c r="E121" s="129">
        <f>G121-1</f>
        <v>45022</v>
      </c>
      <c r="F121" s="129">
        <f>G121-2</f>
        <v>45021</v>
      </c>
      <c r="G121" s="129">
        <v>45023</v>
      </c>
      <c r="H121" s="115" t="s">
        <v>414</v>
      </c>
      <c r="I121" s="106">
        <v>45031</v>
      </c>
      <c r="J121" s="106">
        <f>I121+29</f>
        <v>45060</v>
      </c>
      <c r="K121" s="106">
        <f>J121+2</f>
        <v>45062</v>
      </c>
      <c r="L121" s="170">
        <f>J121+7</f>
        <v>45067</v>
      </c>
      <c r="M121" s="95">
        <f>J121+10</f>
        <v>45070</v>
      </c>
      <c r="N121" s="153">
        <f>J121+14</f>
        <v>45074</v>
      </c>
    </row>
    <row r="122" spans="1:15" s="6" customFormat="1" ht="37.5" customHeight="1">
      <c r="A122" s="13" t="s">
        <v>347</v>
      </c>
      <c r="B122" s="328"/>
      <c r="C122" s="329" t="s">
        <v>343</v>
      </c>
      <c r="D122" s="49">
        <f>G122-1</f>
        <v>45030</v>
      </c>
      <c r="E122" s="49">
        <f>G122-1</f>
        <v>45030</v>
      </c>
      <c r="F122" s="49">
        <f>G122-2</f>
        <v>45029</v>
      </c>
      <c r="G122" s="50">
        <v>45031</v>
      </c>
      <c r="H122" s="115" t="s">
        <v>415</v>
      </c>
      <c r="I122" s="106">
        <f>I121+7</f>
        <v>45038</v>
      </c>
      <c r="J122" s="106">
        <f>I122+29</f>
        <v>45067</v>
      </c>
      <c r="K122" s="106">
        <f>J122+2</f>
        <v>45069</v>
      </c>
      <c r="L122" s="170">
        <f>J122+7</f>
        <v>45074</v>
      </c>
      <c r="M122" s="95">
        <f>J122+10</f>
        <v>45077</v>
      </c>
      <c r="N122" s="153">
        <f>J122+14</f>
        <v>45081</v>
      </c>
    </row>
    <row r="123" spans="1:15" s="6" customFormat="1" ht="37.5" customHeight="1">
      <c r="A123" s="171" t="s">
        <v>373</v>
      </c>
      <c r="B123" s="174"/>
      <c r="C123" s="171" t="s">
        <v>374</v>
      </c>
      <c r="D123" s="124">
        <f>G123-2</f>
        <v>45035</v>
      </c>
      <c r="E123" s="124">
        <f>G123-1</f>
        <v>45036</v>
      </c>
      <c r="F123" s="124">
        <f>G123-2</f>
        <v>45035</v>
      </c>
      <c r="G123" s="129">
        <v>45037</v>
      </c>
      <c r="H123" s="115" t="s">
        <v>416</v>
      </c>
      <c r="I123" s="106">
        <f>I122+7</f>
        <v>45045</v>
      </c>
      <c r="J123" s="106">
        <f>I123+29</f>
        <v>45074</v>
      </c>
      <c r="K123" s="106">
        <f>J123+2</f>
        <v>45076</v>
      </c>
      <c r="L123" s="170">
        <f>J123+7</f>
        <v>45081</v>
      </c>
      <c r="M123" s="95">
        <f>J123+10</f>
        <v>45084</v>
      </c>
      <c r="N123" s="153">
        <f>J123+14</f>
        <v>45088</v>
      </c>
    </row>
    <row r="124" spans="1:15" s="6" customFormat="1" ht="37.5" customHeight="1">
      <c r="A124" s="171" t="s">
        <v>375</v>
      </c>
      <c r="B124" s="174"/>
      <c r="C124" s="171" t="s">
        <v>376</v>
      </c>
      <c r="D124" s="129">
        <f>G124-2</f>
        <v>45042</v>
      </c>
      <c r="E124" s="129">
        <f>G124-1</f>
        <v>45043</v>
      </c>
      <c r="F124" s="129">
        <f>G124-2</f>
        <v>45042</v>
      </c>
      <c r="G124" s="129">
        <v>45044</v>
      </c>
      <c r="H124" s="115" t="s">
        <v>417</v>
      </c>
      <c r="I124" s="106">
        <v>45054</v>
      </c>
      <c r="J124" s="106">
        <f>I124+27</f>
        <v>45081</v>
      </c>
      <c r="K124" s="106">
        <f>J124+2</f>
        <v>45083</v>
      </c>
      <c r="L124" s="170">
        <f>J124+7</f>
        <v>45088</v>
      </c>
      <c r="M124" s="95">
        <f>J124+10</f>
        <v>45091</v>
      </c>
      <c r="N124" s="153">
        <f>J124+14</f>
        <v>45095</v>
      </c>
    </row>
    <row r="125" spans="1:15" s="6" customFormat="1" ht="37.5" customHeight="1">
      <c r="A125" s="171" t="s">
        <v>377</v>
      </c>
      <c r="B125" s="174"/>
      <c r="C125" s="171" t="s">
        <v>378</v>
      </c>
      <c r="D125" s="129">
        <f>G125-2</f>
        <v>45049</v>
      </c>
      <c r="E125" s="129">
        <f>G125-1</f>
        <v>45050</v>
      </c>
      <c r="F125" s="129">
        <f>G125-2</f>
        <v>45049</v>
      </c>
      <c r="G125" s="129">
        <v>45051</v>
      </c>
      <c r="H125" s="115" t="s">
        <v>418</v>
      </c>
      <c r="I125" s="106">
        <v>45060</v>
      </c>
      <c r="J125" s="106">
        <f>I125+28</f>
        <v>45088</v>
      </c>
      <c r="K125" s="106">
        <f>J125+2</f>
        <v>45090</v>
      </c>
      <c r="L125" s="170">
        <f>J125+7</f>
        <v>45095</v>
      </c>
      <c r="M125" s="95">
        <f>J125+10</f>
        <v>45098</v>
      </c>
      <c r="N125" s="153">
        <f>J125+14</f>
        <v>45102</v>
      </c>
    </row>
    <row r="126" spans="1:15" s="25" customFormat="1">
      <c r="A126" s="424" t="s">
        <v>107</v>
      </c>
      <c r="B126" s="424"/>
      <c r="C126" s="424"/>
      <c r="D126" s="424"/>
      <c r="E126" s="424"/>
      <c r="F126" s="424"/>
      <c r="G126" s="424"/>
      <c r="H126" s="424"/>
      <c r="I126" s="424"/>
      <c r="J126" s="424"/>
      <c r="K126" s="424"/>
      <c r="L126" s="424"/>
      <c r="M126" s="424"/>
      <c r="N126" s="424"/>
    </row>
    <row r="127" spans="1:15">
      <c r="A127" s="376" t="s">
        <v>93</v>
      </c>
      <c r="B127" s="376"/>
      <c r="C127" s="376"/>
      <c r="D127" s="376"/>
      <c r="E127" s="376"/>
      <c r="F127" s="376"/>
      <c r="G127" s="376"/>
      <c r="H127" s="376"/>
      <c r="I127" s="376"/>
      <c r="J127" s="376"/>
      <c r="K127" s="376"/>
      <c r="L127" s="376"/>
      <c r="M127" s="376"/>
      <c r="N127" s="376"/>
    </row>
    <row r="128" spans="1:15" s="25" customFormat="1">
      <c r="A128" s="425"/>
      <c r="B128" s="425"/>
      <c r="C128" s="425"/>
      <c r="D128" s="425"/>
      <c r="E128" s="425"/>
      <c r="F128" s="425"/>
      <c r="G128" s="425"/>
      <c r="H128" s="425"/>
      <c r="I128" s="425"/>
      <c r="J128" s="6"/>
      <c r="K128" s="6"/>
      <c r="L128" s="38"/>
      <c r="M128" s="38"/>
      <c r="N128" s="38"/>
    </row>
    <row r="129" spans="1:15" s="25" customFormat="1">
      <c r="A129" s="408" t="s">
        <v>108</v>
      </c>
      <c r="B129" s="426" t="s">
        <v>109</v>
      </c>
      <c r="C129" s="426"/>
      <c r="D129" s="426"/>
      <c r="E129" s="426"/>
      <c r="F129" s="426"/>
      <c r="G129" s="426"/>
      <c r="H129" s="426"/>
      <c r="I129" s="426"/>
      <c r="J129" s="6"/>
      <c r="K129" s="6"/>
      <c r="L129" s="6"/>
      <c r="M129" s="38"/>
      <c r="N129" s="38"/>
    </row>
    <row r="130" spans="1:15" s="25" customFormat="1">
      <c r="A130" s="408"/>
      <c r="B130" s="411" t="s">
        <v>110</v>
      </c>
      <c r="C130" s="411"/>
      <c r="D130" s="411"/>
      <c r="E130" s="411"/>
      <c r="F130" s="411"/>
      <c r="G130" s="411"/>
      <c r="H130" s="411"/>
      <c r="I130" s="411"/>
      <c r="J130" s="6"/>
      <c r="K130" s="6"/>
      <c r="L130" s="6"/>
      <c r="M130" s="38"/>
      <c r="N130" s="38"/>
    </row>
    <row r="131" spans="1:15" s="25" customFormat="1" ht="15" customHeight="1">
      <c r="A131" s="408"/>
      <c r="B131" s="411" t="s">
        <v>111</v>
      </c>
      <c r="C131" s="411"/>
      <c r="D131" s="411"/>
      <c r="E131" s="411"/>
      <c r="F131" s="411"/>
      <c r="G131" s="411"/>
      <c r="H131" s="411"/>
      <c r="I131" s="411"/>
      <c r="J131" s="6"/>
      <c r="K131" s="6"/>
      <c r="L131" s="6"/>
      <c r="M131" s="6"/>
      <c r="N131" s="6"/>
      <c r="O131" s="3"/>
    </row>
    <row r="132" spans="1:15" s="25" customFormat="1" ht="15" customHeight="1">
      <c r="A132" s="427" t="s">
        <v>4</v>
      </c>
      <c r="B132" s="427" t="s">
        <v>5</v>
      </c>
      <c r="C132" s="427" t="s">
        <v>6</v>
      </c>
      <c r="D132" s="421" t="s">
        <v>98</v>
      </c>
      <c r="E132" s="421" t="s">
        <v>28</v>
      </c>
      <c r="F132" s="428" t="s">
        <v>112</v>
      </c>
      <c r="G132" s="66" t="s">
        <v>39</v>
      </c>
      <c r="H132" s="429" t="s">
        <v>113</v>
      </c>
      <c r="I132" s="429"/>
      <c r="J132" s="38"/>
      <c r="K132" s="6"/>
      <c r="L132" s="6"/>
      <c r="M132" s="6"/>
      <c r="N132" s="6"/>
      <c r="O132" s="3"/>
    </row>
    <row r="133" spans="1:15" s="25" customFormat="1" ht="90" customHeight="1">
      <c r="A133" s="427"/>
      <c r="B133" s="427"/>
      <c r="C133" s="427"/>
      <c r="D133" s="421"/>
      <c r="E133" s="421"/>
      <c r="F133" s="428"/>
      <c r="G133" s="65" t="s">
        <v>14</v>
      </c>
      <c r="H133" s="66" t="s">
        <v>114</v>
      </c>
      <c r="I133" s="66" t="s">
        <v>115</v>
      </c>
      <c r="J133" s="38"/>
      <c r="K133" s="6"/>
      <c r="L133" s="6"/>
      <c r="M133" s="38"/>
      <c r="N133" s="38"/>
    </row>
    <row r="134" spans="1:15" s="25" customFormat="1">
      <c r="A134" s="15" t="s">
        <v>483</v>
      </c>
      <c r="B134" s="16"/>
      <c r="C134" s="15" t="s">
        <v>484</v>
      </c>
      <c r="D134" s="60">
        <f>G134-1</f>
        <v>45020</v>
      </c>
      <c r="E134" s="60">
        <f>G134-1</f>
        <v>45020</v>
      </c>
      <c r="F134" s="60">
        <f>G134-2</f>
        <v>45019</v>
      </c>
      <c r="G134" s="60">
        <v>45021</v>
      </c>
      <c r="H134" s="59">
        <f>G134+3</f>
        <v>45024</v>
      </c>
      <c r="I134" s="59">
        <f>G134+6</f>
        <v>45027</v>
      </c>
      <c r="J134" s="38"/>
      <c r="K134" s="38"/>
      <c r="L134" s="38"/>
      <c r="M134" s="38"/>
      <c r="N134" s="38"/>
    </row>
    <row r="135" spans="1:15" s="25" customFormat="1">
      <c r="A135" s="15" t="s">
        <v>412</v>
      </c>
      <c r="B135" s="16"/>
      <c r="C135" s="15" t="s">
        <v>338</v>
      </c>
      <c r="D135" s="60">
        <f>G135-1</f>
        <v>45027</v>
      </c>
      <c r="E135" s="60">
        <f>G135-1</f>
        <v>45027</v>
      </c>
      <c r="F135" s="60">
        <f>G135-2</f>
        <v>45026</v>
      </c>
      <c r="G135" s="60">
        <v>45028</v>
      </c>
      <c r="H135" s="59">
        <f>G135+3</f>
        <v>45031</v>
      </c>
      <c r="I135" s="59">
        <f>G135+6</f>
        <v>45034</v>
      </c>
      <c r="J135" s="38"/>
      <c r="K135" s="38"/>
      <c r="L135" s="38"/>
      <c r="M135" s="38"/>
      <c r="N135" s="38"/>
    </row>
    <row r="136" spans="1:15" s="25" customFormat="1">
      <c r="A136" s="15" t="s">
        <v>413</v>
      </c>
      <c r="B136" s="16"/>
      <c r="C136" s="15" t="s">
        <v>411</v>
      </c>
      <c r="D136" s="60">
        <f>G136-1</f>
        <v>45034</v>
      </c>
      <c r="E136" s="60">
        <f>G136-1</f>
        <v>45034</v>
      </c>
      <c r="F136" s="60">
        <f>G136-2</f>
        <v>45033</v>
      </c>
      <c r="G136" s="60">
        <v>45035</v>
      </c>
      <c r="H136" s="59">
        <f>G136+3</f>
        <v>45038</v>
      </c>
      <c r="I136" s="59">
        <f>G136+6</f>
        <v>45041</v>
      </c>
      <c r="J136" s="31"/>
      <c r="K136" s="32"/>
      <c r="L136" s="39"/>
      <c r="M136" s="38"/>
      <c r="N136" s="38"/>
    </row>
    <row r="137" spans="1:15" s="25" customFormat="1">
      <c r="A137" s="15" t="s">
        <v>485</v>
      </c>
      <c r="B137" s="16"/>
      <c r="C137" s="15" t="s">
        <v>486</v>
      </c>
      <c r="D137" s="60">
        <f>G137-1</f>
        <v>45041</v>
      </c>
      <c r="E137" s="60">
        <f>G137-1</f>
        <v>45041</v>
      </c>
      <c r="F137" s="60">
        <f>G137-2</f>
        <v>45040</v>
      </c>
      <c r="G137" s="60">
        <v>45042</v>
      </c>
      <c r="H137" s="59">
        <f>G137+3</f>
        <v>45045</v>
      </c>
      <c r="I137" s="59">
        <f>G137+6</f>
        <v>45048</v>
      </c>
      <c r="J137" s="31"/>
      <c r="K137" s="32"/>
      <c r="L137" s="39"/>
      <c r="M137" s="38"/>
      <c r="N137" s="38"/>
    </row>
    <row r="138" spans="1:15" s="25" customFormat="1" ht="15" customHeight="1">
      <c r="A138" s="430" t="s">
        <v>116</v>
      </c>
      <c r="B138" s="430"/>
      <c r="C138" s="430"/>
      <c r="D138" s="430"/>
      <c r="E138" s="430"/>
      <c r="F138" s="430"/>
      <c r="G138" s="430"/>
      <c r="H138" s="430"/>
      <c r="I138" s="430"/>
      <c r="J138" s="38"/>
      <c r="K138" s="38"/>
      <c r="L138" s="38"/>
      <c r="M138" s="38"/>
      <c r="N138" s="38"/>
    </row>
    <row r="139" spans="1:15" s="25" customFormat="1" ht="15" customHeight="1">
      <c r="A139" s="430" t="s">
        <v>117</v>
      </c>
      <c r="B139" s="430"/>
      <c r="C139" s="430"/>
      <c r="D139" s="430"/>
      <c r="E139" s="430"/>
      <c r="F139" s="430"/>
      <c r="G139" s="430"/>
      <c r="H139" s="430"/>
      <c r="I139" s="430"/>
      <c r="J139" s="38"/>
      <c r="K139" s="38"/>
      <c r="L139" s="38"/>
      <c r="M139" s="38"/>
      <c r="N139" s="38"/>
    </row>
    <row r="140" spans="1:15" s="25" customFormat="1" ht="15" customHeight="1">
      <c r="A140" s="430" t="s">
        <v>118</v>
      </c>
      <c r="B140" s="430"/>
      <c r="C140" s="430"/>
      <c r="D140" s="430"/>
      <c r="E140" s="430"/>
      <c r="F140" s="430"/>
      <c r="G140" s="430"/>
      <c r="H140" s="430"/>
      <c r="I140" s="430"/>
      <c r="J140" s="38"/>
      <c r="K140" s="38"/>
      <c r="L140" s="38"/>
      <c r="M140" s="38"/>
      <c r="N140" s="38"/>
    </row>
    <row r="141" spans="1:15" s="25" customFormat="1" ht="15" customHeight="1">
      <c r="A141" s="431" t="s">
        <v>93</v>
      </c>
      <c r="B141" s="431"/>
      <c r="C141" s="431"/>
      <c r="D141" s="431"/>
      <c r="E141" s="431"/>
      <c r="F141" s="431"/>
      <c r="G141" s="431"/>
      <c r="H141" s="431"/>
      <c r="I141" s="431"/>
      <c r="J141"/>
      <c r="K141"/>
      <c r="L141" s="38"/>
      <c r="M141" s="38"/>
      <c r="N141" s="38"/>
    </row>
    <row r="142" spans="1:15" s="25" customFormat="1">
      <c r="A142" s="14"/>
      <c r="B142" s="14"/>
      <c r="C142" s="14"/>
      <c r="D142" s="14"/>
      <c r="E142" s="14"/>
      <c r="F142" s="14"/>
      <c r="G142" s="14"/>
      <c r="H142" s="14"/>
      <c r="I142" s="14"/>
      <c r="J142"/>
      <c r="K142"/>
      <c r="L142" s="38"/>
      <c r="M142" s="38"/>
      <c r="N142" s="38"/>
    </row>
    <row r="143" spans="1:15" s="25" customFormat="1" hidden="1">
      <c r="A143" s="408" t="s">
        <v>119</v>
      </c>
      <c r="B143" s="426" t="s">
        <v>120</v>
      </c>
      <c r="C143" s="426"/>
      <c r="D143" s="426"/>
      <c r="E143" s="426"/>
      <c r="F143" s="426"/>
      <c r="G143" s="426"/>
      <c r="H143" s="426"/>
      <c r="I143" s="426"/>
      <c r="J143" s="426"/>
      <c r="K143"/>
      <c r="L143" s="38"/>
      <c r="M143" s="38"/>
      <c r="N143" s="38"/>
    </row>
    <row r="144" spans="1:15" s="25" customFormat="1" hidden="1">
      <c r="A144" s="408"/>
      <c r="B144" s="411" t="s">
        <v>121</v>
      </c>
      <c r="C144" s="411"/>
      <c r="D144" s="411"/>
      <c r="E144" s="411"/>
      <c r="F144" s="411"/>
      <c r="G144" s="411"/>
      <c r="H144" s="411"/>
      <c r="I144" s="411"/>
      <c r="J144" s="411"/>
      <c r="K144"/>
      <c r="L144" s="38"/>
      <c r="M144" s="38"/>
      <c r="N144" s="38"/>
    </row>
    <row r="145" spans="1:15" s="25" customFormat="1" hidden="1">
      <c r="A145" s="408"/>
      <c r="B145" s="411" t="s">
        <v>122</v>
      </c>
      <c r="C145" s="411"/>
      <c r="D145" s="411"/>
      <c r="E145" s="411"/>
      <c r="F145" s="411"/>
      <c r="G145" s="411"/>
      <c r="H145" s="411"/>
      <c r="I145" s="411"/>
      <c r="J145" s="411"/>
      <c r="K145"/>
      <c r="L145" s="38"/>
      <c r="M145" s="38"/>
      <c r="N145" s="38"/>
    </row>
    <row r="146" spans="1:15" s="25" customFormat="1" ht="15" hidden="1" customHeight="1">
      <c r="A146" s="427" t="s">
        <v>4</v>
      </c>
      <c r="B146" s="427" t="s">
        <v>5</v>
      </c>
      <c r="C146" s="427" t="s">
        <v>6</v>
      </c>
      <c r="D146" s="421" t="s">
        <v>98</v>
      </c>
      <c r="E146" s="421" t="s">
        <v>28</v>
      </c>
      <c r="F146" s="428" t="s">
        <v>123</v>
      </c>
      <c r="G146" s="66" t="s">
        <v>39</v>
      </c>
      <c r="H146" s="429" t="s">
        <v>113</v>
      </c>
      <c r="I146" s="429"/>
      <c r="J146" s="429"/>
      <c r="K146"/>
      <c r="L146" s="38"/>
      <c r="M146" s="38"/>
      <c r="N146" s="38"/>
    </row>
    <row r="147" spans="1:15" s="25" customFormat="1" ht="45.75" hidden="1" customHeight="1">
      <c r="A147" s="427"/>
      <c r="B147" s="427"/>
      <c r="C147" s="427"/>
      <c r="D147" s="421"/>
      <c r="E147" s="421"/>
      <c r="F147" s="428"/>
      <c r="G147" s="65" t="s">
        <v>14</v>
      </c>
      <c r="H147" s="66" t="s">
        <v>124</v>
      </c>
      <c r="I147" s="66" t="s">
        <v>125</v>
      </c>
      <c r="J147" s="66" t="s">
        <v>126</v>
      </c>
      <c r="K147"/>
      <c r="L147" s="38"/>
      <c r="M147" s="38"/>
      <c r="N147" s="38"/>
    </row>
    <row r="148" spans="1:15" s="25" customFormat="1" hidden="1">
      <c r="A148" s="15" t="s">
        <v>127</v>
      </c>
      <c r="B148" s="16"/>
      <c r="C148" s="15"/>
      <c r="D148" s="60"/>
      <c r="E148" s="60"/>
      <c r="F148" s="60"/>
      <c r="G148" s="60"/>
      <c r="H148" s="30"/>
      <c r="I148" s="30"/>
      <c r="J148" s="30"/>
      <c r="K148"/>
      <c r="L148" s="38"/>
      <c r="M148" s="38"/>
      <c r="N148" s="38"/>
    </row>
    <row r="149" spans="1:15" s="25" customFormat="1" hidden="1">
      <c r="A149" s="15"/>
      <c r="B149" s="16"/>
      <c r="C149" s="15"/>
      <c r="D149" s="60"/>
      <c r="E149" s="60"/>
      <c r="F149" s="60"/>
      <c r="G149" s="60"/>
      <c r="H149" s="30"/>
      <c r="I149" s="30"/>
      <c r="J149" s="30"/>
      <c r="K149"/>
      <c r="L149" s="38"/>
      <c r="M149" s="38"/>
      <c r="N149" s="38"/>
    </row>
    <row r="150" spans="1:15" s="25" customFormat="1" hidden="1">
      <c r="A150" s="15"/>
      <c r="B150" s="12"/>
      <c r="C150" s="15"/>
      <c r="D150" s="60"/>
      <c r="E150" s="60"/>
      <c r="F150" s="60"/>
      <c r="G150" s="60"/>
      <c r="H150" s="30"/>
      <c r="I150" s="30"/>
      <c r="J150" s="30"/>
      <c r="K150"/>
      <c r="L150" s="38"/>
      <c r="M150" s="38"/>
      <c r="N150" s="38"/>
    </row>
    <row r="151" spans="1:15" s="25" customFormat="1" hidden="1">
      <c r="A151" s="15"/>
      <c r="B151" s="16"/>
      <c r="C151" s="15"/>
      <c r="D151" s="60"/>
      <c r="E151" s="60"/>
      <c r="F151" s="60"/>
      <c r="G151" s="60"/>
      <c r="H151" s="30"/>
      <c r="I151" s="30"/>
      <c r="J151" s="30"/>
      <c r="K151"/>
      <c r="L151" s="38"/>
      <c r="M151" s="38"/>
      <c r="N151" s="38"/>
    </row>
    <row r="152" spans="1:15" s="25" customFormat="1" ht="15" hidden="1" customHeight="1">
      <c r="A152" s="432" t="s">
        <v>128</v>
      </c>
      <c r="B152" s="432"/>
      <c r="C152" s="432"/>
      <c r="D152" s="432"/>
      <c r="E152" s="432"/>
      <c r="F152" s="432"/>
      <c r="G152" s="432"/>
      <c r="H152" s="432"/>
      <c r="I152" s="432"/>
      <c r="J152" s="432"/>
      <c r="K152"/>
      <c r="L152" s="38"/>
      <c r="M152" s="38"/>
      <c r="N152" s="38"/>
    </row>
    <row r="153" spans="1:15" s="25" customFormat="1" ht="15" hidden="1" customHeight="1">
      <c r="A153" s="433" t="s">
        <v>93</v>
      </c>
      <c r="B153" s="433"/>
      <c r="C153" s="433"/>
      <c r="D153" s="433"/>
      <c r="E153" s="433"/>
      <c r="F153" s="433"/>
      <c r="G153" s="433"/>
      <c r="H153" s="433"/>
      <c r="I153" s="433"/>
      <c r="J153" s="433"/>
      <c r="K153"/>
      <c r="L153" s="38"/>
      <c r="M153" s="38"/>
      <c r="N153" s="38"/>
    </row>
    <row r="154" spans="1:15" s="25" customFormat="1">
      <c r="A154" s="14"/>
      <c r="B154" s="14"/>
      <c r="C154" s="14"/>
      <c r="D154" s="14"/>
      <c r="E154" s="14"/>
      <c r="F154" s="14"/>
      <c r="G154" s="14"/>
      <c r="H154" s="14"/>
      <c r="I154" s="14"/>
      <c r="J154"/>
      <c r="K154"/>
      <c r="L154" s="38"/>
      <c r="M154" s="38"/>
      <c r="N154" s="38"/>
    </row>
    <row r="155" spans="1:15" s="25" customFormat="1">
      <c r="A155" s="408" t="s">
        <v>129</v>
      </c>
      <c r="B155" s="426" t="s">
        <v>130</v>
      </c>
      <c r="C155" s="426"/>
      <c r="D155" s="426"/>
      <c r="E155" s="426"/>
      <c r="F155" s="426"/>
      <c r="G155" s="426"/>
      <c r="H155" s="426"/>
      <c r="I155" s="426"/>
      <c r="J155" s="426"/>
      <c r="K155" s="6"/>
      <c r="L155" s="6"/>
      <c r="M155" s="38"/>
      <c r="N155" s="38"/>
    </row>
    <row r="156" spans="1:15" s="25" customFormat="1">
      <c r="A156" s="408"/>
      <c r="B156" s="411" t="s">
        <v>121</v>
      </c>
      <c r="C156" s="411"/>
      <c r="D156" s="411"/>
      <c r="E156" s="411"/>
      <c r="F156" s="411"/>
      <c r="G156" s="411"/>
      <c r="H156" s="411"/>
      <c r="I156" s="411"/>
      <c r="J156" s="411"/>
      <c r="K156"/>
      <c r="L156" s="78"/>
      <c r="M156" s="78"/>
      <c r="N156" s="38"/>
    </row>
    <row r="157" spans="1:15" s="25" customFormat="1" ht="15" customHeight="1">
      <c r="A157" s="408"/>
      <c r="B157" s="411" t="s">
        <v>122</v>
      </c>
      <c r="C157" s="411"/>
      <c r="D157" s="411"/>
      <c r="E157" s="411"/>
      <c r="F157" s="411"/>
      <c r="G157" s="411"/>
      <c r="H157" s="411"/>
      <c r="I157" s="411"/>
      <c r="J157" s="411"/>
      <c r="K157"/>
      <c r="L157" s="78"/>
      <c r="M157" s="78"/>
      <c r="N157" s="6"/>
      <c r="O157" s="3"/>
    </row>
    <row r="158" spans="1:15" s="25" customFormat="1" ht="15" customHeight="1">
      <c r="A158" s="427" t="s">
        <v>4</v>
      </c>
      <c r="B158" s="427" t="s">
        <v>5</v>
      </c>
      <c r="C158" s="435" t="s">
        <v>6</v>
      </c>
      <c r="D158" s="436" t="s">
        <v>98</v>
      </c>
      <c r="E158" s="421" t="s">
        <v>28</v>
      </c>
      <c r="F158" s="428" t="s">
        <v>123</v>
      </c>
      <c r="G158" s="66" t="s">
        <v>39</v>
      </c>
      <c r="H158" s="429" t="s">
        <v>113</v>
      </c>
      <c r="I158" s="429"/>
      <c r="J158" s="429"/>
      <c r="K158"/>
      <c r="L158" s="78"/>
      <c r="M158" s="78"/>
      <c r="N158" s="6"/>
      <c r="O158" s="3"/>
    </row>
    <row r="159" spans="1:15" s="25" customFormat="1" ht="45" customHeight="1">
      <c r="A159" s="427"/>
      <c r="B159" s="427"/>
      <c r="C159" s="435"/>
      <c r="D159" s="436"/>
      <c r="E159" s="421"/>
      <c r="F159" s="428"/>
      <c r="G159" s="65" t="s">
        <v>14</v>
      </c>
      <c r="H159" s="66" t="s">
        <v>131</v>
      </c>
      <c r="I159" s="66" t="s">
        <v>125</v>
      </c>
      <c r="J159" s="66" t="s">
        <v>132</v>
      </c>
      <c r="K159"/>
      <c r="L159" s="78"/>
      <c r="M159" s="78"/>
      <c r="N159" s="38"/>
    </row>
    <row r="160" spans="1:15" s="25" customFormat="1">
      <c r="A160" s="15" t="s">
        <v>404</v>
      </c>
      <c r="B160" s="16"/>
      <c r="C160" s="15" t="s">
        <v>399</v>
      </c>
      <c r="D160" s="60">
        <f>G160-2</f>
        <v>45016</v>
      </c>
      <c r="E160" s="60">
        <f>G160-1</f>
        <v>45017</v>
      </c>
      <c r="F160" s="60">
        <f>D160</f>
        <v>45016</v>
      </c>
      <c r="G160" s="60">
        <v>45018</v>
      </c>
      <c r="H160" s="30">
        <f>G160+5</f>
        <v>45023</v>
      </c>
      <c r="I160" s="30">
        <f>G160+6</f>
        <v>45024</v>
      </c>
      <c r="J160" s="59">
        <f>G160+10</f>
        <v>45028</v>
      </c>
      <c r="K160"/>
      <c r="L160" s="78"/>
      <c r="M160" s="78"/>
      <c r="N160" s="38"/>
    </row>
    <row r="161" spans="1:15" s="25" customFormat="1">
      <c r="A161" s="15" t="s">
        <v>405</v>
      </c>
      <c r="B161" s="16"/>
      <c r="C161" s="15" t="s">
        <v>400</v>
      </c>
      <c r="D161" s="60">
        <f>G161-2</f>
        <v>45023</v>
      </c>
      <c r="E161" s="60">
        <f>G161-1</f>
        <v>45024</v>
      </c>
      <c r="F161" s="60">
        <f>D161</f>
        <v>45023</v>
      </c>
      <c r="G161" s="60">
        <v>45025</v>
      </c>
      <c r="H161" s="30">
        <f>G161+5</f>
        <v>45030</v>
      </c>
      <c r="I161" s="30">
        <f>G161+6</f>
        <v>45031</v>
      </c>
      <c r="J161" s="59">
        <f>G161+10</f>
        <v>45035</v>
      </c>
      <c r="K161"/>
      <c r="L161" s="78"/>
      <c r="M161" s="78"/>
      <c r="N161" s="38"/>
    </row>
    <row r="162" spans="1:15" s="25" customFormat="1">
      <c r="A162" s="15" t="s">
        <v>406</v>
      </c>
      <c r="B162" s="15"/>
      <c r="C162" s="15" t="s">
        <v>401</v>
      </c>
      <c r="D162" s="60">
        <f>G162-2</f>
        <v>45030</v>
      </c>
      <c r="E162" s="60">
        <f>G162-1</f>
        <v>45031</v>
      </c>
      <c r="F162" s="60">
        <f>D162</f>
        <v>45030</v>
      </c>
      <c r="G162" s="60">
        <v>45032</v>
      </c>
      <c r="H162" s="30">
        <f>G162+5</f>
        <v>45037</v>
      </c>
      <c r="I162" s="30">
        <f>G162+6</f>
        <v>45038</v>
      </c>
      <c r="J162" s="59">
        <f>G162+10</f>
        <v>45042</v>
      </c>
      <c r="K162"/>
      <c r="L162" s="78"/>
      <c r="M162" s="78"/>
      <c r="N162" s="38"/>
    </row>
    <row r="163" spans="1:15" s="25" customFormat="1">
      <c r="A163" s="15" t="s">
        <v>407</v>
      </c>
      <c r="B163" s="16"/>
      <c r="C163" s="15" t="s">
        <v>402</v>
      </c>
      <c r="D163" s="60">
        <f>G163-2</f>
        <v>45037</v>
      </c>
      <c r="E163" s="60">
        <f>G163-1</f>
        <v>45038</v>
      </c>
      <c r="F163" s="60">
        <f>D163</f>
        <v>45037</v>
      </c>
      <c r="G163" s="60">
        <v>45039</v>
      </c>
      <c r="H163" s="30">
        <f>G163+5</f>
        <v>45044</v>
      </c>
      <c r="I163" s="30">
        <f>G163+6</f>
        <v>45045</v>
      </c>
      <c r="J163" s="59">
        <f>G163+10</f>
        <v>45049</v>
      </c>
      <c r="K163"/>
      <c r="L163" s="78"/>
      <c r="M163" s="78"/>
      <c r="N163" s="38"/>
    </row>
    <row r="164" spans="1:15" s="25" customFormat="1">
      <c r="A164" s="15" t="s">
        <v>408</v>
      </c>
      <c r="B164" s="199"/>
      <c r="C164" s="15" t="s">
        <v>403</v>
      </c>
      <c r="D164" s="60">
        <f>G164-2</f>
        <v>45044</v>
      </c>
      <c r="E164" s="60">
        <f>G164-1</f>
        <v>45045</v>
      </c>
      <c r="F164" s="60">
        <f>D164</f>
        <v>45044</v>
      </c>
      <c r="G164" s="60">
        <v>45046</v>
      </c>
      <c r="H164" s="30">
        <f>G164+5</f>
        <v>45051</v>
      </c>
      <c r="I164" s="30">
        <f>G164+6</f>
        <v>45052</v>
      </c>
      <c r="J164" s="59">
        <f>G164+10</f>
        <v>45056</v>
      </c>
      <c r="K164"/>
      <c r="L164" s="78"/>
      <c r="M164" s="78"/>
      <c r="N164" s="38"/>
    </row>
    <row r="165" spans="1:15" s="40" customFormat="1" ht="15" customHeight="1">
      <c r="A165" s="434" t="s">
        <v>133</v>
      </c>
      <c r="B165" s="434"/>
      <c r="C165" s="434"/>
      <c r="D165" s="434"/>
      <c r="E165" s="434"/>
      <c r="F165" s="434"/>
      <c r="G165" s="434"/>
      <c r="H165" s="434"/>
      <c r="I165" s="434"/>
      <c r="J165" s="434"/>
      <c r="K165"/>
      <c r="L165" s="78"/>
      <c r="M165" s="78"/>
      <c r="N165" s="82"/>
      <c r="O165" s="10"/>
    </row>
    <row r="166" spans="1:15" s="40" customFormat="1" ht="15" customHeight="1">
      <c r="A166" s="434" t="s">
        <v>117</v>
      </c>
      <c r="B166" s="434"/>
      <c r="C166" s="434"/>
      <c r="D166" s="434"/>
      <c r="E166" s="434"/>
      <c r="F166" s="434"/>
      <c r="G166" s="434"/>
      <c r="H166" s="434"/>
      <c r="I166" s="434"/>
      <c r="J166" s="434"/>
      <c r="K166"/>
      <c r="L166" s="78"/>
      <c r="M166" s="78"/>
      <c r="N166" s="83"/>
    </row>
    <row r="167" spans="1:15" s="25" customFormat="1" ht="15" customHeight="1">
      <c r="A167" s="434" t="s">
        <v>118</v>
      </c>
      <c r="B167" s="434"/>
      <c r="C167" s="434"/>
      <c r="D167" s="434"/>
      <c r="E167" s="434"/>
      <c r="F167" s="434"/>
      <c r="G167" s="434"/>
      <c r="H167" s="434"/>
      <c r="I167" s="434"/>
      <c r="J167" s="434"/>
      <c r="K167"/>
      <c r="L167" s="78"/>
      <c r="M167" s="78"/>
      <c r="N167" s="38"/>
    </row>
    <row r="168" spans="1:15" s="25" customFormat="1" ht="15" customHeight="1">
      <c r="A168" s="433" t="s">
        <v>93</v>
      </c>
      <c r="B168" s="433"/>
      <c r="C168" s="433"/>
      <c r="D168" s="433"/>
      <c r="E168" s="433"/>
      <c r="F168" s="433"/>
      <c r="G168" s="433"/>
      <c r="H168" s="433"/>
      <c r="I168" s="433"/>
      <c r="J168" s="433"/>
      <c r="K168"/>
      <c r="L168" s="78"/>
      <c r="M168" s="78"/>
      <c r="N168" s="38"/>
    </row>
    <row r="169" spans="1:15" s="25" customFormat="1" hidden="1">
      <c r="A169" s="38"/>
      <c r="I169" s="38"/>
      <c r="J169" s="38"/>
      <c r="K169"/>
      <c r="L169" s="78"/>
      <c r="M169" s="78"/>
      <c r="N169" s="38"/>
    </row>
    <row r="170" spans="1:15" s="25" customFormat="1" ht="15" hidden="1" customHeight="1">
      <c r="A170" s="408" t="s">
        <v>134</v>
      </c>
      <c r="B170" s="426" t="s">
        <v>135</v>
      </c>
      <c r="C170" s="426"/>
      <c r="D170" s="426"/>
      <c r="E170" s="426"/>
      <c r="F170" s="426"/>
      <c r="G170" s="426"/>
      <c r="H170" s="426"/>
      <c r="I170" s="426"/>
      <c r="J170" s="426"/>
      <c r="K170"/>
      <c r="L170" s="78"/>
      <c r="M170" s="78"/>
      <c r="N170" s="38"/>
    </row>
    <row r="171" spans="1:15" s="25" customFormat="1" ht="15" hidden="1" customHeight="1">
      <c r="A171" s="408"/>
      <c r="B171" s="411" t="s">
        <v>136</v>
      </c>
      <c r="C171" s="411"/>
      <c r="D171" s="411"/>
      <c r="E171" s="411"/>
      <c r="F171" s="411"/>
      <c r="G171" s="411"/>
      <c r="H171" s="411"/>
      <c r="I171" s="411"/>
      <c r="J171" s="411"/>
      <c r="K171"/>
      <c r="L171" s="78"/>
      <c r="M171" s="78"/>
      <c r="N171" s="38"/>
    </row>
    <row r="172" spans="1:15" s="25" customFormat="1" ht="15" hidden="1" customHeight="1">
      <c r="A172" s="408"/>
      <c r="B172" s="411" t="s">
        <v>97</v>
      </c>
      <c r="C172" s="411"/>
      <c r="D172" s="411"/>
      <c r="E172" s="411"/>
      <c r="F172" s="411"/>
      <c r="G172" s="411"/>
      <c r="H172" s="411"/>
      <c r="I172" s="411"/>
      <c r="J172" s="411"/>
      <c r="K172"/>
      <c r="L172" s="78"/>
      <c r="M172" s="38"/>
      <c r="N172" s="38"/>
    </row>
    <row r="173" spans="1:15" s="25" customFormat="1" ht="15" hidden="1" customHeight="1">
      <c r="A173" s="427" t="s">
        <v>4</v>
      </c>
      <c r="B173" s="427" t="s">
        <v>137</v>
      </c>
      <c r="C173" s="427" t="s">
        <v>6</v>
      </c>
      <c r="D173" s="421" t="s">
        <v>98</v>
      </c>
      <c r="E173" s="421" t="s">
        <v>28</v>
      </c>
      <c r="F173" s="428" t="s">
        <v>138</v>
      </c>
      <c r="G173" s="66" t="s">
        <v>39</v>
      </c>
      <c r="H173" s="437" t="s">
        <v>11</v>
      </c>
      <c r="I173" s="66" t="s">
        <v>10</v>
      </c>
      <c r="J173" s="66" t="s">
        <v>13</v>
      </c>
      <c r="K173"/>
      <c r="L173" s="78"/>
      <c r="M173" s="38"/>
      <c r="N173" s="38"/>
    </row>
    <row r="174" spans="1:15" s="25" customFormat="1" ht="30" hidden="1" customHeight="1">
      <c r="A174" s="427"/>
      <c r="B174" s="427"/>
      <c r="C174" s="427"/>
      <c r="D174" s="421"/>
      <c r="E174" s="421"/>
      <c r="F174" s="428"/>
      <c r="G174" s="71" t="s">
        <v>14</v>
      </c>
      <c r="H174" s="437"/>
      <c r="I174" s="72" t="s">
        <v>139</v>
      </c>
      <c r="J174" s="72" t="s">
        <v>140</v>
      </c>
      <c r="K174"/>
      <c r="L174" s="78"/>
      <c r="M174" s="38"/>
      <c r="N174" s="38"/>
    </row>
    <row r="175" spans="1:15" s="25" customFormat="1" hidden="1">
      <c r="A175" s="84" t="s">
        <v>141</v>
      </c>
      <c r="B175" s="85"/>
      <c r="C175" s="86" t="s">
        <v>142</v>
      </c>
      <c r="D175" s="87">
        <f>G175-1</f>
        <v>44658</v>
      </c>
      <c r="E175" s="87">
        <f>G175-1</f>
        <v>44658</v>
      </c>
      <c r="F175" s="87">
        <f>G175-2</f>
        <v>44657</v>
      </c>
      <c r="G175" s="88">
        <v>44659</v>
      </c>
      <c r="H175" s="139"/>
      <c r="I175" s="95"/>
      <c r="J175" s="95"/>
      <c r="K175"/>
      <c r="L175" s="78"/>
      <c r="M175" s="38"/>
      <c r="N175" s="38"/>
    </row>
    <row r="176" spans="1:15" s="25" customFormat="1" hidden="1">
      <c r="A176" s="84" t="s">
        <v>143</v>
      </c>
      <c r="B176" s="85"/>
      <c r="C176" s="86" t="s">
        <v>144</v>
      </c>
      <c r="D176" s="87">
        <f>G176-1</f>
        <v>44665</v>
      </c>
      <c r="E176" s="87">
        <f>G176-1</f>
        <v>44665</v>
      </c>
      <c r="F176" s="87">
        <f>G176-2</f>
        <v>44664</v>
      </c>
      <c r="G176" s="88">
        <v>44666</v>
      </c>
      <c r="H176" s="139"/>
      <c r="I176" s="74"/>
      <c r="J176" s="95"/>
      <c r="K176"/>
      <c r="L176" s="78"/>
      <c r="M176" s="38"/>
      <c r="N176" s="38"/>
    </row>
    <row r="177" spans="1:15" s="25" customFormat="1" hidden="1">
      <c r="A177" s="84" t="s">
        <v>145</v>
      </c>
      <c r="B177" s="85"/>
      <c r="C177" s="86" t="s">
        <v>146</v>
      </c>
      <c r="D177" s="87">
        <f>G177-1</f>
        <v>44679</v>
      </c>
      <c r="E177" s="87">
        <f>G177-1</f>
        <v>44679</v>
      </c>
      <c r="F177" s="87">
        <f>G177-2</f>
        <v>44678</v>
      </c>
      <c r="G177" s="88">
        <v>44680</v>
      </c>
      <c r="H177" s="139"/>
      <c r="I177" s="96"/>
      <c r="J177" s="95"/>
      <c r="K177"/>
      <c r="L177" s="78"/>
      <c r="M177" s="38"/>
      <c r="N177" s="38"/>
    </row>
    <row r="178" spans="1:15" s="25" customFormat="1" hidden="1">
      <c r="A178" s="84" t="s">
        <v>147</v>
      </c>
      <c r="B178" s="85"/>
      <c r="C178" s="86" t="s">
        <v>148</v>
      </c>
      <c r="D178" s="87">
        <f>G178-1</f>
        <v>44686</v>
      </c>
      <c r="E178" s="87">
        <f>G178-1</f>
        <v>44686</v>
      </c>
      <c r="F178" s="87">
        <f>G178-2</f>
        <v>44685</v>
      </c>
      <c r="G178" s="88">
        <v>44687</v>
      </c>
      <c r="H178" s="97"/>
      <c r="I178" s="98"/>
      <c r="J178" s="99"/>
      <c r="K178"/>
      <c r="L178" s="78"/>
      <c r="M178" s="38"/>
      <c r="N178" s="38"/>
    </row>
    <row r="179" spans="1:15" s="25" customFormat="1" ht="15" hidden="1" customHeight="1">
      <c r="A179" s="438" t="s">
        <v>149</v>
      </c>
      <c r="B179" s="438"/>
      <c r="C179" s="438"/>
      <c r="D179" s="438"/>
      <c r="E179" s="438"/>
      <c r="F179" s="438"/>
      <c r="G179" s="438"/>
      <c r="H179" s="438"/>
      <c r="I179" s="96"/>
      <c r="J179" s="100"/>
      <c r="K179"/>
      <c r="L179" s="78"/>
      <c r="M179" s="78"/>
      <c r="N179" s="38"/>
    </row>
    <row r="180" spans="1:15" s="25" customFormat="1" ht="15" hidden="1" customHeight="1">
      <c r="A180" s="439" t="s">
        <v>150</v>
      </c>
      <c r="B180" s="439"/>
      <c r="C180" s="439"/>
      <c r="D180" s="439"/>
      <c r="E180" s="439"/>
      <c r="F180" s="439"/>
      <c r="G180" s="439"/>
      <c r="H180" s="439"/>
      <c r="I180" s="439"/>
      <c r="J180" s="439"/>
      <c r="K180"/>
      <c r="L180" s="78"/>
      <c r="M180" s="78"/>
      <c r="N180" s="38"/>
    </row>
    <row r="181" spans="1:15" s="25" customFormat="1" ht="19.5" hidden="1" customHeight="1">
      <c r="A181" s="440" t="s">
        <v>151</v>
      </c>
      <c r="B181" s="440"/>
      <c r="C181" s="440"/>
      <c r="D181" s="440"/>
      <c r="E181" s="440"/>
      <c r="F181" s="440"/>
      <c r="G181" s="440"/>
      <c r="H181" s="440"/>
      <c r="I181" s="440"/>
      <c r="J181" s="440"/>
      <c r="K181"/>
      <c r="L181" s="78"/>
      <c r="M181" s="78"/>
      <c r="N181" s="38"/>
    </row>
    <row r="182" spans="1:15" s="25" customFormat="1" ht="19.5" hidden="1" customHeight="1">
      <c r="A182" s="440" t="s">
        <v>93</v>
      </c>
      <c r="B182" s="440"/>
      <c r="C182" s="440"/>
      <c r="D182" s="440"/>
      <c r="E182" s="440"/>
      <c r="F182" s="440"/>
      <c r="G182" s="440"/>
      <c r="H182" s="440"/>
      <c r="I182" s="440"/>
      <c r="J182" s="440"/>
      <c r="K182"/>
      <c r="L182" s="78"/>
      <c r="M182" s="78"/>
      <c r="N182" s="38"/>
    </row>
    <row r="183" spans="1:15" s="25" customFormat="1">
      <c r="A183" s="55"/>
      <c r="B183" s="55"/>
      <c r="C183" s="55"/>
      <c r="D183" s="55"/>
      <c r="E183" s="55"/>
      <c r="F183" s="55"/>
      <c r="G183" s="55"/>
      <c r="H183" s="55"/>
      <c r="I183" s="55"/>
      <c r="J183" s="55"/>
      <c r="K183"/>
      <c r="L183" s="78"/>
      <c r="M183" s="78"/>
      <c r="N183" s="38"/>
    </row>
    <row r="184" spans="1:15" s="25" customFormat="1" ht="15" customHeight="1">
      <c r="A184" s="441" t="s">
        <v>152</v>
      </c>
      <c r="B184" s="417" t="s">
        <v>153</v>
      </c>
      <c r="C184" s="417"/>
      <c r="D184" s="417"/>
      <c r="E184" s="417"/>
      <c r="F184" s="417"/>
      <c r="G184" s="417"/>
      <c r="H184" s="417"/>
      <c r="I184" s="417"/>
      <c r="J184" s="417"/>
      <c r="K184" s="417"/>
      <c r="L184" s="78"/>
      <c r="M184" s="78"/>
      <c r="N184" s="38"/>
    </row>
    <row r="185" spans="1:15">
      <c r="A185" s="441"/>
      <c r="B185" s="442" t="s">
        <v>121</v>
      </c>
      <c r="C185" s="442"/>
      <c r="D185" s="442"/>
      <c r="E185" s="442"/>
      <c r="F185" s="442"/>
      <c r="G185" s="442"/>
      <c r="H185" s="442"/>
      <c r="I185" s="442"/>
      <c r="J185" s="442"/>
      <c r="K185" s="442"/>
      <c r="L185" s="78"/>
      <c r="M185" s="78"/>
      <c r="N185" s="38"/>
      <c r="O185" s="25"/>
    </row>
    <row r="186" spans="1:15">
      <c r="A186" s="441"/>
      <c r="B186" s="442" t="s">
        <v>154</v>
      </c>
      <c r="C186" s="442"/>
      <c r="D186" s="442"/>
      <c r="E186" s="442"/>
      <c r="F186" s="442"/>
      <c r="G186" s="442"/>
      <c r="H186" s="442"/>
      <c r="I186" s="442"/>
      <c r="J186" s="442"/>
      <c r="K186" s="442"/>
      <c r="L186" s="78"/>
      <c r="M186" s="78"/>
    </row>
    <row r="187" spans="1:15" ht="15" customHeight="1">
      <c r="A187" s="373" t="s">
        <v>4</v>
      </c>
      <c r="B187" s="373" t="s">
        <v>5</v>
      </c>
      <c r="C187" s="373" t="s">
        <v>6</v>
      </c>
      <c r="D187" s="390" t="s">
        <v>98</v>
      </c>
      <c r="E187" s="390" t="s">
        <v>28</v>
      </c>
      <c r="F187" s="389" t="s">
        <v>155</v>
      </c>
      <c r="G187" s="116" t="s">
        <v>10</v>
      </c>
      <c r="H187" s="385" t="s">
        <v>113</v>
      </c>
      <c r="I187" s="385"/>
      <c r="J187" s="385"/>
      <c r="K187" s="385"/>
      <c r="L187" s="78"/>
      <c r="M187" s="78"/>
    </row>
    <row r="188" spans="1:15" ht="75" customHeight="1">
      <c r="A188" s="373"/>
      <c r="B188" s="373"/>
      <c r="C188" s="373"/>
      <c r="D188" s="390"/>
      <c r="E188" s="390"/>
      <c r="F188" s="389"/>
      <c r="G188" s="117" t="s">
        <v>14</v>
      </c>
      <c r="H188" s="116" t="s">
        <v>156</v>
      </c>
      <c r="I188" s="116" t="s">
        <v>157</v>
      </c>
      <c r="J188" s="116" t="s">
        <v>158</v>
      </c>
      <c r="K188" s="116" t="s">
        <v>159</v>
      </c>
      <c r="L188" s="78"/>
      <c r="M188" s="78"/>
      <c r="N188" s="36"/>
    </row>
    <row r="189" spans="1:15">
      <c r="A189" s="267" t="s">
        <v>472</v>
      </c>
      <c r="B189" s="268"/>
      <c r="C189" s="264" t="s">
        <v>473</v>
      </c>
      <c r="D189" s="194">
        <f>G189-1</f>
        <v>45021</v>
      </c>
      <c r="E189" s="194">
        <f>G189-1</f>
        <v>45021</v>
      </c>
      <c r="F189" s="194">
        <f>G189-2</f>
        <v>45020</v>
      </c>
      <c r="G189" s="219">
        <v>45022</v>
      </c>
      <c r="H189" s="95">
        <f>G189+7</f>
        <v>45029</v>
      </c>
      <c r="I189" s="95">
        <f>G189+8</f>
        <v>45030</v>
      </c>
      <c r="J189" s="95">
        <f>G189+10</f>
        <v>45032</v>
      </c>
      <c r="K189" s="95">
        <f>G189+13</f>
        <v>45035</v>
      </c>
      <c r="L189" s="78"/>
      <c r="M189" s="78"/>
      <c r="N189" s="36"/>
    </row>
    <row r="190" spans="1:15">
      <c r="A190" s="195" t="s">
        <v>397</v>
      </c>
      <c r="B190" s="196" t="s">
        <v>160</v>
      </c>
      <c r="C190" s="220" t="s">
        <v>398</v>
      </c>
      <c r="D190" s="194">
        <f>G190-1</f>
        <v>45028</v>
      </c>
      <c r="E190" s="194">
        <f>G190-1</f>
        <v>45028</v>
      </c>
      <c r="F190" s="194">
        <f>G190-2</f>
        <v>45027</v>
      </c>
      <c r="G190" s="219">
        <f>G189+7</f>
        <v>45029</v>
      </c>
      <c r="H190" s="95">
        <f>G190+7</f>
        <v>45036</v>
      </c>
      <c r="I190" s="95">
        <f>G190+8</f>
        <v>45037</v>
      </c>
      <c r="J190" s="95">
        <f>G190+10</f>
        <v>45039</v>
      </c>
      <c r="K190" s="95">
        <f>G190+13</f>
        <v>45042</v>
      </c>
      <c r="L190" s="78"/>
      <c r="M190" s="78"/>
    </row>
    <row r="191" spans="1:15">
      <c r="A191" s="263" t="s">
        <v>470</v>
      </c>
      <c r="B191" s="196" t="s">
        <v>160</v>
      </c>
      <c r="C191" s="264" t="s">
        <v>471</v>
      </c>
      <c r="D191" s="194">
        <f>G191-1</f>
        <v>45035</v>
      </c>
      <c r="E191" s="194">
        <f>G191-1</f>
        <v>45035</v>
      </c>
      <c r="F191" s="194">
        <f>G191-2</f>
        <v>45034</v>
      </c>
      <c r="G191" s="219">
        <f>G190+7</f>
        <v>45036</v>
      </c>
      <c r="H191" s="95">
        <f>G191+7</f>
        <v>45043</v>
      </c>
      <c r="I191" s="95">
        <f>G191+8</f>
        <v>45044</v>
      </c>
      <c r="J191" s="95">
        <f>G191+10</f>
        <v>45046</v>
      </c>
      <c r="K191" s="95">
        <f>G191+13</f>
        <v>45049</v>
      </c>
      <c r="L191" s="78"/>
      <c r="M191" s="78"/>
    </row>
    <row r="192" spans="1:15">
      <c r="A192" s="201" t="s">
        <v>409</v>
      </c>
      <c r="B192" s="196" t="s">
        <v>160</v>
      </c>
      <c r="C192" s="197" t="s">
        <v>410</v>
      </c>
      <c r="D192" s="194">
        <f>G192-1</f>
        <v>45042</v>
      </c>
      <c r="E192" s="194">
        <f>G192-1</f>
        <v>45042</v>
      </c>
      <c r="F192" s="194">
        <f>G192-2</f>
        <v>45041</v>
      </c>
      <c r="G192" s="219">
        <f>G191+7</f>
        <v>45043</v>
      </c>
      <c r="H192" s="95">
        <f>G192+7</f>
        <v>45050</v>
      </c>
      <c r="I192" s="95">
        <f>G192+8</f>
        <v>45051</v>
      </c>
      <c r="J192" s="95">
        <f>G192+10</f>
        <v>45053</v>
      </c>
      <c r="K192" s="95">
        <f>G192+13</f>
        <v>45056</v>
      </c>
      <c r="L192" s="78"/>
      <c r="M192" s="78"/>
    </row>
    <row r="193" spans="1:16" ht="15" customHeight="1">
      <c r="A193" s="443" t="s">
        <v>161</v>
      </c>
      <c r="B193" s="443"/>
      <c r="C193" s="443"/>
      <c r="D193" s="443"/>
      <c r="E193" s="443"/>
      <c r="F193" s="443"/>
      <c r="G193" s="443"/>
      <c r="H193" s="443"/>
      <c r="I193" s="443"/>
      <c r="J193" s="443"/>
      <c r="K193" s="443"/>
      <c r="L193" s="78"/>
      <c r="M193" s="78"/>
    </row>
    <row r="194" spans="1:16" ht="15" customHeight="1">
      <c r="A194" s="444" t="s">
        <v>162</v>
      </c>
      <c r="B194" s="444"/>
      <c r="C194" s="444"/>
      <c r="D194" s="444"/>
      <c r="E194" s="444"/>
      <c r="F194" s="444"/>
      <c r="G194" s="444"/>
      <c r="H194" s="444"/>
      <c r="I194" s="444"/>
      <c r="J194" s="444"/>
      <c r="K194" s="444"/>
      <c r="L194" s="78"/>
      <c r="M194" s="78"/>
    </row>
    <row r="195" spans="1:16" ht="15" customHeight="1">
      <c r="A195" s="443" t="s">
        <v>163</v>
      </c>
      <c r="B195" s="443"/>
      <c r="C195" s="443"/>
      <c r="D195" s="443"/>
      <c r="E195" s="443"/>
      <c r="F195" s="443"/>
      <c r="G195" s="443"/>
      <c r="H195" s="443"/>
      <c r="I195" s="443"/>
      <c r="J195" s="443"/>
      <c r="K195" s="443"/>
      <c r="L195" s="78"/>
      <c r="M195" s="78"/>
    </row>
    <row r="196" spans="1:16" ht="15" customHeight="1">
      <c r="A196" s="445" t="s">
        <v>93</v>
      </c>
      <c r="B196" s="445"/>
      <c r="C196" s="445"/>
      <c r="D196" s="445"/>
      <c r="E196" s="445"/>
      <c r="F196" s="445"/>
      <c r="G196" s="445"/>
      <c r="H196" s="445"/>
      <c r="I196" s="445"/>
      <c r="J196" s="445"/>
      <c r="K196" s="445"/>
      <c r="L196" s="78"/>
      <c r="M196" s="78"/>
    </row>
    <row r="197" spans="1:16" ht="15" customHeight="1">
      <c r="A197" s="55"/>
      <c r="B197" s="55"/>
      <c r="C197" s="55"/>
      <c r="D197" s="55"/>
      <c r="E197" s="55"/>
      <c r="F197" s="55"/>
      <c r="G197" s="55"/>
      <c r="H197" s="55"/>
      <c r="I197" s="55"/>
      <c r="J197" s="55"/>
      <c r="K197" s="55"/>
      <c r="L197" s="78"/>
      <c r="M197" s="78"/>
    </row>
    <row r="198" spans="1:16" ht="15" hidden="1" customHeight="1">
      <c r="A198" s="446" t="s">
        <v>164</v>
      </c>
      <c r="B198" s="417" t="s">
        <v>165</v>
      </c>
      <c r="C198" s="417"/>
      <c r="D198" s="417"/>
      <c r="E198" s="417"/>
      <c r="F198" s="417"/>
      <c r="G198" s="417"/>
      <c r="H198" s="417"/>
      <c r="I198" s="417"/>
      <c r="J198" s="417"/>
      <c r="K198" s="55"/>
      <c r="L198" s="78"/>
      <c r="M198" s="78"/>
    </row>
    <row r="199" spans="1:16" ht="15" hidden="1" customHeight="1">
      <c r="A199" s="446"/>
      <c r="B199" s="442" t="s">
        <v>110</v>
      </c>
      <c r="C199" s="442"/>
      <c r="D199" s="442"/>
      <c r="E199" s="442"/>
      <c r="F199" s="442"/>
      <c r="G199" s="442"/>
      <c r="H199" s="442"/>
      <c r="I199" s="442"/>
      <c r="J199" s="442"/>
      <c r="K199" s="55"/>
      <c r="L199" s="78"/>
      <c r="M199" s="78"/>
    </row>
    <row r="200" spans="1:16" ht="15" hidden="1" customHeight="1">
      <c r="A200" s="446"/>
      <c r="B200" s="442" t="s">
        <v>166</v>
      </c>
      <c r="C200" s="442"/>
      <c r="D200" s="442"/>
      <c r="E200" s="442"/>
      <c r="F200" s="442"/>
      <c r="G200" s="442"/>
      <c r="H200" s="442"/>
      <c r="I200" s="442"/>
      <c r="J200" s="442"/>
      <c r="K200" s="55"/>
      <c r="L200" s="78"/>
      <c r="M200" s="78"/>
    </row>
    <row r="201" spans="1:16" ht="15" hidden="1" customHeight="1">
      <c r="A201" s="373" t="s">
        <v>4</v>
      </c>
      <c r="B201" s="373" t="s">
        <v>5</v>
      </c>
      <c r="C201" s="373" t="s">
        <v>6</v>
      </c>
      <c r="D201" s="390" t="s">
        <v>98</v>
      </c>
      <c r="E201" s="390" t="s">
        <v>28</v>
      </c>
      <c r="F201" s="389" t="s">
        <v>112</v>
      </c>
      <c r="G201" s="116" t="s">
        <v>39</v>
      </c>
      <c r="H201" s="385" t="s">
        <v>113</v>
      </c>
      <c r="I201" s="385"/>
      <c r="J201" s="385"/>
      <c r="K201" s="55"/>
      <c r="L201" s="78"/>
      <c r="M201" s="78"/>
    </row>
    <row r="202" spans="1:16" ht="30" hidden="1" customHeight="1">
      <c r="A202" s="373"/>
      <c r="B202" s="373"/>
      <c r="C202" s="373"/>
      <c r="D202" s="390"/>
      <c r="E202" s="390"/>
      <c r="F202" s="389"/>
      <c r="G202" s="117" t="s">
        <v>14</v>
      </c>
      <c r="H202" s="116" t="s">
        <v>167</v>
      </c>
      <c r="I202" s="116" t="s">
        <v>168</v>
      </c>
      <c r="J202" s="116" t="s">
        <v>169</v>
      </c>
      <c r="K202" s="55"/>
      <c r="L202" s="78"/>
      <c r="M202" s="78"/>
    </row>
    <row r="203" spans="1:16" s="6" customFormat="1" hidden="1">
      <c r="A203" s="130" t="s">
        <v>170</v>
      </c>
      <c r="B203" s="103"/>
      <c r="C203" s="130" t="s">
        <v>171</v>
      </c>
      <c r="D203" s="101">
        <f>G203-1</f>
        <v>44656</v>
      </c>
      <c r="E203" s="101">
        <f>G203-1</f>
        <v>44656</v>
      </c>
      <c r="F203" s="101">
        <f>G203-2</f>
        <v>44655</v>
      </c>
      <c r="G203" s="115">
        <v>44657</v>
      </c>
      <c r="H203" s="102" t="s">
        <v>172</v>
      </c>
      <c r="I203" s="102">
        <f>G203+8</f>
        <v>44665</v>
      </c>
      <c r="J203" s="102">
        <f>G203+11</f>
        <v>44668</v>
      </c>
      <c r="K203" s="55"/>
      <c r="L203" s="78"/>
      <c r="M203" s="78"/>
      <c r="O203" s="3"/>
      <c r="P203" s="3"/>
    </row>
    <row r="204" spans="1:16" s="6" customFormat="1" hidden="1">
      <c r="A204" s="130"/>
      <c r="B204" s="103"/>
      <c r="C204" s="130"/>
      <c r="D204" s="101"/>
      <c r="E204" s="101"/>
      <c r="F204" s="101"/>
      <c r="G204" s="115"/>
      <c r="H204" s="102"/>
      <c r="I204" s="102"/>
      <c r="J204" s="104"/>
      <c r="K204" s="55"/>
      <c r="L204" s="78"/>
      <c r="M204" s="78"/>
      <c r="O204" s="3"/>
      <c r="P204" s="3"/>
    </row>
    <row r="205" spans="1:16" s="6" customFormat="1" ht="15" hidden="1" customHeight="1">
      <c r="A205" s="447" t="s">
        <v>173</v>
      </c>
      <c r="B205" s="447"/>
      <c r="C205" s="447"/>
      <c r="D205" s="447"/>
      <c r="E205" s="447"/>
      <c r="F205" s="447"/>
      <c r="G205" s="447"/>
      <c r="H205" s="447"/>
      <c r="I205" s="447"/>
      <c r="J205" s="447"/>
      <c r="K205" s="55"/>
      <c r="L205" s="78"/>
      <c r="M205" s="78"/>
      <c r="O205" s="3"/>
      <c r="P205" s="3"/>
    </row>
    <row r="206" spans="1:16" s="6" customFormat="1" ht="15" hidden="1" customHeight="1">
      <c r="A206" s="448" t="s">
        <v>93</v>
      </c>
      <c r="B206" s="448"/>
      <c r="C206" s="448"/>
      <c r="D206" s="448"/>
      <c r="E206" s="448"/>
      <c r="F206" s="448"/>
      <c r="G206" s="448"/>
      <c r="H206" s="448"/>
      <c r="I206" s="448"/>
      <c r="J206" s="448"/>
      <c r="K206" s="55"/>
      <c r="L206" s="78"/>
      <c r="M206" s="78"/>
      <c r="O206" s="3"/>
      <c r="P206" s="3"/>
    </row>
    <row r="207" spans="1:16" s="6" customFormat="1" hidden="1">
      <c r="A207" s="55"/>
      <c r="B207" s="55"/>
      <c r="C207" s="55"/>
      <c r="D207" s="55"/>
      <c r="E207" s="55"/>
      <c r="F207" s="55"/>
      <c r="G207" s="55"/>
      <c r="H207" s="55"/>
      <c r="I207" s="55"/>
      <c r="J207" s="55"/>
      <c r="K207" s="55"/>
      <c r="L207" s="78"/>
      <c r="M207" s="78"/>
      <c r="O207" s="3"/>
      <c r="P207" s="3"/>
    </row>
    <row r="208" spans="1:16" s="6" customFormat="1" ht="15" hidden="1" customHeight="1">
      <c r="A208" s="408" t="s">
        <v>174</v>
      </c>
      <c r="B208" s="426" t="s">
        <v>175</v>
      </c>
      <c r="C208" s="426"/>
      <c r="D208" s="426"/>
      <c r="E208" s="426"/>
      <c r="F208" s="426"/>
      <c r="G208" s="426"/>
      <c r="H208" s="426"/>
      <c r="I208" s="426"/>
      <c r="J208" s="426"/>
      <c r="K208" s="55"/>
      <c r="L208" s="78"/>
      <c r="M208" s="78"/>
      <c r="O208" s="3"/>
      <c r="P208" s="3"/>
    </row>
    <row r="209" spans="1:16" s="6" customFormat="1" ht="15" hidden="1" customHeight="1">
      <c r="A209" s="408"/>
      <c r="B209" s="411" t="s">
        <v>176</v>
      </c>
      <c r="C209" s="411"/>
      <c r="D209" s="411"/>
      <c r="E209" s="411"/>
      <c r="F209" s="411"/>
      <c r="G209" s="411"/>
      <c r="H209" s="411"/>
      <c r="I209" s="411"/>
      <c r="J209" s="411"/>
      <c r="K209" s="55"/>
      <c r="L209" s="78"/>
      <c r="M209" s="78"/>
      <c r="O209" s="3"/>
      <c r="P209" s="3"/>
    </row>
    <row r="210" spans="1:16" s="6" customFormat="1" ht="15" hidden="1" customHeight="1">
      <c r="A210" s="408"/>
      <c r="B210" s="411" t="s">
        <v>177</v>
      </c>
      <c r="C210" s="411"/>
      <c r="D210" s="411"/>
      <c r="E210" s="411"/>
      <c r="F210" s="411"/>
      <c r="G210" s="411"/>
      <c r="H210" s="411"/>
      <c r="I210" s="411"/>
      <c r="J210" s="411"/>
      <c r="K210" s="55"/>
      <c r="L210" s="78"/>
      <c r="M210" s="78"/>
      <c r="O210" s="3"/>
      <c r="P210" s="3"/>
    </row>
    <row r="211" spans="1:16" s="6" customFormat="1" ht="15" hidden="1" customHeight="1">
      <c r="A211" s="427" t="s">
        <v>4</v>
      </c>
      <c r="B211" s="427" t="s">
        <v>137</v>
      </c>
      <c r="C211" s="427" t="s">
        <v>6</v>
      </c>
      <c r="D211" s="421" t="s">
        <v>98</v>
      </c>
      <c r="E211" s="421" t="s">
        <v>28</v>
      </c>
      <c r="F211" s="428" t="s">
        <v>138</v>
      </c>
      <c r="G211" s="66" t="s">
        <v>39</v>
      </c>
      <c r="H211" s="437" t="s">
        <v>11</v>
      </c>
      <c r="I211" s="66" t="s">
        <v>10</v>
      </c>
      <c r="J211" s="66" t="s">
        <v>13</v>
      </c>
      <c r="K211" s="55"/>
      <c r="L211" s="78"/>
      <c r="M211" s="78"/>
      <c r="O211" s="3"/>
      <c r="P211" s="3"/>
    </row>
    <row r="212" spans="1:16" s="6" customFormat="1" ht="45" hidden="1" customHeight="1">
      <c r="A212" s="427"/>
      <c r="B212" s="427"/>
      <c r="C212" s="427"/>
      <c r="D212" s="421"/>
      <c r="E212" s="421"/>
      <c r="F212" s="428"/>
      <c r="G212" s="71" t="s">
        <v>14</v>
      </c>
      <c r="H212" s="437"/>
      <c r="I212" s="72" t="s">
        <v>178</v>
      </c>
      <c r="J212" s="72" t="s">
        <v>179</v>
      </c>
      <c r="K212" s="55"/>
      <c r="L212" s="78"/>
      <c r="M212" s="78"/>
      <c r="O212" s="3"/>
      <c r="P212" s="3"/>
    </row>
    <row r="213" spans="1:16" s="6" customFormat="1" hidden="1">
      <c r="A213" s="56" t="s">
        <v>180</v>
      </c>
      <c r="B213" s="57"/>
      <c r="C213" s="58" t="s">
        <v>181</v>
      </c>
      <c r="D213" s="101">
        <f>G213-1</f>
        <v>44613</v>
      </c>
      <c r="E213" s="101">
        <f>G213-1</f>
        <v>44613</v>
      </c>
      <c r="F213" s="101">
        <f>G213-3</f>
        <v>44611</v>
      </c>
      <c r="G213" s="59">
        <v>44614</v>
      </c>
      <c r="H213" s="139" t="s">
        <v>182</v>
      </c>
      <c r="I213" s="95">
        <v>44619</v>
      </c>
      <c r="J213" s="95">
        <f>I213+9</f>
        <v>44628</v>
      </c>
      <c r="K213" s="55"/>
      <c r="L213" s="78"/>
      <c r="M213" s="78"/>
      <c r="O213" s="3"/>
      <c r="P213" s="3"/>
    </row>
    <row r="214" spans="1:16" s="6" customFormat="1" hidden="1">
      <c r="A214" s="56"/>
      <c r="B214" s="57"/>
      <c r="C214" s="58"/>
      <c r="D214" s="101">
        <f>G214-1</f>
        <v>44620</v>
      </c>
      <c r="E214" s="101">
        <f>G214-1</f>
        <v>44620</v>
      </c>
      <c r="F214" s="101">
        <f>G214-3</f>
        <v>44618</v>
      </c>
      <c r="G214" s="59">
        <f>G213+7</f>
        <v>44621</v>
      </c>
      <c r="H214" s="139" t="s">
        <v>183</v>
      </c>
      <c r="I214" s="95">
        <f>I213+7</f>
        <v>44626</v>
      </c>
      <c r="J214" s="95">
        <f>I214+9</f>
        <v>44635</v>
      </c>
      <c r="K214" s="55"/>
      <c r="L214" s="78"/>
      <c r="M214" s="78"/>
      <c r="O214" s="3"/>
      <c r="P214" s="3"/>
    </row>
    <row r="215" spans="1:16" s="6" customFormat="1" hidden="1">
      <c r="A215" s="56"/>
      <c r="B215" s="57"/>
      <c r="C215" s="58"/>
      <c r="D215" s="101">
        <f>G215-1</f>
        <v>44627</v>
      </c>
      <c r="E215" s="101">
        <f>G215-1</f>
        <v>44627</v>
      </c>
      <c r="F215" s="101">
        <f>G215-3</f>
        <v>44625</v>
      </c>
      <c r="G215" s="59">
        <f>G214+7</f>
        <v>44628</v>
      </c>
      <c r="H215" s="139" t="s">
        <v>184</v>
      </c>
      <c r="I215" s="95">
        <f>I214+7</f>
        <v>44633</v>
      </c>
      <c r="J215" s="95">
        <f>I215+9</f>
        <v>44642</v>
      </c>
      <c r="K215" s="55"/>
      <c r="L215" s="78"/>
      <c r="M215" s="78"/>
      <c r="O215" s="3"/>
      <c r="P215" s="3"/>
    </row>
    <row r="216" spans="1:16" s="6" customFormat="1" hidden="1">
      <c r="A216" s="56"/>
      <c r="B216" s="57"/>
      <c r="C216" s="58"/>
      <c r="D216" s="101">
        <f>G216-1</f>
        <v>44634</v>
      </c>
      <c r="E216" s="101">
        <f>G216-1</f>
        <v>44634</v>
      </c>
      <c r="F216" s="101">
        <f>G216-3</f>
        <v>44632</v>
      </c>
      <c r="G216" s="59">
        <f>G215+7</f>
        <v>44635</v>
      </c>
      <c r="H216" s="139" t="s">
        <v>185</v>
      </c>
      <c r="I216" s="95">
        <f>I215+7</f>
        <v>44640</v>
      </c>
      <c r="J216" s="95">
        <f>I216+9</f>
        <v>44649</v>
      </c>
      <c r="K216" s="55"/>
      <c r="L216" s="78"/>
      <c r="M216" s="78"/>
      <c r="O216" s="3"/>
      <c r="P216" s="3"/>
    </row>
    <row r="217" spans="1:16" s="6" customFormat="1" ht="15" hidden="1" customHeight="1">
      <c r="A217" s="438" t="s">
        <v>149</v>
      </c>
      <c r="B217" s="438"/>
      <c r="C217" s="438"/>
      <c r="D217" s="438"/>
      <c r="E217" s="438"/>
      <c r="F217" s="438"/>
      <c r="G217" s="438"/>
      <c r="H217" s="438"/>
      <c r="I217" s="438"/>
      <c r="J217" s="438"/>
      <c r="K217" s="55"/>
      <c r="L217" s="78"/>
      <c r="M217" s="78"/>
      <c r="O217" s="3"/>
      <c r="P217" s="3"/>
    </row>
    <row r="218" spans="1:16" s="6" customFormat="1" ht="15" hidden="1" customHeight="1">
      <c r="A218" s="449" t="s">
        <v>186</v>
      </c>
      <c r="B218" s="449"/>
      <c r="C218" s="449"/>
      <c r="D218" s="449"/>
      <c r="E218" s="449"/>
      <c r="F218" s="449"/>
      <c r="G218" s="449"/>
      <c r="H218" s="449"/>
      <c r="I218" s="449"/>
      <c r="J218" s="449"/>
      <c r="K218" s="55"/>
      <c r="L218" s="78"/>
      <c r="M218" s="78"/>
      <c r="O218" s="3"/>
      <c r="P218" s="3"/>
    </row>
    <row r="219" spans="1:16" ht="15" hidden="1" customHeight="1">
      <c r="A219" s="449" t="s">
        <v>93</v>
      </c>
      <c r="B219" s="449"/>
      <c r="C219" s="449"/>
      <c r="D219" s="449"/>
      <c r="E219" s="449"/>
      <c r="F219" s="449"/>
      <c r="G219" s="449"/>
      <c r="H219" s="449"/>
      <c r="I219" s="449"/>
      <c r="J219" s="449"/>
      <c r="K219" s="55"/>
      <c r="L219" s="78"/>
      <c r="M219" s="78"/>
    </row>
    <row r="220" spans="1:16" hidden="1">
      <c r="A220" s="38"/>
      <c r="B220" s="25"/>
      <c r="C220" s="25"/>
      <c r="D220" s="25"/>
      <c r="E220" s="25"/>
      <c r="F220" s="25"/>
      <c r="G220" s="25"/>
      <c r="H220" s="25"/>
      <c r="I220" s="38"/>
      <c r="J220" s="38"/>
      <c r="K220"/>
      <c r="L220" s="78"/>
      <c r="M220" s="78"/>
      <c r="N220" s="38"/>
      <c r="O220" s="25"/>
    </row>
    <row r="221" spans="1:16">
      <c r="A221" s="408" t="s">
        <v>187</v>
      </c>
      <c r="B221" s="426" t="s">
        <v>188</v>
      </c>
      <c r="C221" s="426"/>
      <c r="D221" s="426"/>
      <c r="E221" s="426"/>
      <c r="F221" s="426"/>
      <c r="G221" s="426"/>
      <c r="H221" s="426"/>
      <c r="I221" s="426"/>
      <c r="J221" s="426"/>
      <c r="K221"/>
      <c r="L221" s="78"/>
      <c r="M221" s="78"/>
    </row>
    <row r="222" spans="1:16" ht="15" customHeight="1">
      <c r="A222" s="408"/>
      <c r="B222" s="450" t="s">
        <v>189</v>
      </c>
      <c r="C222" s="450"/>
      <c r="D222" s="450"/>
      <c r="E222" s="450"/>
      <c r="F222" s="450"/>
      <c r="G222" s="450"/>
      <c r="H222" s="450"/>
      <c r="I222" s="450"/>
      <c r="J222" s="450"/>
      <c r="K222"/>
      <c r="L222" s="78"/>
      <c r="M222" s="78"/>
    </row>
    <row r="223" spans="1:16" ht="18" customHeight="1">
      <c r="A223" s="408"/>
      <c r="B223" s="411" t="s">
        <v>190</v>
      </c>
      <c r="C223" s="411"/>
      <c r="D223" s="411"/>
      <c r="E223" s="411"/>
      <c r="F223" s="411"/>
      <c r="G223" s="411"/>
      <c r="H223" s="411"/>
      <c r="I223" s="411"/>
      <c r="J223" s="411"/>
      <c r="K223"/>
      <c r="L223" s="78"/>
      <c r="M223" s="78"/>
      <c r="N223" s="36"/>
    </row>
    <row r="224" spans="1:16" ht="15" customHeight="1">
      <c r="A224" s="427" t="s">
        <v>4</v>
      </c>
      <c r="B224" s="427" t="s">
        <v>5</v>
      </c>
      <c r="C224" s="427" t="s">
        <v>6</v>
      </c>
      <c r="D224" s="421" t="s">
        <v>98</v>
      </c>
      <c r="E224" s="421" t="s">
        <v>28</v>
      </c>
      <c r="F224" s="421" t="s">
        <v>80</v>
      </c>
      <c r="G224" s="66" t="s">
        <v>10</v>
      </c>
      <c r="H224" s="421" t="s">
        <v>11</v>
      </c>
      <c r="I224" s="66" t="s">
        <v>13</v>
      </c>
      <c r="J224" s="66"/>
      <c r="K224"/>
      <c r="L224" s="78"/>
      <c r="M224" s="78"/>
    </row>
    <row r="225" spans="1:14">
      <c r="A225" s="427"/>
      <c r="B225" s="427"/>
      <c r="C225" s="427"/>
      <c r="D225" s="421"/>
      <c r="E225" s="421"/>
      <c r="F225" s="421"/>
      <c r="G225" s="65" t="s">
        <v>14</v>
      </c>
      <c r="H225" s="421"/>
      <c r="I225" s="66" t="s">
        <v>191</v>
      </c>
      <c r="J225" s="66"/>
      <c r="K225"/>
      <c r="L225" s="78"/>
      <c r="M225" s="78"/>
    </row>
    <row r="226" spans="1:14">
      <c r="A226" s="171" t="s">
        <v>365</v>
      </c>
      <c r="B226" s="248"/>
      <c r="C226" s="171" t="s">
        <v>366</v>
      </c>
      <c r="D226" s="129">
        <f>G226-2</f>
        <v>45014</v>
      </c>
      <c r="E226" s="129">
        <f>G226-1</f>
        <v>45015</v>
      </c>
      <c r="F226" s="129">
        <f>G226-2</f>
        <v>45014</v>
      </c>
      <c r="G226" s="129">
        <v>45016</v>
      </c>
      <c r="H226" s="124">
        <f>G226+12</f>
        <v>45028</v>
      </c>
      <c r="I226" s="124">
        <f>G226+16</f>
        <v>45032</v>
      </c>
      <c r="J226" s="141">
        <f>G226+18</f>
        <v>45034</v>
      </c>
      <c r="K226" s="54"/>
      <c r="L226" s="80"/>
      <c r="M226" s="80"/>
    </row>
    <row r="227" spans="1:14">
      <c r="A227" s="171" t="s">
        <v>372</v>
      </c>
      <c r="B227" s="174"/>
      <c r="C227" s="171" t="s">
        <v>339</v>
      </c>
      <c r="D227" s="129">
        <f>G227-2</f>
        <v>45021</v>
      </c>
      <c r="E227" s="129">
        <f>G227-1</f>
        <v>45022</v>
      </c>
      <c r="F227" s="129">
        <f>G227-2</f>
        <v>45021</v>
      </c>
      <c r="G227" s="129">
        <v>45023</v>
      </c>
      <c r="H227" s="142">
        <f>G227+12</f>
        <v>45035</v>
      </c>
      <c r="I227" s="142">
        <f>G227+16</f>
        <v>45039</v>
      </c>
      <c r="J227" s="143">
        <f>G227+18</f>
        <v>45041</v>
      </c>
      <c r="K227"/>
      <c r="L227" s="78"/>
      <c r="M227" s="78"/>
    </row>
    <row r="228" spans="1:14">
      <c r="A228" s="171" t="s">
        <v>373</v>
      </c>
      <c r="B228" s="174"/>
      <c r="C228" s="171" t="s">
        <v>374</v>
      </c>
      <c r="D228" s="124">
        <f>G228-2</f>
        <v>45035</v>
      </c>
      <c r="E228" s="124">
        <f>G228-1</f>
        <v>45036</v>
      </c>
      <c r="F228" s="124">
        <f>G228-2</f>
        <v>45035</v>
      </c>
      <c r="G228" s="129">
        <v>45037</v>
      </c>
      <c r="H228" s="142">
        <f>G228+12</f>
        <v>45049</v>
      </c>
      <c r="I228" s="142">
        <f>G228+16</f>
        <v>45053</v>
      </c>
      <c r="J228" s="143">
        <f>G228+18</f>
        <v>45055</v>
      </c>
      <c r="K228"/>
      <c r="L228" s="78"/>
      <c r="M228" s="78"/>
    </row>
    <row r="229" spans="1:14" ht="15" customHeight="1">
      <c r="A229" s="171" t="s">
        <v>375</v>
      </c>
      <c r="B229" s="174"/>
      <c r="C229" s="171" t="s">
        <v>376</v>
      </c>
      <c r="D229" s="129">
        <f>G229-2</f>
        <v>45042</v>
      </c>
      <c r="E229" s="129">
        <f>G229-1</f>
        <v>45043</v>
      </c>
      <c r="F229" s="129">
        <f>G229-2</f>
        <v>45042</v>
      </c>
      <c r="G229" s="129">
        <v>45044</v>
      </c>
      <c r="H229" s="142">
        <f>G229+12</f>
        <v>45056</v>
      </c>
      <c r="I229" s="142">
        <f>G229+16</f>
        <v>45060</v>
      </c>
      <c r="J229" s="143">
        <f>G229+18</f>
        <v>45062</v>
      </c>
      <c r="K229"/>
      <c r="L229" s="78"/>
      <c r="M229" s="78"/>
    </row>
    <row r="230" spans="1:14" ht="15" customHeight="1">
      <c r="A230" s="171" t="s">
        <v>377</v>
      </c>
      <c r="B230" s="174"/>
      <c r="C230" s="171" t="s">
        <v>378</v>
      </c>
      <c r="D230" s="129">
        <f>G230-2</f>
        <v>45049</v>
      </c>
      <c r="E230" s="129">
        <f>G230-1</f>
        <v>45050</v>
      </c>
      <c r="F230" s="129">
        <f>G230-2</f>
        <v>45049</v>
      </c>
      <c r="G230" s="129">
        <v>45051</v>
      </c>
      <c r="H230" s="142">
        <f>G230+12</f>
        <v>45063</v>
      </c>
      <c r="I230" s="142">
        <f>G230+16</f>
        <v>45067</v>
      </c>
      <c r="J230" s="143">
        <f>G230+18</f>
        <v>45069</v>
      </c>
      <c r="K230"/>
      <c r="L230" s="78"/>
      <c r="M230" s="78"/>
    </row>
    <row r="231" spans="1:14" s="25" customFormat="1" ht="15" customHeight="1">
      <c r="A231" s="451" t="s">
        <v>192</v>
      </c>
      <c r="B231" s="451"/>
      <c r="C231" s="451"/>
      <c r="D231" s="451"/>
      <c r="E231" s="451"/>
      <c r="F231" s="451"/>
      <c r="G231" s="451"/>
      <c r="H231" s="451"/>
      <c r="I231" s="451"/>
      <c r="J231" s="451"/>
      <c r="K231"/>
      <c r="L231" s="78"/>
      <c r="M231" s="78"/>
      <c r="N231" s="38"/>
    </row>
    <row r="232" spans="1:14" ht="15" customHeight="1">
      <c r="A232" s="452" t="s">
        <v>93</v>
      </c>
      <c r="B232" s="452"/>
      <c r="C232" s="452"/>
      <c r="D232" s="452"/>
      <c r="E232" s="452"/>
      <c r="F232" s="452"/>
      <c r="G232" s="452"/>
      <c r="H232" s="452"/>
      <c r="I232" s="452"/>
      <c r="J232" s="452"/>
      <c r="K232"/>
      <c r="L232" s="78"/>
      <c r="M232" s="78"/>
    </row>
    <row r="233" spans="1:14">
      <c r="A233" s="452"/>
      <c r="B233" s="452"/>
      <c r="C233" s="452"/>
      <c r="D233" s="452"/>
      <c r="E233" s="452"/>
      <c r="F233" s="452"/>
      <c r="G233" s="452"/>
      <c r="H233" s="452"/>
      <c r="I233" s="452"/>
      <c r="J233" s="452"/>
      <c r="K233"/>
      <c r="L233" s="78"/>
      <c r="M233" s="78"/>
    </row>
    <row r="234" spans="1:14">
      <c r="A234" s="14"/>
      <c r="B234" s="14"/>
      <c r="C234" s="14"/>
      <c r="D234" s="14"/>
      <c r="E234" s="14"/>
      <c r="F234" s="14"/>
      <c r="G234" s="14"/>
      <c r="H234" s="14"/>
      <c r="I234" s="14"/>
      <c r="J234" s="14"/>
      <c r="K234"/>
      <c r="L234" s="78"/>
      <c r="M234" s="78"/>
    </row>
    <row r="235" spans="1:14">
      <c r="A235" s="416" t="s">
        <v>193</v>
      </c>
      <c r="B235" s="417" t="s">
        <v>194</v>
      </c>
      <c r="C235" s="417"/>
      <c r="D235" s="417"/>
      <c r="E235" s="417"/>
      <c r="F235" s="417"/>
      <c r="G235" s="417"/>
      <c r="H235" s="417"/>
      <c r="I235" s="417"/>
      <c r="J235" s="417"/>
      <c r="K235"/>
      <c r="L235" s="78"/>
      <c r="M235" s="78"/>
    </row>
    <row r="236" spans="1:14" ht="15" customHeight="1">
      <c r="A236" s="416"/>
      <c r="B236" s="453" t="s">
        <v>195</v>
      </c>
      <c r="C236" s="453"/>
      <c r="D236" s="453"/>
      <c r="E236" s="453"/>
      <c r="F236" s="453"/>
      <c r="G236" s="453"/>
      <c r="H236" s="453"/>
      <c r="I236" s="453"/>
      <c r="J236" s="453"/>
      <c r="K236"/>
      <c r="L236" s="78"/>
      <c r="M236" s="78"/>
    </row>
    <row r="237" spans="1:14">
      <c r="A237" s="416"/>
      <c r="B237" s="442" t="s">
        <v>196</v>
      </c>
      <c r="C237" s="442"/>
      <c r="D237" s="442"/>
      <c r="E237" s="442"/>
      <c r="F237" s="442"/>
      <c r="G237" s="442"/>
      <c r="H237" s="442"/>
      <c r="I237" s="442"/>
      <c r="J237" s="442"/>
      <c r="K237"/>
      <c r="L237" s="78"/>
      <c r="M237" s="78"/>
    </row>
    <row r="238" spans="1:14" ht="15" customHeight="1">
      <c r="A238" s="373" t="s">
        <v>4</v>
      </c>
      <c r="B238" s="468" t="s">
        <v>5</v>
      </c>
      <c r="C238" s="469" t="s">
        <v>6</v>
      </c>
      <c r="D238" s="390" t="s">
        <v>98</v>
      </c>
      <c r="E238" s="390" t="s">
        <v>28</v>
      </c>
      <c r="F238" s="389" t="s">
        <v>197</v>
      </c>
      <c r="G238" s="116" t="s">
        <v>39</v>
      </c>
      <c r="H238" s="385" t="s">
        <v>13</v>
      </c>
      <c r="I238" s="385"/>
      <c r="J238" s="385"/>
      <c r="K238"/>
      <c r="L238" s="78"/>
      <c r="M238" s="78"/>
    </row>
    <row r="239" spans="1:14" s="8" customFormat="1" ht="45" customHeight="1">
      <c r="A239" s="373"/>
      <c r="B239" s="468"/>
      <c r="C239" s="469"/>
      <c r="D239" s="390"/>
      <c r="E239" s="390"/>
      <c r="F239" s="389"/>
      <c r="G239" s="117" t="s">
        <v>14</v>
      </c>
      <c r="H239" s="116" t="s">
        <v>198</v>
      </c>
      <c r="I239" s="116" t="s">
        <v>199</v>
      </c>
      <c r="J239" s="173" t="s">
        <v>200</v>
      </c>
      <c r="K239"/>
      <c r="L239" s="78"/>
      <c r="M239" s="78"/>
      <c r="N239" s="36"/>
    </row>
    <row r="240" spans="1:14" s="8" customFormat="1">
      <c r="A240" s="171" t="s">
        <v>365</v>
      </c>
      <c r="B240" s="248"/>
      <c r="C240" s="171" t="s">
        <v>366</v>
      </c>
      <c r="D240" s="129">
        <f>G240-2</f>
        <v>45014</v>
      </c>
      <c r="E240" s="129">
        <f>G240-1</f>
        <v>45015</v>
      </c>
      <c r="F240" s="129">
        <f>G240-2</f>
        <v>45014</v>
      </c>
      <c r="G240" s="129">
        <v>45016</v>
      </c>
      <c r="H240" s="124">
        <f>G240+12</f>
        <v>45028</v>
      </c>
      <c r="I240" s="105">
        <f>G240+16</f>
        <v>45032</v>
      </c>
      <c r="J240" s="124">
        <f>G240+18</f>
        <v>45034</v>
      </c>
      <c r="K240" s="176" t="s">
        <v>201</v>
      </c>
      <c r="L240" s="80"/>
      <c r="M240" s="80"/>
      <c r="N240" s="36"/>
    </row>
    <row r="241" spans="1:14" s="8" customFormat="1">
      <c r="A241" s="171" t="s">
        <v>372</v>
      </c>
      <c r="B241" s="174"/>
      <c r="C241" s="171" t="s">
        <v>339</v>
      </c>
      <c r="D241" s="129">
        <f>G241-2</f>
        <v>45021</v>
      </c>
      <c r="E241" s="129">
        <f>G241-1</f>
        <v>45022</v>
      </c>
      <c r="F241" s="129">
        <f>G241-2</f>
        <v>45021</v>
      </c>
      <c r="G241" s="129">
        <v>45023</v>
      </c>
      <c r="H241" s="142">
        <f>G241+12</f>
        <v>45035</v>
      </c>
      <c r="I241" s="175">
        <f>G241+16</f>
        <v>45039</v>
      </c>
      <c r="J241" s="142">
        <f>G241+18</f>
        <v>45041</v>
      </c>
      <c r="K241" s="176" t="s">
        <v>201</v>
      </c>
      <c r="L241" s="78"/>
      <c r="M241" s="78"/>
      <c r="N241" s="36"/>
    </row>
    <row r="242" spans="1:14" s="8" customFormat="1">
      <c r="A242" s="171" t="s">
        <v>373</v>
      </c>
      <c r="B242" s="174"/>
      <c r="C242" s="171" t="s">
        <v>374</v>
      </c>
      <c r="D242" s="124">
        <f>G242-2</f>
        <v>45035</v>
      </c>
      <c r="E242" s="124">
        <f>G242-1</f>
        <v>45036</v>
      </c>
      <c r="F242" s="124">
        <f>G242-2</f>
        <v>45035</v>
      </c>
      <c r="G242" s="129">
        <v>45037</v>
      </c>
      <c r="H242" s="142">
        <f>G242+12</f>
        <v>45049</v>
      </c>
      <c r="I242" s="175">
        <f>G242+16</f>
        <v>45053</v>
      </c>
      <c r="J242" s="142">
        <f>G242+18</f>
        <v>45055</v>
      </c>
      <c r="K242" s="176" t="s">
        <v>202</v>
      </c>
      <c r="L242" s="78"/>
      <c r="M242" s="78"/>
      <c r="N242" s="36"/>
    </row>
    <row r="243" spans="1:14" s="8" customFormat="1">
      <c r="A243" s="171" t="s">
        <v>375</v>
      </c>
      <c r="B243" s="174"/>
      <c r="C243" s="171" t="s">
        <v>376</v>
      </c>
      <c r="D243" s="129">
        <f>G243-2</f>
        <v>45042</v>
      </c>
      <c r="E243" s="129">
        <f>G243-1</f>
        <v>45043</v>
      </c>
      <c r="F243" s="129">
        <f>G243-2</f>
        <v>45042</v>
      </c>
      <c r="G243" s="129">
        <v>45044</v>
      </c>
      <c r="H243" s="142">
        <f>G243+12</f>
        <v>45056</v>
      </c>
      <c r="I243" s="175">
        <f>G243+16</f>
        <v>45060</v>
      </c>
      <c r="J243" s="142">
        <f>G243+18</f>
        <v>45062</v>
      </c>
      <c r="K243" s="176" t="s">
        <v>203</v>
      </c>
      <c r="L243" s="78"/>
      <c r="M243" s="78"/>
      <c r="N243" s="36"/>
    </row>
    <row r="244" spans="1:14" s="8" customFormat="1">
      <c r="A244" s="171" t="s">
        <v>377</v>
      </c>
      <c r="B244" s="174"/>
      <c r="C244" s="171" t="s">
        <v>378</v>
      </c>
      <c r="D244" s="129">
        <f>G244-2</f>
        <v>45049</v>
      </c>
      <c r="E244" s="129">
        <f>G244-1</f>
        <v>45050</v>
      </c>
      <c r="F244" s="129">
        <f>G244-2</f>
        <v>45049</v>
      </c>
      <c r="G244" s="129">
        <v>45051</v>
      </c>
      <c r="H244" s="142">
        <f>G244+12</f>
        <v>45063</v>
      </c>
      <c r="I244" s="175">
        <f>G244+16</f>
        <v>45067</v>
      </c>
      <c r="J244" s="142">
        <f>G244+18</f>
        <v>45069</v>
      </c>
      <c r="K244" s="176"/>
      <c r="L244" s="78"/>
      <c r="M244" s="78"/>
      <c r="N244" s="36"/>
    </row>
    <row r="245" spans="1:14" s="25" customFormat="1" ht="24.75" customHeight="1">
      <c r="A245" s="443" t="s">
        <v>163</v>
      </c>
      <c r="B245" s="443"/>
      <c r="C245" s="443"/>
      <c r="D245" s="443"/>
      <c r="E245" s="443"/>
      <c r="F245" s="443"/>
      <c r="G245" s="443"/>
      <c r="H245" s="443"/>
      <c r="I245" s="443"/>
      <c r="J245" s="443"/>
      <c r="K245"/>
      <c r="L245" s="78"/>
      <c r="M245" s="78"/>
      <c r="N245" s="38"/>
    </row>
    <row r="246" spans="1:14" ht="24.75" customHeight="1">
      <c r="A246" s="376" t="s">
        <v>93</v>
      </c>
      <c r="B246" s="376"/>
      <c r="C246" s="376"/>
      <c r="D246" s="376"/>
      <c r="E246" s="376"/>
      <c r="F246" s="376"/>
      <c r="G246" s="376"/>
      <c r="H246" s="376"/>
      <c r="I246" s="376"/>
      <c r="J246" s="376"/>
      <c r="K246"/>
      <c r="L246" s="78"/>
    </row>
    <row r="247" spans="1:14" ht="24.75" customHeight="1">
      <c r="A247" s="460" t="s">
        <v>204</v>
      </c>
      <c r="B247" s="460" t="s">
        <v>205</v>
      </c>
      <c r="E247" s="462"/>
      <c r="F247" s="463"/>
      <c r="G247" s="6"/>
      <c r="H247" s="464" t="s">
        <v>206</v>
      </c>
      <c r="I247" s="466" t="s">
        <v>205</v>
      </c>
      <c r="J247" s="78"/>
      <c r="M247" s="3"/>
      <c r="N247" s="3"/>
    </row>
    <row r="248" spans="1:14" ht="24.75" customHeight="1" thickBot="1">
      <c r="A248" s="461"/>
      <c r="B248" s="461"/>
      <c r="E248" s="462"/>
      <c r="F248" s="463"/>
      <c r="G248" s="6"/>
      <c r="H248" s="465"/>
      <c r="I248" s="467"/>
      <c r="J248" s="78"/>
      <c r="M248" s="3"/>
      <c r="N248" s="3"/>
    </row>
    <row r="249" spans="1:14" ht="24.75" customHeight="1">
      <c r="A249" s="5" t="s">
        <v>300</v>
      </c>
      <c r="B249" s="144" t="s">
        <v>207</v>
      </c>
      <c r="E249" s="62"/>
      <c r="F249" s="226"/>
      <c r="G249" s="6"/>
      <c r="H249" s="145" t="s">
        <v>300</v>
      </c>
      <c r="I249" s="223" t="s">
        <v>207</v>
      </c>
      <c r="J249" s="78"/>
      <c r="M249" s="3"/>
      <c r="N249" s="3"/>
    </row>
    <row r="250" spans="1:14" ht="24.75" customHeight="1">
      <c r="A250" s="165" t="s">
        <v>301</v>
      </c>
      <c r="B250" s="144" t="s">
        <v>208</v>
      </c>
      <c r="E250" s="62"/>
      <c r="F250" s="226"/>
      <c r="G250" s="6"/>
      <c r="H250" s="145" t="s">
        <v>325</v>
      </c>
      <c r="I250" s="223" t="s">
        <v>326</v>
      </c>
      <c r="J250" s="78"/>
      <c r="M250" s="3"/>
      <c r="N250" s="3"/>
    </row>
    <row r="251" spans="1:14" ht="24.75" customHeight="1">
      <c r="A251" s="165" t="s">
        <v>302</v>
      </c>
      <c r="B251" s="144" t="s">
        <v>209</v>
      </c>
      <c r="E251" s="227"/>
      <c r="F251" s="228"/>
      <c r="G251" s="6"/>
      <c r="H251" s="146" t="s">
        <v>308</v>
      </c>
      <c r="I251" s="224" t="s">
        <v>210</v>
      </c>
      <c r="J251" s="78"/>
      <c r="M251" s="3"/>
      <c r="N251" s="3"/>
    </row>
    <row r="252" spans="1:14" ht="24.75" customHeight="1">
      <c r="A252" s="165" t="s">
        <v>303</v>
      </c>
      <c r="B252" s="144" t="s">
        <v>211</v>
      </c>
      <c r="E252" s="227"/>
      <c r="F252" s="228"/>
      <c r="G252" s="6"/>
      <c r="H252" s="146" t="s">
        <v>309</v>
      </c>
      <c r="I252" s="224" t="s">
        <v>212</v>
      </c>
      <c r="M252" s="3"/>
      <c r="N252" s="3"/>
    </row>
    <row r="253" spans="1:14" ht="24.75" customHeight="1">
      <c r="A253" s="165" t="s">
        <v>304</v>
      </c>
      <c r="B253" s="144" t="s">
        <v>213</v>
      </c>
      <c r="E253" s="227"/>
      <c r="F253" s="228"/>
      <c r="G253" s="6"/>
      <c r="H253" s="146" t="s">
        <v>327</v>
      </c>
      <c r="I253" s="224" t="s">
        <v>212</v>
      </c>
      <c r="M253" s="3"/>
      <c r="N253" s="3"/>
    </row>
    <row r="254" spans="1:14" ht="24.75" customHeight="1">
      <c r="A254" s="165" t="s">
        <v>305</v>
      </c>
      <c r="B254" s="144" t="s">
        <v>215</v>
      </c>
      <c r="E254" s="227"/>
      <c r="F254" s="228"/>
      <c r="G254" s="6"/>
      <c r="H254" s="146" t="s">
        <v>328</v>
      </c>
      <c r="I254" s="224" t="s">
        <v>214</v>
      </c>
      <c r="M254" s="3"/>
      <c r="N254" s="3"/>
    </row>
    <row r="255" spans="1:14" ht="24.75" customHeight="1">
      <c r="A255" s="165" t="s">
        <v>306</v>
      </c>
      <c r="B255" s="144" t="s">
        <v>307</v>
      </c>
      <c r="E255" s="227"/>
      <c r="F255" s="228"/>
      <c r="G255" s="6"/>
      <c r="H255" s="146" t="s">
        <v>311</v>
      </c>
      <c r="I255" s="224" t="s">
        <v>214</v>
      </c>
      <c r="M255" s="3"/>
      <c r="N255" s="3"/>
    </row>
    <row r="256" spans="1:14" ht="24.75" customHeight="1">
      <c r="A256" s="165" t="s">
        <v>308</v>
      </c>
      <c r="B256" s="144" t="s">
        <v>210</v>
      </c>
      <c r="E256" s="227"/>
      <c r="F256" s="228"/>
      <c r="G256" s="6"/>
      <c r="H256" s="146" t="s">
        <v>329</v>
      </c>
      <c r="I256" s="224" t="s">
        <v>214</v>
      </c>
      <c r="M256" s="3"/>
      <c r="N256" s="3"/>
    </row>
    <row r="257" spans="1:14" ht="24.75" customHeight="1">
      <c r="A257" s="165" t="s">
        <v>309</v>
      </c>
      <c r="B257" s="144" t="s">
        <v>212</v>
      </c>
      <c r="E257" s="227"/>
      <c r="F257" s="229"/>
      <c r="G257" s="6"/>
      <c r="H257" s="147" t="s">
        <v>330</v>
      </c>
      <c r="I257" s="225" t="s">
        <v>214</v>
      </c>
      <c r="M257" s="3"/>
      <c r="N257" s="3"/>
    </row>
    <row r="258" spans="1:14" ht="24.75" customHeight="1">
      <c r="A258" s="165" t="s">
        <v>310</v>
      </c>
      <c r="B258" s="144" t="s">
        <v>219</v>
      </c>
      <c r="E258" s="227"/>
      <c r="F258" s="229"/>
      <c r="G258" s="6"/>
      <c r="H258" s="147" t="s">
        <v>312</v>
      </c>
      <c r="I258" s="225" t="s">
        <v>216</v>
      </c>
      <c r="M258" s="3"/>
      <c r="N258" s="3"/>
    </row>
    <row r="259" spans="1:14" ht="24.75" customHeight="1">
      <c r="A259" s="165" t="s">
        <v>311</v>
      </c>
      <c r="B259" s="144" t="s">
        <v>214</v>
      </c>
      <c r="E259" s="230"/>
      <c r="F259" s="228"/>
      <c r="G259" s="6"/>
      <c r="H259" s="148" t="s">
        <v>331</v>
      </c>
      <c r="I259" s="224" t="s">
        <v>217</v>
      </c>
      <c r="M259" s="3"/>
      <c r="N259" s="3"/>
    </row>
    <row r="260" spans="1:14" ht="24.75" customHeight="1">
      <c r="A260" s="165" t="s">
        <v>312</v>
      </c>
      <c r="B260" s="144" t="s">
        <v>216</v>
      </c>
      <c r="E260" s="230"/>
      <c r="F260" s="228"/>
      <c r="G260" s="6"/>
      <c r="H260" s="148" t="s">
        <v>313</v>
      </c>
      <c r="I260" s="224" t="s">
        <v>218</v>
      </c>
      <c r="M260" s="3"/>
      <c r="N260" s="3"/>
    </row>
    <row r="261" spans="1:14" ht="24.75" customHeight="1">
      <c r="A261" s="165" t="s">
        <v>313</v>
      </c>
      <c r="B261" s="144" t="s">
        <v>218</v>
      </c>
      <c r="E261" s="230"/>
      <c r="F261" s="228"/>
      <c r="G261" s="6"/>
      <c r="H261" s="148" t="s">
        <v>314</v>
      </c>
      <c r="I261" s="224" t="s">
        <v>218</v>
      </c>
      <c r="M261" s="3"/>
      <c r="N261" s="3"/>
    </row>
    <row r="262" spans="1:14" s="4" customFormat="1" ht="24.75" customHeight="1">
      <c r="A262" s="165" t="s">
        <v>314</v>
      </c>
      <c r="B262" s="144" t="s">
        <v>218</v>
      </c>
      <c r="C262" s="3"/>
      <c r="D262" s="3"/>
      <c r="E262" s="230"/>
      <c r="F262" s="228"/>
      <c r="G262" s="6"/>
      <c r="H262" s="148" t="s">
        <v>315</v>
      </c>
      <c r="I262" s="224" t="s">
        <v>220</v>
      </c>
      <c r="J262" s="6"/>
      <c r="K262" s="9"/>
      <c r="L262" s="9"/>
    </row>
    <row r="263" spans="1:14" s="2" customFormat="1" ht="19.5">
      <c r="A263" s="166" t="s">
        <v>315</v>
      </c>
      <c r="B263" s="149" t="s">
        <v>220</v>
      </c>
      <c r="C263" s="3"/>
      <c r="D263" s="3"/>
      <c r="E263" s="230"/>
      <c r="F263" s="228"/>
      <c r="G263" s="6"/>
      <c r="H263" s="148" t="s">
        <v>317</v>
      </c>
      <c r="I263" s="224" t="s">
        <v>221</v>
      </c>
      <c r="J263" s="6"/>
      <c r="K263" s="81"/>
      <c r="L263" s="81"/>
    </row>
    <row r="264" spans="1:14" s="2" customFormat="1" ht="19.5">
      <c r="A264" s="166" t="s">
        <v>316</v>
      </c>
      <c r="B264" s="149" t="s">
        <v>224</v>
      </c>
      <c r="C264" s="3"/>
      <c r="D264" s="3"/>
      <c r="E264" s="230"/>
      <c r="F264" s="228"/>
      <c r="G264" s="6"/>
      <c r="H264" s="148" t="s">
        <v>332</v>
      </c>
      <c r="I264" s="224" t="s">
        <v>333</v>
      </c>
      <c r="J264" s="6"/>
      <c r="K264" s="81"/>
      <c r="L264" s="81"/>
    </row>
    <row r="265" spans="1:14" s="2" customFormat="1" ht="19.5">
      <c r="A265" s="166" t="s">
        <v>317</v>
      </c>
      <c r="B265" s="149" t="s">
        <v>221</v>
      </c>
      <c r="C265" s="3"/>
      <c r="D265" s="3"/>
      <c r="E265" s="230"/>
      <c r="F265" s="228"/>
      <c r="H265" s="148" t="s">
        <v>334</v>
      </c>
      <c r="I265" s="224" t="s">
        <v>335</v>
      </c>
      <c r="J265" s="6"/>
      <c r="K265" s="6"/>
      <c r="L265" s="6"/>
      <c r="M265" s="81"/>
      <c r="N265" s="81"/>
    </row>
    <row r="266" spans="1:14" s="2" customFormat="1" ht="19.5">
      <c r="A266" s="166" t="s">
        <v>318</v>
      </c>
      <c r="B266" s="149" t="s">
        <v>319</v>
      </c>
      <c r="C266" s="3"/>
      <c r="D266" s="3"/>
      <c r="E266" s="230"/>
      <c r="F266" s="228"/>
      <c r="G266" s="3"/>
      <c r="H266" s="148" t="s">
        <v>318</v>
      </c>
      <c r="I266" s="224" t="s">
        <v>319</v>
      </c>
      <c r="J266" s="6"/>
      <c r="K266" s="6"/>
      <c r="L266" s="6"/>
      <c r="M266" s="81"/>
      <c r="N266" s="81"/>
    </row>
    <row r="267" spans="1:14" ht="19.5">
      <c r="A267" s="149" t="s">
        <v>320</v>
      </c>
      <c r="B267" s="149" t="s">
        <v>223</v>
      </c>
      <c r="E267" s="230"/>
      <c r="F267" s="228"/>
      <c r="H267" s="148" t="s">
        <v>336</v>
      </c>
      <c r="I267" s="224" t="s">
        <v>222</v>
      </c>
    </row>
    <row r="268" spans="1:14" ht="19.5">
      <c r="A268" s="149" t="s">
        <v>321</v>
      </c>
      <c r="B268" s="149" t="s">
        <v>322</v>
      </c>
      <c r="E268" s="230"/>
      <c r="F268" s="228"/>
      <c r="H268" s="148" t="s">
        <v>320</v>
      </c>
      <c r="I268" s="224" t="s">
        <v>223</v>
      </c>
    </row>
    <row r="269" spans="1:14" ht="19.5">
      <c r="A269" s="149" t="s">
        <v>323</v>
      </c>
      <c r="B269" s="149" t="s">
        <v>324</v>
      </c>
    </row>
    <row r="270" spans="1:14" ht="19.5">
      <c r="A270" s="221"/>
      <c r="B270" s="222"/>
    </row>
    <row r="271" spans="1:14" ht="19.5">
      <c r="A271" s="17"/>
      <c r="B271" s="18"/>
    </row>
    <row r="272" spans="1:14" s="279" customFormat="1">
      <c r="A272" s="472" t="s">
        <v>225</v>
      </c>
      <c r="B272" s="543" t="s">
        <v>488</v>
      </c>
      <c r="C272" s="543"/>
      <c r="D272" s="543"/>
      <c r="E272" s="543"/>
      <c r="F272" s="543"/>
      <c r="G272" s="543"/>
      <c r="H272" s="543"/>
      <c r="I272" s="543"/>
      <c r="J272" s="543"/>
      <c r="K272" s="543"/>
      <c r="L272" s="543"/>
      <c r="M272" s="280"/>
      <c r="N272" s="280"/>
    </row>
    <row r="273" spans="1:14" s="279" customFormat="1">
      <c r="A273" s="472"/>
      <c r="B273" s="473" t="s">
        <v>226</v>
      </c>
      <c r="C273" s="473"/>
      <c r="D273" s="473"/>
      <c r="E273" s="473"/>
      <c r="F273" s="473"/>
      <c r="G273" s="473"/>
      <c r="H273" s="473"/>
      <c r="I273" s="473"/>
      <c r="J273" s="473"/>
      <c r="K273" s="473"/>
      <c r="L273" s="473"/>
      <c r="M273" s="280"/>
      <c r="N273" s="280"/>
    </row>
    <row r="274" spans="1:14" s="279" customFormat="1">
      <c r="A274" s="472"/>
      <c r="B274" s="473" t="s">
        <v>227</v>
      </c>
      <c r="C274" s="473"/>
      <c r="D274" s="473"/>
      <c r="E274" s="473"/>
      <c r="F274" s="473"/>
      <c r="G274" s="473"/>
      <c r="H274" s="473"/>
      <c r="I274" s="473"/>
      <c r="J274" s="473"/>
      <c r="K274" s="473"/>
      <c r="L274" s="473"/>
      <c r="M274" s="280"/>
      <c r="N274" s="280"/>
    </row>
    <row r="275" spans="1:14" s="279" customFormat="1">
      <c r="A275" s="534" t="s">
        <v>4</v>
      </c>
      <c r="B275" s="535" t="s">
        <v>5</v>
      </c>
      <c r="C275" s="535" t="s">
        <v>6</v>
      </c>
      <c r="D275" s="536" t="s">
        <v>98</v>
      </c>
      <c r="E275" s="536" t="s">
        <v>28</v>
      </c>
      <c r="F275" s="537" t="s">
        <v>228</v>
      </c>
      <c r="G275" s="281" t="s">
        <v>39</v>
      </c>
      <c r="H275" s="538" t="s">
        <v>13</v>
      </c>
      <c r="I275" s="539"/>
      <c r="J275" s="539"/>
      <c r="K275" s="539"/>
      <c r="L275" s="539"/>
      <c r="M275" s="280"/>
      <c r="N275" s="280"/>
    </row>
    <row r="276" spans="1:14" s="279" customFormat="1" ht="30">
      <c r="A276" s="534"/>
      <c r="B276" s="534"/>
      <c r="C276" s="534"/>
      <c r="D276" s="421"/>
      <c r="E276" s="421"/>
      <c r="F276" s="428"/>
      <c r="G276" s="282" t="s">
        <v>14</v>
      </c>
      <c r="H276" s="278" t="s">
        <v>489</v>
      </c>
      <c r="I276" s="276" t="s">
        <v>229</v>
      </c>
      <c r="J276" s="276" t="s">
        <v>490</v>
      </c>
      <c r="K276" s="276" t="s">
        <v>491</v>
      </c>
      <c r="L276" s="276" t="s">
        <v>492</v>
      </c>
      <c r="M276" s="280"/>
      <c r="N276" s="280"/>
    </row>
    <row r="277" spans="1:14" s="279" customFormat="1">
      <c r="A277" s="283" t="s">
        <v>341</v>
      </c>
      <c r="B277" s="284"/>
      <c r="C277" s="285" t="s">
        <v>340</v>
      </c>
      <c r="D277" s="286">
        <f>G277-1</f>
        <v>45018</v>
      </c>
      <c r="E277" s="286">
        <f>D277</f>
        <v>45018</v>
      </c>
      <c r="F277" s="286">
        <f>G277-2</f>
        <v>45017</v>
      </c>
      <c r="G277" s="287">
        <v>45019</v>
      </c>
      <c r="H277" s="277">
        <f>G277+34</f>
        <v>45053</v>
      </c>
      <c r="I277" s="277">
        <f>G277+36</f>
        <v>45055</v>
      </c>
      <c r="J277" s="277">
        <f>G277+37</f>
        <v>45056</v>
      </c>
      <c r="K277" s="277">
        <f>G277+39</f>
        <v>45058</v>
      </c>
      <c r="L277" s="277">
        <f>G277+43</f>
        <v>45062</v>
      </c>
      <c r="M277" s="280"/>
      <c r="N277" s="280"/>
    </row>
    <row r="278" spans="1:14" s="279" customFormat="1">
      <c r="A278" s="288" t="s">
        <v>496</v>
      </c>
      <c r="B278" s="289"/>
      <c r="C278" s="290" t="s">
        <v>495</v>
      </c>
      <c r="D278" s="291">
        <f>G278-1</f>
        <v>45033</v>
      </c>
      <c r="E278" s="291">
        <f>D278</f>
        <v>45033</v>
      </c>
      <c r="F278" s="291">
        <f>G278-2</f>
        <v>45032</v>
      </c>
      <c r="G278" s="291">
        <v>45034</v>
      </c>
      <c r="H278" s="277">
        <f>G278+34</f>
        <v>45068</v>
      </c>
      <c r="I278" s="277">
        <f>G278+36</f>
        <v>45070</v>
      </c>
      <c r="J278" s="277">
        <f>G278+37</f>
        <v>45071</v>
      </c>
      <c r="K278" s="277">
        <f>G278+39</f>
        <v>45073</v>
      </c>
      <c r="L278" s="277">
        <f>G278+43</f>
        <v>45077</v>
      </c>
      <c r="M278" s="280"/>
      <c r="N278" s="280"/>
    </row>
    <row r="279" spans="1:14" s="279" customFormat="1">
      <c r="A279" s="283" t="s">
        <v>379</v>
      </c>
      <c r="B279" s="284"/>
      <c r="C279" s="285" t="s">
        <v>380</v>
      </c>
      <c r="D279" s="286">
        <f>G279-1</f>
        <v>45052</v>
      </c>
      <c r="E279" s="286">
        <f>D279</f>
        <v>45052</v>
      </c>
      <c r="F279" s="286">
        <f>G279-2</f>
        <v>45051</v>
      </c>
      <c r="G279" s="287">
        <v>45053</v>
      </c>
      <c r="H279" s="277">
        <f>G279+34</f>
        <v>45087</v>
      </c>
      <c r="I279" s="277">
        <f>G279+36</f>
        <v>45089</v>
      </c>
      <c r="J279" s="277">
        <f>G279+37</f>
        <v>45090</v>
      </c>
      <c r="K279" s="277">
        <f>G279+39</f>
        <v>45092</v>
      </c>
      <c r="L279" s="277">
        <f>G279+43</f>
        <v>45096</v>
      </c>
      <c r="M279" s="280"/>
      <c r="N279" s="280"/>
    </row>
    <row r="280" spans="1:14" s="279" customFormat="1">
      <c r="A280" s="300"/>
      <c r="B280" s="301"/>
      <c r="C280" s="302"/>
      <c r="D280" s="303"/>
      <c r="E280" s="303"/>
      <c r="F280" s="303"/>
      <c r="G280" s="304"/>
      <c r="H280" s="305"/>
      <c r="I280" s="305"/>
      <c r="J280" s="305"/>
      <c r="K280" s="305"/>
      <c r="L280" s="305"/>
      <c r="M280" s="280"/>
      <c r="N280" s="280"/>
    </row>
    <row r="281" spans="1:14" s="279" customFormat="1" ht="45" customHeight="1">
      <c r="A281" s="540" t="s">
        <v>163</v>
      </c>
      <c r="B281" s="541"/>
      <c r="C281" s="541"/>
      <c r="D281" s="541"/>
      <c r="E281" s="541"/>
      <c r="F281" s="541"/>
      <c r="G281" s="541"/>
      <c r="H281" s="541"/>
      <c r="I281" s="541"/>
      <c r="J281" s="541"/>
      <c r="K281" s="541"/>
      <c r="L281" s="542"/>
      <c r="M281" s="280"/>
      <c r="N281" s="280"/>
    </row>
    <row r="282" spans="1:14" ht="57" customHeight="1">
      <c r="A282" s="376" t="s">
        <v>93</v>
      </c>
      <c r="B282" s="470"/>
      <c r="C282" s="470"/>
      <c r="D282" s="470"/>
      <c r="E282" s="470"/>
      <c r="F282" s="470"/>
      <c r="G282" s="470"/>
      <c r="H282" s="470"/>
      <c r="I282" s="470"/>
      <c r="J282" s="470"/>
      <c r="K282" s="470"/>
      <c r="L282" s="471"/>
    </row>
    <row r="283" spans="1:14" ht="19.5">
      <c r="A283" s="17"/>
      <c r="B283" s="17"/>
    </row>
    <row r="284" spans="1:14">
      <c r="A284" s="472" t="s">
        <v>230</v>
      </c>
      <c r="B284" s="551" t="s">
        <v>493</v>
      </c>
      <c r="C284" s="543"/>
      <c r="D284" s="543"/>
      <c r="E284" s="543"/>
      <c r="F284" s="543"/>
      <c r="G284" s="543"/>
      <c r="H284" s="543"/>
      <c r="I284" s="543"/>
      <c r="J284" s="543"/>
      <c r="K284" s="543"/>
      <c r="L284" s="543"/>
    </row>
    <row r="285" spans="1:14">
      <c r="A285" s="472"/>
      <c r="B285" s="473" t="s">
        <v>231</v>
      </c>
      <c r="C285" s="473"/>
      <c r="D285" s="473"/>
      <c r="E285" s="473"/>
      <c r="F285" s="473"/>
      <c r="G285" s="473"/>
      <c r="H285" s="473"/>
      <c r="I285" s="473"/>
      <c r="J285" s="473"/>
      <c r="K285" s="473"/>
      <c r="L285" s="473"/>
    </row>
    <row r="286" spans="1:14">
      <c r="A286" s="472"/>
      <c r="B286" s="473" t="s">
        <v>232</v>
      </c>
      <c r="C286" s="473"/>
      <c r="D286" s="473"/>
      <c r="E286" s="473"/>
      <c r="F286" s="473"/>
      <c r="G286" s="473"/>
      <c r="H286" s="473"/>
      <c r="I286" s="473"/>
      <c r="J286" s="473"/>
      <c r="K286" s="473"/>
      <c r="L286" s="473"/>
    </row>
    <row r="287" spans="1:14" ht="15" customHeight="1">
      <c r="A287" s="534" t="s">
        <v>4</v>
      </c>
      <c r="B287" s="535" t="s">
        <v>5</v>
      </c>
      <c r="C287" s="535" t="s">
        <v>6</v>
      </c>
      <c r="D287" s="536" t="s">
        <v>98</v>
      </c>
      <c r="E287" s="536" t="s">
        <v>28</v>
      </c>
      <c r="F287" s="537" t="s">
        <v>233</v>
      </c>
      <c r="G287" s="281" t="s">
        <v>10</v>
      </c>
      <c r="H287" s="553" t="s">
        <v>234</v>
      </c>
      <c r="I287" s="555" t="s">
        <v>13</v>
      </c>
      <c r="J287" s="556"/>
      <c r="K287" s="556"/>
      <c r="L287" s="556"/>
    </row>
    <row r="288" spans="1:14">
      <c r="A288" s="534"/>
      <c r="B288" s="552"/>
      <c r="C288" s="534"/>
      <c r="D288" s="421"/>
      <c r="E288" s="421"/>
      <c r="F288" s="428"/>
      <c r="G288" s="282" t="s">
        <v>14</v>
      </c>
      <c r="H288" s="554"/>
      <c r="I288" s="276" t="s">
        <v>236</v>
      </c>
      <c r="J288" s="274" t="s">
        <v>237</v>
      </c>
      <c r="K288" s="274" t="s">
        <v>235</v>
      </c>
      <c r="L288" s="274" t="s">
        <v>487</v>
      </c>
    </row>
    <row r="289" spans="1:16">
      <c r="A289" s="293" t="s">
        <v>345</v>
      </c>
      <c r="B289" s="294"/>
      <c r="C289" s="295" t="s">
        <v>342</v>
      </c>
      <c r="D289" s="286">
        <f>G289-1</f>
        <v>45016</v>
      </c>
      <c r="E289" s="286">
        <f>G289-1</f>
        <v>45016</v>
      </c>
      <c r="F289" s="286">
        <f>G289-2</f>
        <v>45015</v>
      </c>
      <c r="G289" s="287">
        <v>45017</v>
      </c>
      <c r="H289" s="296"/>
      <c r="I289" s="297">
        <f>G289+36</f>
        <v>45053</v>
      </c>
      <c r="J289" s="297">
        <f>G289+38</f>
        <v>45055</v>
      </c>
      <c r="K289" s="275">
        <f>G289+42</f>
        <v>45059</v>
      </c>
      <c r="L289" s="275">
        <f>G289+44</f>
        <v>45061</v>
      </c>
    </row>
    <row r="290" spans="1:16">
      <c r="A290" s="293" t="s">
        <v>347</v>
      </c>
      <c r="B290" s="294"/>
      <c r="C290" s="295" t="s">
        <v>343</v>
      </c>
      <c r="D290" s="286">
        <f>G290-1</f>
        <v>45024</v>
      </c>
      <c r="E290" s="286">
        <f>G290-1</f>
        <v>45024</v>
      </c>
      <c r="F290" s="286">
        <f>G290-2</f>
        <v>45023</v>
      </c>
      <c r="G290" s="287">
        <v>45025</v>
      </c>
      <c r="H290" s="296"/>
      <c r="I290" s="297">
        <f>G290+36</f>
        <v>45061</v>
      </c>
      <c r="J290" s="297">
        <f>G290+38</f>
        <v>45063</v>
      </c>
      <c r="K290" s="275">
        <f>G290+42</f>
        <v>45067</v>
      </c>
      <c r="L290" s="275">
        <f>G290+44</f>
        <v>45069</v>
      </c>
    </row>
    <row r="291" spans="1:16">
      <c r="A291" s="293" t="s">
        <v>381</v>
      </c>
      <c r="B291" s="298"/>
      <c r="C291" s="295" t="s">
        <v>382</v>
      </c>
      <c r="D291" s="286">
        <f>G291-1</f>
        <v>45030</v>
      </c>
      <c r="E291" s="286">
        <f>G291-1</f>
        <v>45030</v>
      </c>
      <c r="F291" s="286">
        <f>G291-2</f>
        <v>45029</v>
      </c>
      <c r="G291" s="287">
        <v>45031</v>
      </c>
      <c r="H291" s="296"/>
      <c r="I291" s="297">
        <f>G291+36</f>
        <v>45067</v>
      </c>
      <c r="J291" s="297">
        <f>G291+38</f>
        <v>45069</v>
      </c>
      <c r="K291" s="275">
        <f>G291+42</f>
        <v>45073</v>
      </c>
      <c r="L291" s="275">
        <f>G291+44</f>
        <v>45075</v>
      </c>
    </row>
    <row r="292" spans="1:16">
      <c r="A292" s="293" t="s">
        <v>346</v>
      </c>
      <c r="B292" s="298"/>
      <c r="C292" s="295" t="s">
        <v>344</v>
      </c>
      <c r="D292" s="286">
        <f>G292-1</f>
        <v>45037</v>
      </c>
      <c r="E292" s="286">
        <f>G292-1</f>
        <v>45037</v>
      </c>
      <c r="F292" s="286">
        <f>G292-2</f>
        <v>45036</v>
      </c>
      <c r="G292" s="287">
        <v>45038</v>
      </c>
      <c r="H292" s="296"/>
      <c r="I292" s="297">
        <f>G292+36</f>
        <v>45074</v>
      </c>
      <c r="J292" s="297">
        <f>G292+38</f>
        <v>45076</v>
      </c>
      <c r="K292" s="275">
        <f>G292+42</f>
        <v>45080</v>
      </c>
      <c r="L292" s="275">
        <f>G292+44</f>
        <v>45082</v>
      </c>
    </row>
    <row r="293" spans="1:16">
      <c r="A293" s="306" t="s">
        <v>383</v>
      </c>
      <c r="B293" s="307"/>
      <c r="C293" s="308" t="s">
        <v>384</v>
      </c>
      <c r="D293" s="303">
        <f>G293-1</f>
        <v>45044</v>
      </c>
      <c r="E293" s="303">
        <f>G293-1</f>
        <v>45044</v>
      </c>
      <c r="F293" s="303">
        <f>G293-2</f>
        <v>45043</v>
      </c>
      <c r="G293" s="304">
        <v>45045</v>
      </c>
      <c r="H293" s="309"/>
      <c r="I293" s="310">
        <f>G293+36</f>
        <v>45081</v>
      </c>
      <c r="J293" s="310">
        <f>G293+38</f>
        <v>45083</v>
      </c>
      <c r="K293" s="311">
        <f>G293+42</f>
        <v>45087</v>
      </c>
      <c r="L293" s="311">
        <f>G293+44</f>
        <v>45089</v>
      </c>
    </row>
    <row r="294" spans="1:16" ht="45" customHeight="1">
      <c r="A294" s="454" t="s">
        <v>163</v>
      </c>
      <c r="B294" s="455"/>
      <c r="C294" s="455"/>
      <c r="D294" s="455"/>
      <c r="E294" s="455"/>
      <c r="F294" s="455"/>
      <c r="G294" s="455"/>
      <c r="H294" s="455"/>
      <c r="I294" s="455"/>
      <c r="J294" s="455"/>
      <c r="K294" s="455"/>
      <c r="L294" s="456"/>
    </row>
    <row r="295" spans="1:16" ht="57" customHeight="1">
      <c r="A295" s="457" t="s">
        <v>93</v>
      </c>
      <c r="B295" s="458"/>
      <c r="C295" s="458"/>
      <c r="D295" s="458"/>
      <c r="E295" s="458"/>
      <c r="F295" s="458"/>
      <c r="G295" s="458"/>
      <c r="H295" s="458"/>
      <c r="I295" s="458"/>
      <c r="J295" s="458"/>
      <c r="K295" s="458"/>
      <c r="L295" s="459"/>
    </row>
    <row r="296" spans="1:16">
      <c r="A296" s="292"/>
      <c r="B296" s="1"/>
      <c r="C296" s="1"/>
      <c r="D296" s="1"/>
      <c r="E296" s="1"/>
      <c r="F296" s="1"/>
      <c r="G296" s="1"/>
      <c r="H296" s="1"/>
    </row>
    <row r="297" spans="1:16" s="6" customFormat="1">
      <c r="A297" s="44"/>
      <c r="B297" s="37"/>
      <c r="C297" s="37"/>
      <c r="D297" s="37"/>
      <c r="E297" s="37"/>
      <c r="F297" s="37"/>
      <c r="G297" s="37"/>
      <c r="H297" s="37"/>
      <c r="I297" s="44"/>
      <c r="J297" s="44"/>
      <c r="K297" s="44"/>
      <c r="O297" s="3"/>
      <c r="P297" s="3"/>
    </row>
    <row r="298" spans="1:16" s="6" customFormat="1">
      <c r="A298" s="408" t="s">
        <v>238</v>
      </c>
      <c r="B298" s="426" t="s">
        <v>239</v>
      </c>
      <c r="C298" s="426"/>
      <c r="D298" s="426"/>
      <c r="E298" s="426"/>
      <c r="F298" s="426"/>
      <c r="G298" s="426"/>
      <c r="H298" s="426"/>
      <c r="I298" s="426"/>
      <c r="J298" s="44"/>
      <c r="K298" s="44"/>
      <c r="O298" s="3"/>
      <c r="P298" s="3"/>
    </row>
    <row r="299" spans="1:16" s="6" customFormat="1">
      <c r="A299" s="408"/>
      <c r="B299" s="411" t="s">
        <v>226</v>
      </c>
      <c r="C299" s="411"/>
      <c r="D299" s="411"/>
      <c r="E299" s="411"/>
      <c r="F299" s="411"/>
      <c r="G299" s="411"/>
      <c r="H299" s="411"/>
      <c r="I299" s="411"/>
      <c r="J299" s="44"/>
      <c r="K299" s="44"/>
      <c r="O299" s="3"/>
      <c r="P299" s="3"/>
    </row>
    <row r="300" spans="1:16" s="6" customFormat="1">
      <c r="A300" s="408"/>
      <c r="B300" s="411" t="s">
        <v>240</v>
      </c>
      <c r="C300" s="411"/>
      <c r="D300" s="411"/>
      <c r="E300" s="411"/>
      <c r="F300" s="411"/>
      <c r="G300" s="411"/>
      <c r="H300" s="411"/>
      <c r="I300" s="411"/>
      <c r="J300" s="44"/>
      <c r="K300" s="44"/>
      <c r="O300" s="3"/>
      <c r="P300" s="3"/>
    </row>
    <row r="301" spans="1:16" s="6" customFormat="1" ht="15" customHeight="1">
      <c r="A301" s="477" t="s">
        <v>4</v>
      </c>
      <c r="B301" s="477" t="s">
        <v>5</v>
      </c>
      <c r="C301" s="477" t="s">
        <v>6</v>
      </c>
      <c r="D301" s="479" t="s">
        <v>98</v>
      </c>
      <c r="E301" s="479" t="s">
        <v>28</v>
      </c>
      <c r="F301" s="480" t="s">
        <v>228</v>
      </c>
      <c r="G301" s="68" t="s">
        <v>39</v>
      </c>
      <c r="H301" s="474" t="s">
        <v>13</v>
      </c>
      <c r="I301" s="474"/>
      <c r="J301" s="44"/>
      <c r="K301" s="44"/>
      <c r="O301" s="3"/>
      <c r="P301" s="3"/>
    </row>
    <row r="302" spans="1:16" s="6" customFormat="1" ht="45" customHeight="1">
      <c r="A302" s="477"/>
      <c r="B302" s="478"/>
      <c r="C302" s="477"/>
      <c r="D302" s="479"/>
      <c r="E302" s="479"/>
      <c r="F302" s="480"/>
      <c r="G302" s="67" t="s">
        <v>14</v>
      </c>
      <c r="H302" s="68" t="s">
        <v>241</v>
      </c>
      <c r="I302" s="46" t="s">
        <v>242</v>
      </c>
      <c r="J302" s="44"/>
      <c r="K302" s="44"/>
      <c r="O302" s="3"/>
      <c r="P302" s="3"/>
    </row>
    <row r="303" spans="1:16" s="6" customFormat="1" ht="18" customHeight="1">
      <c r="A303" s="15" t="s">
        <v>345</v>
      </c>
      <c r="B303" s="232"/>
      <c r="C303" s="47" t="s">
        <v>342</v>
      </c>
      <c r="D303" s="49">
        <f>G303-1</f>
        <v>45016</v>
      </c>
      <c r="E303" s="49">
        <f>G303-1</f>
        <v>45016</v>
      </c>
      <c r="F303" s="49">
        <f>G303-2</f>
        <v>45015</v>
      </c>
      <c r="G303" s="50">
        <v>45017</v>
      </c>
      <c r="H303" s="50">
        <f>G303+25</f>
        <v>45042</v>
      </c>
      <c r="I303" s="33">
        <f>H303+7</f>
        <v>45049</v>
      </c>
      <c r="J303" s="44"/>
      <c r="K303" s="44"/>
      <c r="O303" s="3"/>
      <c r="P303" s="3"/>
    </row>
    <row r="304" spans="1:16" s="6" customFormat="1">
      <c r="A304" s="13" t="s">
        <v>381</v>
      </c>
      <c r="B304" s="328"/>
      <c r="C304" s="329" t="s">
        <v>382</v>
      </c>
      <c r="D304" s="73">
        <f t="shared" ref="D304:D309" si="40">G304-1</f>
        <v>45023</v>
      </c>
      <c r="E304" s="73">
        <f t="shared" ref="E304:E309" si="41">G304-1</f>
        <v>45023</v>
      </c>
      <c r="F304" s="73">
        <f t="shared" ref="F304:F309" si="42">G304-2</f>
        <v>45022</v>
      </c>
      <c r="G304" s="28">
        <v>45024</v>
      </c>
      <c r="H304" s="50">
        <f t="shared" ref="H304:H309" si="43">G304+25</f>
        <v>45049</v>
      </c>
      <c r="I304" s="33">
        <f t="shared" ref="I304:I309" si="44">H304+7</f>
        <v>45056</v>
      </c>
      <c r="J304" s="44"/>
      <c r="K304" s="44"/>
      <c r="O304" s="3"/>
      <c r="P304" s="3"/>
    </row>
    <row r="305" spans="1:16" s="6" customFormat="1" ht="17.25" customHeight="1">
      <c r="A305" s="13" t="s">
        <v>347</v>
      </c>
      <c r="B305" s="328"/>
      <c r="C305" s="329" t="s">
        <v>343</v>
      </c>
      <c r="D305" s="73">
        <f t="shared" si="40"/>
        <v>45030</v>
      </c>
      <c r="E305" s="73">
        <f t="shared" si="41"/>
        <v>45030</v>
      </c>
      <c r="F305" s="73">
        <f t="shared" si="42"/>
        <v>45029</v>
      </c>
      <c r="G305" s="28">
        <v>45031</v>
      </c>
      <c r="H305" s="50">
        <f t="shared" si="43"/>
        <v>45056</v>
      </c>
      <c r="I305" s="33">
        <f t="shared" si="44"/>
        <v>45063</v>
      </c>
      <c r="J305" s="44"/>
      <c r="K305" s="44"/>
      <c r="O305" s="3"/>
      <c r="P305" s="3"/>
    </row>
    <row r="306" spans="1:16" s="6" customFormat="1">
      <c r="A306" s="15" t="s">
        <v>346</v>
      </c>
      <c r="B306" s="16"/>
      <c r="C306" s="47" t="s">
        <v>344</v>
      </c>
      <c r="D306" s="49">
        <f>G306-1</f>
        <v>45037</v>
      </c>
      <c r="E306" s="49">
        <f>G306-1</f>
        <v>45037</v>
      </c>
      <c r="F306" s="49">
        <f>G306-2</f>
        <v>45036</v>
      </c>
      <c r="G306" s="50">
        <v>45038</v>
      </c>
      <c r="H306" s="50">
        <f>G306+25</f>
        <v>45063</v>
      </c>
      <c r="I306" s="33">
        <f>H306+7</f>
        <v>45070</v>
      </c>
      <c r="J306" s="44"/>
      <c r="K306" s="44"/>
      <c r="O306" s="3"/>
      <c r="P306" s="3"/>
    </row>
    <row r="307" spans="1:16" s="6" customFormat="1">
      <c r="A307" s="15" t="s">
        <v>383</v>
      </c>
      <c r="B307" s="232"/>
      <c r="C307" s="47" t="s">
        <v>384</v>
      </c>
      <c r="D307" s="49">
        <f t="shared" si="40"/>
        <v>45046</v>
      </c>
      <c r="E307" s="49">
        <f t="shared" si="41"/>
        <v>45046</v>
      </c>
      <c r="F307" s="49">
        <f t="shared" si="42"/>
        <v>45045</v>
      </c>
      <c r="G307" s="50">
        <v>45047</v>
      </c>
      <c r="H307" s="50">
        <f t="shared" si="43"/>
        <v>45072</v>
      </c>
      <c r="I307" s="33">
        <f t="shared" si="44"/>
        <v>45079</v>
      </c>
      <c r="J307" s="44"/>
      <c r="K307" s="44"/>
      <c r="O307" s="3"/>
      <c r="P307" s="3"/>
    </row>
    <row r="308" spans="1:16" s="6" customFormat="1">
      <c r="A308" s="15" t="s">
        <v>385</v>
      </c>
      <c r="B308" s="232"/>
      <c r="C308" s="47" t="s">
        <v>386</v>
      </c>
      <c r="D308" s="49">
        <f t="shared" si="40"/>
        <v>45051</v>
      </c>
      <c r="E308" s="49">
        <f t="shared" si="41"/>
        <v>45051</v>
      </c>
      <c r="F308" s="49">
        <f t="shared" si="42"/>
        <v>45050</v>
      </c>
      <c r="G308" s="50">
        <v>45052</v>
      </c>
      <c r="H308" s="50">
        <f t="shared" si="43"/>
        <v>45077</v>
      </c>
      <c r="I308" s="33">
        <f t="shared" si="44"/>
        <v>45084</v>
      </c>
      <c r="J308" s="44"/>
      <c r="K308" s="44"/>
      <c r="O308" s="3"/>
      <c r="P308" s="3"/>
    </row>
    <row r="309" spans="1:16" s="6" customFormat="1">
      <c r="A309" s="15" t="s">
        <v>387</v>
      </c>
      <c r="B309" s="16"/>
      <c r="C309" s="47" t="s">
        <v>388</v>
      </c>
      <c r="D309" s="49">
        <f t="shared" si="40"/>
        <v>45058</v>
      </c>
      <c r="E309" s="49">
        <f t="shared" si="41"/>
        <v>45058</v>
      </c>
      <c r="F309" s="49">
        <f t="shared" si="42"/>
        <v>45057</v>
      </c>
      <c r="G309" s="50">
        <v>45059</v>
      </c>
      <c r="H309" s="50">
        <f t="shared" si="43"/>
        <v>45084</v>
      </c>
      <c r="I309" s="33">
        <f t="shared" si="44"/>
        <v>45091</v>
      </c>
      <c r="J309" s="44"/>
      <c r="K309" s="44"/>
      <c r="O309" s="3"/>
      <c r="P309" s="3"/>
    </row>
    <row r="310" spans="1:16" s="6" customFormat="1" ht="18.75" customHeight="1">
      <c r="A310" s="15"/>
      <c r="B310" s="16"/>
      <c r="C310" s="47"/>
      <c r="D310" s="49"/>
      <c r="E310" s="49"/>
      <c r="F310" s="49"/>
      <c r="G310" s="50"/>
      <c r="H310" s="50"/>
      <c r="I310" s="33"/>
      <c r="J310" s="44"/>
      <c r="K310" s="44"/>
      <c r="O310" s="3"/>
      <c r="P310" s="3"/>
    </row>
    <row r="311" spans="1:16" s="6" customFormat="1" ht="15" customHeight="1">
      <c r="A311" s="475" t="s">
        <v>163</v>
      </c>
      <c r="B311" s="475"/>
      <c r="C311" s="475"/>
      <c r="D311" s="475"/>
      <c r="E311" s="475"/>
      <c r="F311" s="475"/>
      <c r="G311" s="475"/>
      <c r="H311" s="475"/>
      <c r="I311" s="475"/>
      <c r="O311" s="3"/>
      <c r="P311" s="3"/>
    </row>
    <row r="312" spans="1:16" s="6" customFormat="1">
      <c r="A312" s="476" t="s">
        <v>93</v>
      </c>
      <c r="B312" s="476"/>
      <c r="C312" s="476"/>
      <c r="D312" s="476"/>
      <c r="E312" s="476"/>
      <c r="F312" s="476"/>
      <c r="G312" s="476"/>
      <c r="H312" s="476"/>
      <c r="I312" s="476"/>
      <c r="O312" s="3"/>
      <c r="P312" s="3"/>
    </row>
    <row r="314" spans="1:16" s="6" customFormat="1">
      <c r="A314" s="408" t="s">
        <v>243</v>
      </c>
      <c r="B314" s="426" t="s">
        <v>244</v>
      </c>
      <c r="C314" s="426"/>
      <c r="D314" s="426"/>
      <c r="E314" s="426"/>
      <c r="F314" s="426"/>
      <c r="G314" s="426"/>
      <c r="H314" s="426"/>
      <c r="I314" s="426"/>
      <c r="J314" s="426"/>
      <c r="K314" s="426"/>
      <c r="O314" s="3"/>
      <c r="P314" s="3"/>
    </row>
    <row r="315" spans="1:16" s="6" customFormat="1">
      <c r="A315" s="408"/>
      <c r="B315" s="411" t="s">
        <v>136</v>
      </c>
      <c r="C315" s="411"/>
      <c r="D315" s="411"/>
      <c r="E315" s="411"/>
      <c r="F315" s="411"/>
      <c r="G315" s="411"/>
      <c r="H315" s="411"/>
      <c r="I315" s="411"/>
      <c r="J315" s="411"/>
      <c r="K315" s="411"/>
      <c r="O315" s="3"/>
      <c r="P315" s="3"/>
    </row>
    <row r="316" spans="1:16" s="6" customFormat="1">
      <c r="A316" s="408"/>
      <c r="B316" s="411" t="s">
        <v>245</v>
      </c>
      <c r="C316" s="411"/>
      <c r="D316" s="411"/>
      <c r="E316" s="411"/>
      <c r="F316" s="411"/>
      <c r="G316" s="411"/>
      <c r="H316" s="411"/>
      <c r="I316" s="411"/>
      <c r="J316" s="411"/>
      <c r="K316" s="411"/>
      <c r="O316" s="3"/>
      <c r="P316" s="3"/>
    </row>
    <row r="317" spans="1:16" s="6" customFormat="1">
      <c r="A317" s="427" t="s">
        <v>4</v>
      </c>
      <c r="B317" s="427" t="s">
        <v>5</v>
      </c>
      <c r="C317" s="427" t="s">
        <v>6</v>
      </c>
      <c r="D317" s="421" t="s">
        <v>246</v>
      </c>
      <c r="E317" s="421" t="s">
        <v>8</v>
      </c>
      <c r="F317" s="421" t="s">
        <v>99</v>
      </c>
      <c r="G317" s="66" t="s">
        <v>10</v>
      </c>
      <c r="H317" s="429" t="s">
        <v>13</v>
      </c>
      <c r="I317" s="429"/>
      <c r="J317" s="429"/>
      <c r="K317" s="429"/>
      <c r="O317" s="3"/>
      <c r="P317" s="3"/>
    </row>
    <row r="318" spans="1:16" s="6" customFormat="1">
      <c r="A318" s="427"/>
      <c r="B318" s="427"/>
      <c r="C318" s="427"/>
      <c r="D318" s="421"/>
      <c r="E318" s="421"/>
      <c r="F318" s="421"/>
      <c r="G318" s="65" t="s">
        <v>14</v>
      </c>
      <c r="H318" s="65" t="s">
        <v>247</v>
      </c>
      <c r="I318" s="65" t="s">
        <v>248</v>
      </c>
      <c r="J318" s="65" t="s">
        <v>249</v>
      </c>
      <c r="K318" s="65" t="s">
        <v>250</v>
      </c>
      <c r="O318" s="3"/>
      <c r="P318" s="3"/>
    </row>
    <row r="319" spans="1:16" s="6" customFormat="1">
      <c r="A319" s="15"/>
      <c r="B319" s="70"/>
      <c r="C319" s="15"/>
      <c r="D319" s="11"/>
      <c r="E319" s="11"/>
      <c r="F319" s="11"/>
      <c r="G319" s="11"/>
      <c r="H319" s="7"/>
      <c r="I319" s="34"/>
      <c r="J319" s="34"/>
      <c r="K319" s="34"/>
      <c r="O319" s="3"/>
      <c r="P319" s="3"/>
    </row>
    <row r="320" spans="1:16" s="6" customFormat="1">
      <c r="A320" s="15"/>
      <c r="B320" s="16"/>
      <c r="C320" s="47"/>
      <c r="D320" s="7"/>
      <c r="E320" s="7"/>
      <c r="F320" s="7"/>
      <c r="G320" s="7"/>
      <c r="H320" s="7"/>
      <c r="I320" s="34"/>
      <c r="J320" s="34"/>
      <c r="K320" s="34"/>
      <c r="O320" s="3"/>
      <c r="P320" s="3"/>
    </row>
    <row r="321" spans="1:16" s="6" customFormat="1">
      <c r="A321" s="15"/>
      <c r="B321" s="70"/>
      <c r="C321" s="15"/>
      <c r="D321" s="7"/>
      <c r="E321" s="7"/>
      <c r="F321" s="7"/>
      <c r="G321" s="11"/>
      <c r="H321" s="11"/>
      <c r="I321" s="34"/>
      <c r="J321" s="34"/>
      <c r="K321" s="34"/>
      <c r="O321" s="3"/>
      <c r="P321" s="3"/>
    </row>
    <row r="322" spans="1:16" s="6" customFormat="1">
      <c r="A322" s="15"/>
      <c r="B322" s="70"/>
      <c r="C322" s="15"/>
      <c r="D322" s="7"/>
      <c r="E322" s="7"/>
      <c r="F322" s="7"/>
      <c r="G322" s="11"/>
      <c r="H322" s="11"/>
      <c r="I322" s="34"/>
      <c r="J322" s="34"/>
      <c r="K322" s="34"/>
      <c r="O322" s="3"/>
      <c r="P322" s="3"/>
    </row>
    <row r="323" spans="1:16" s="6" customFormat="1">
      <c r="A323" s="13"/>
      <c r="B323" s="22"/>
      <c r="C323" s="13"/>
      <c r="D323" s="7"/>
      <c r="E323" s="7"/>
      <c r="F323" s="7"/>
      <c r="G323" s="11"/>
      <c r="H323" s="11"/>
      <c r="I323" s="34"/>
      <c r="J323" s="34"/>
      <c r="K323" s="34"/>
      <c r="O323" s="3"/>
      <c r="P323" s="3"/>
    </row>
    <row r="324" spans="1:16" s="6" customFormat="1">
      <c r="A324" s="41"/>
      <c r="B324" s="22"/>
      <c r="C324" s="13"/>
      <c r="D324" s="7"/>
      <c r="E324" s="7"/>
      <c r="F324" s="7"/>
      <c r="G324" s="11"/>
      <c r="H324" s="11"/>
      <c r="I324" s="34"/>
      <c r="J324" s="34"/>
      <c r="K324" s="34"/>
      <c r="O324" s="3"/>
      <c r="P324" s="3"/>
    </row>
    <row r="325" spans="1:16" s="6" customFormat="1" ht="15" customHeight="1">
      <c r="A325" s="430" t="s">
        <v>149</v>
      </c>
      <c r="B325" s="430"/>
      <c r="C325" s="430"/>
      <c r="D325" s="430"/>
      <c r="E325" s="430"/>
      <c r="F325" s="430"/>
      <c r="G325" s="430"/>
      <c r="H325" s="430"/>
      <c r="I325" s="481"/>
      <c r="J325" s="481"/>
      <c r="K325" s="481"/>
      <c r="O325" s="3"/>
      <c r="P325" s="3"/>
    </row>
    <row r="326" spans="1:16" s="6" customFormat="1" ht="15" customHeight="1">
      <c r="A326" s="430" t="s">
        <v>251</v>
      </c>
      <c r="B326" s="430"/>
      <c r="C326" s="430"/>
      <c r="D326" s="430"/>
      <c r="E326" s="430"/>
      <c r="F326" s="430"/>
      <c r="G326" s="430"/>
      <c r="H326" s="430"/>
      <c r="I326" s="430"/>
      <c r="J326" s="430"/>
      <c r="K326" s="430"/>
      <c r="O326" s="3"/>
      <c r="P326" s="3"/>
    </row>
    <row r="327" spans="1:16" s="6" customFormat="1" ht="15" customHeight="1">
      <c r="A327" s="431" t="s">
        <v>252</v>
      </c>
      <c r="B327" s="431"/>
      <c r="C327" s="431"/>
      <c r="D327" s="431"/>
      <c r="E327" s="431"/>
      <c r="F327" s="431"/>
      <c r="G327" s="431"/>
      <c r="H327" s="431"/>
      <c r="I327" s="431"/>
      <c r="J327" s="431"/>
      <c r="K327" s="431"/>
      <c r="O327" s="3"/>
      <c r="P327" s="3"/>
    </row>
    <row r="329" spans="1:16" s="6" customFormat="1">
      <c r="A329" s="408" t="s">
        <v>253</v>
      </c>
      <c r="B329" s="426" t="s">
        <v>254</v>
      </c>
      <c r="C329" s="426"/>
      <c r="D329" s="426"/>
      <c r="E329" s="426"/>
      <c r="F329" s="426"/>
      <c r="G329" s="426"/>
      <c r="H329" s="426"/>
      <c r="I329" s="426"/>
      <c r="J329" s="23"/>
      <c r="K329" s="42"/>
      <c r="O329" s="3"/>
      <c r="P329" s="3"/>
    </row>
    <row r="330" spans="1:16" s="6" customFormat="1">
      <c r="A330" s="408"/>
      <c r="B330" s="411" t="s">
        <v>255</v>
      </c>
      <c r="C330" s="411"/>
      <c r="D330" s="411"/>
      <c r="E330" s="411"/>
      <c r="F330" s="411"/>
      <c r="G330" s="411"/>
      <c r="H330" s="411"/>
      <c r="I330" s="411"/>
      <c r="J330" s="23"/>
      <c r="K330" s="42"/>
      <c r="O330" s="3"/>
      <c r="P330" s="3"/>
    </row>
    <row r="331" spans="1:16" s="6" customFormat="1">
      <c r="A331" s="408"/>
      <c r="B331" s="19" t="s">
        <v>97</v>
      </c>
      <c r="C331" s="20"/>
      <c r="D331" s="20"/>
      <c r="E331" s="20"/>
      <c r="F331" s="20"/>
      <c r="G331" s="20"/>
      <c r="H331" s="20"/>
      <c r="I331" s="21"/>
      <c r="J331" s="23"/>
      <c r="K331" s="42"/>
      <c r="O331" s="3"/>
      <c r="P331" s="3"/>
    </row>
    <row r="332" spans="1:16" s="6" customFormat="1">
      <c r="A332" s="427" t="s">
        <v>4</v>
      </c>
      <c r="B332" s="427" t="s">
        <v>5</v>
      </c>
      <c r="C332" s="427" t="s">
        <v>6</v>
      </c>
      <c r="D332" s="421" t="s">
        <v>98</v>
      </c>
      <c r="E332" s="421" t="s">
        <v>28</v>
      </c>
      <c r="F332" s="421" t="s">
        <v>99</v>
      </c>
      <c r="G332" s="66" t="s">
        <v>39</v>
      </c>
      <c r="H332" s="429" t="s">
        <v>13</v>
      </c>
      <c r="I332" s="429"/>
      <c r="J332" s="429"/>
      <c r="K332" s="42"/>
      <c r="O332" s="3"/>
      <c r="P332" s="3"/>
    </row>
    <row r="333" spans="1:16" s="6" customFormat="1" ht="30" customHeight="1">
      <c r="A333" s="427"/>
      <c r="B333" s="427"/>
      <c r="C333" s="427"/>
      <c r="D333" s="421"/>
      <c r="E333" s="421"/>
      <c r="F333" s="421"/>
      <c r="G333" s="65" t="s">
        <v>14</v>
      </c>
      <c r="H333" s="66" t="s">
        <v>367</v>
      </c>
      <c r="I333" s="35" t="s">
        <v>368</v>
      </c>
      <c r="J333" s="35" t="s">
        <v>369</v>
      </c>
      <c r="K333" s="42"/>
      <c r="O333" s="3"/>
      <c r="P333" s="3"/>
    </row>
    <row r="334" spans="1:16" s="6" customFormat="1">
      <c r="A334" s="59" t="s">
        <v>467</v>
      </c>
      <c r="B334" s="59"/>
      <c r="C334" s="59" t="s">
        <v>468</v>
      </c>
      <c r="D334" s="60">
        <f>G334-2</f>
        <v>45010</v>
      </c>
      <c r="E334" s="60">
        <f>G334-2</f>
        <v>45010</v>
      </c>
      <c r="F334" s="60">
        <f>G334-2</f>
        <v>45010</v>
      </c>
      <c r="G334" s="59">
        <v>45012</v>
      </c>
      <c r="H334" s="11">
        <f>G334+12</f>
        <v>45024</v>
      </c>
      <c r="I334" s="33">
        <f>H334+3</f>
        <v>45027</v>
      </c>
      <c r="J334" s="33">
        <f>I334+4</f>
        <v>45031</v>
      </c>
      <c r="K334" s="42"/>
      <c r="O334" s="3"/>
      <c r="P334" s="3"/>
    </row>
    <row r="335" spans="1:16" s="6" customFormat="1">
      <c r="A335" s="59" t="s">
        <v>370</v>
      </c>
      <c r="B335" s="59"/>
      <c r="C335" s="59" t="s">
        <v>371</v>
      </c>
      <c r="D335" s="60">
        <f>G335-2</f>
        <v>45018</v>
      </c>
      <c r="E335" s="60">
        <f>G335-2</f>
        <v>45018</v>
      </c>
      <c r="F335" s="60">
        <f>G335-2</f>
        <v>45018</v>
      </c>
      <c r="G335" s="59">
        <f>G334+8</f>
        <v>45020</v>
      </c>
      <c r="H335" s="11">
        <f>G335+15</f>
        <v>45035</v>
      </c>
      <c r="I335" s="33">
        <f>H335+3</f>
        <v>45038</v>
      </c>
      <c r="J335" s="33">
        <f>I335+4</f>
        <v>45042</v>
      </c>
      <c r="K335" s="42"/>
      <c r="M335" s="56"/>
      <c r="O335" s="3"/>
      <c r="P335" s="3"/>
    </row>
    <row r="336" spans="1:16" s="185" customFormat="1" ht="15" customHeight="1">
      <c r="A336" s="56" t="s">
        <v>476</v>
      </c>
      <c r="B336" s="57"/>
      <c r="C336" s="58" t="s">
        <v>477</v>
      </c>
      <c r="D336" s="60">
        <f>G336-2</f>
        <v>45023</v>
      </c>
      <c r="E336" s="60">
        <f>G336-2</f>
        <v>45023</v>
      </c>
      <c r="F336" s="60">
        <f>G336-2</f>
        <v>45023</v>
      </c>
      <c r="G336" s="59">
        <f>G335+5</f>
        <v>45025</v>
      </c>
      <c r="H336" s="7">
        <f>G336+15</f>
        <v>45040</v>
      </c>
      <c r="I336" s="269">
        <f>H336+3</f>
        <v>45043</v>
      </c>
      <c r="J336" s="269">
        <f>I336+4</f>
        <v>45047</v>
      </c>
      <c r="K336" s="184"/>
      <c r="O336" s="186"/>
      <c r="P336" s="186"/>
    </row>
    <row r="337" spans="1:16" s="6" customFormat="1">
      <c r="A337" s="59" t="s">
        <v>478</v>
      </c>
      <c r="B337" s="59"/>
      <c r="C337" s="59" t="s">
        <v>479</v>
      </c>
      <c r="D337" s="60">
        <f>G337-2</f>
        <v>45030</v>
      </c>
      <c r="E337" s="60">
        <f>G337-2</f>
        <v>45030</v>
      </c>
      <c r="F337" s="60">
        <f>G337-2</f>
        <v>45030</v>
      </c>
      <c r="G337" s="258">
        <f>G336+7</f>
        <v>45032</v>
      </c>
      <c r="H337" s="7">
        <f>G337+15</f>
        <v>45047</v>
      </c>
      <c r="I337" s="269">
        <f>H337+3</f>
        <v>45050</v>
      </c>
      <c r="J337" s="269">
        <f>I337+4</f>
        <v>45054</v>
      </c>
      <c r="K337" s="42"/>
      <c r="O337" s="3"/>
      <c r="P337" s="3"/>
    </row>
    <row r="338" spans="1:16" s="6" customFormat="1">
      <c r="A338" s="59" t="s">
        <v>435</v>
      </c>
      <c r="B338" s="59"/>
      <c r="C338" s="59" t="s">
        <v>436</v>
      </c>
      <c r="D338" s="60">
        <f>G338-2</f>
        <v>45037</v>
      </c>
      <c r="E338" s="60">
        <f>G338-2</f>
        <v>45037</v>
      </c>
      <c r="F338" s="60">
        <f>G338-2</f>
        <v>45037</v>
      </c>
      <c r="G338" s="59">
        <f>G337+7</f>
        <v>45039</v>
      </c>
      <c r="H338" s="7">
        <f>G338+17</f>
        <v>45056</v>
      </c>
      <c r="I338" s="269">
        <f>H338+3</f>
        <v>45059</v>
      </c>
      <c r="J338" s="269">
        <f>I338+4</f>
        <v>45063</v>
      </c>
      <c r="K338" s="42"/>
      <c r="O338" s="280"/>
      <c r="P338" s="280"/>
    </row>
    <row r="339" spans="1:16" s="6" customFormat="1">
      <c r="A339" s="557" t="s">
        <v>150</v>
      </c>
      <c r="B339" s="558"/>
      <c r="C339" s="558"/>
      <c r="D339" s="558"/>
      <c r="E339" s="558"/>
      <c r="F339" s="558"/>
      <c r="G339" s="558"/>
      <c r="H339" s="558"/>
      <c r="I339" s="558"/>
      <c r="J339" s="559"/>
      <c r="K339" s="42"/>
      <c r="O339" s="280"/>
      <c r="P339" s="280"/>
    </row>
    <row r="340" spans="1:16" s="6" customFormat="1" ht="15" customHeight="1">
      <c r="K340" s="42"/>
      <c r="O340" s="280"/>
      <c r="P340" s="280"/>
    </row>
    <row r="341" spans="1:16" s="6" customFormat="1" ht="15" customHeight="1">
      <c r="A341" s="475" t="s">
        <v>163</v>
      </c>
      <c r="B341" s="560"/>
      <c r="C341" s="560"/>
      <c r="D341" s="560"/>
      <c r="E341" s="560"/>
      <c r="F341" s="560"/>
      <c r="G341" s="560"/>
      <c r="H341" s="560"/>
      <c r="I341" s="561"/>
      <c r="J341" s="33"/>
      <c r="K341" s="42"/>
      <c r="O341" s="3"/>
      <c r="P341" s="3"/>
    </row>
    <row r="342" spans="1:16" s="6" customFormat="1">
      <c r="A342" s="476" t="s">
        <v>93</v>
      </c>
      <c r="B342" s="562"/>
      <c r="C342" s="562"/>
      <c r="D342" s="562"/>
      <c r="E342" s="562"/>
      <c r="F342" s="562"/>
      <c r="G342" s="562"/>
      <c r="H342" s="562"/>
      <c r="I342" s="563"/>
      <c r="J342" s="33"/>
      <c r="K342" s="42"/>
      <c r="O342" s="3"/>
      <c r="P342" s="3"/>
    </row>
    <row r="344" spans="1:16" s="6" customFormat="1">
      <c r="A344" s="564" t="s">
        <v>497</v>
      </c>
      <c r="B344" s="544" t="s">
        <v>494</v>
      </c>
      <c r="C344" s="545"/>
      <c r="D344" s="545"/>
      <c r="E344" s="545"/>
      <c r="F344" s="545"/>
      <c r="G344" s="545"/>
      <c r="H344" s="545"/>
      <c r="I344" s="545"/>
      <c r="J344" s="545"/>
      <c r="K344" s="545"/>
      <c r="L344" s="545"/>
      <c r="M344" s="545"/>
      <c r="N344" s="546"/>
      <c r="O344" s="3"/>
      <c r="P344" s="3"/>
    </row>
    <row r="345" spans="1:16" s="6" customFormat="1">
      <c r="A345" s="565"/>
      <c r="B345" s="547" t="s">
        <v>256</v>
      </c>
      <c r="C345" s="548"/>
      <c r="D345" s="548"/>
      <c r="E345" s="548"/>
      <c r="F345" s="548"/>
      <c r="G345" s="548"/>
      <c r="H345" s="548"/>
      <c r="I345" s="548"/>
      <c r="J345" s="548"/>
      <c r="K345" s="548"/>
      <c r="L345" s="548"/>
      <c r="M345" s="548"/>
      <c r="N345" s="548"/>
      <c r="O345" s="3"/>
      <c r="P345" s="3"/>
    </row>
    <row r="346" spans="1:16" s="6" customFormat="1">
      <c r="A346" s="566"/>
      <c r="B346" s="549" t="s">
        <v>257</v>
      </c>
      <c r="C346" s="550"/>
      <c r="D346" s="550"/>
      <c r="E346" s="550"/>
      <c r="F346" s="550"/>
      <c r="G346" s="550"/>
      <c r="H346" s="550"/>
      <c r="I346" s="550"/>
      <c r="J346" s="550"/>
      <c r="K346" s="550"/>
      <c r="L346" s="550"/>
      <c r="M346" s="550"/>
      <c r="N346" s="550"/>
      <c r="O346" s="3"/>
      <c r="P346" s="3"/>
    </row>
    <row r="347" spans="1:16" s="6" customFormat="1" ht="15" customHeight="1">
      <c r="A347" s="427" t="s">
        <v>4</v>
      </c>
      <c r="B347" s="427" t="s">
        <v>5</v>
      </c>
      <c r="C347" s="427" t="s">
        <v>6</v>
      </c>
      <c r="D347" s="421" t="s">
        <v>98</v>
      </c>
      <c r="E347" s="421" t="s">
        <v>28</v>
      </c>
      <c r="F347" s="428" t="s">
        <v>228</v>
      </c>
      <c r="G347" s="66" t="s">
        <v>39</v>
      </c>
      <c r="H347" s="66" t="s">
        <v>258</v>
      </c>
      <c r="I347" s="498" t="s">
        <v>259</v>
      </c>
      <c r="J347" s="499"/>
      <c r="K347" s="499"/>
      <c r="L347" s="499"/>
      <c r="M347" s="499"/>
      <c r="N347" s="499"/>
      <c r="O347" s="3"/>
      <c r="P347" s="3"/>
    </row>
    <row r="348" spans="1:16" s="6" customFormat="1" ht="30" customHeight="1">
      <c r="A348" s="493"/>
      <c r="B348" s="493"/>
      <c r="C348" s="493"/>
      <c r="D348" s="494"/>
      <c r="E348" s="494"/>
      <c r="F348" s="495"/>
      <c r="G348" s="65" t="s">
        <v>14</v>
      </c>
      <c r="H348" s="66" t="s">
        <v>260</v>
      </c>
      <c r="I348" s="35" t="s">
        <v>261</v>
      </c>
      <c r="J348" s="35" t="s">
        <v>498</v>
      </c>
      <c r="K348" s="276" t="s">
        <v>499</v>
      </c>
      <c r="L348" s="276" t="s">
        <v>500</v>
      </c>
      <c r="M348" s="276" t="s">
        <v>501</v>
      </c>
      <c r="N348" s="276" t="s">
        <v>502</v>
      </c>
      <c r="O348" s="3"/>
      <c r="P348" s="3"/>
    </row>
    <row r="349" spans="1:16" s="6" customFormat="1">
      <c r="A349" s="15" t="s">
        <v>345</v>
      </c>
      <c r="B349" s="232"/>
      <c r="C349" s="47" t="s">
        <v>342</v>
      </c>
      <c r="D349" s="49">
        <f>G349-1</f>
        <v>45016</v>
      </c>
      <c r="E349" s="49">
        <f>G349-1</f>
        <v>45016</v>
      </c>
      <c r="F349" s="49">
        <f>G349-2</f>
        <v>45015</v>
      </c>
      <c r="G349" s="50">
        <v>45017</v>
      </c>
      <c r="H349" s="27"/>
      <c r="I349" s="33">
        <f>G349+22</f>
        <v>45039</v>
      </c>
      <c r="J349" s="33">
        <f>G349+22</f>
        <v>45039</v>
      </c>
      <c r="K349" s="299">
        <f>G349+20</f>
        <v>45037</v>
      </c>
      <c r="L349" s="299">
        <f>G349+27</f>
        <v>45044</v>
      </c>
      <c r="M349" s="299">
        <f>G349+29</f>
        <v>45046</v>
      </c>
      <c r="N349" s="299">
        <f>G349+33</f>
        <v>45050</v>
      </c>
      <c r="O349" s="3"/>
      <c r="P349" s="3"/>
    </row>
    <row r="350" spans="1:16" s="6" customFormat="1">
      <c r="A350" s="15" t="s">
        <v>347</v>
      </c>
      <c r="B350" s="232"/>
      <c r="C350" s="47" t="s">
        <v>343</v>
      </c>
      <c r="D350" s="49">
        <f>G350-1</f>
        <v>45024</v>
      </c>
      <c r="E350" s="49">
        <f>G350-1</f>
        <v>45024</v>
      </c>
      <c r="F350" s="49">
        <f>G350-2</f>
        <v>45023</v>
      </c>
      <c r="G350" s="50">
        <v>45025</v>
      </c>
      <c r="H350" s="27"/>
      <c r="I350" s="33">
        <f>G350+22</f>
        <v>45047</v>
      </c>
      <c r="J350" s="33">
        <f>G350+22</f>
        <v>45047</v>
      </c>
      <c r="K350" s="299">
        <f>G350+20</f>
        <v>45045</v>
      </c>
      <c r="L350" s="299">
        <f>G350+27</f>
        <v>45052</v>
      </c>
      <c r="M350" s="299">
        <f>G350+29</f>
        <v>45054</v>
      </c>
      <c r="N350" s="299">
        <f>G350+33</f>
        <v>45058</v>
      </c>
      <c r="O350" s="3"/>
      <c r="P350" s="3"/>
    </row>
    <row r="351" spans="1:16" s="6" customFormat="1">
      <c r="A351" s="15" t="s">
        <v>381</v>
      </c>
      <c r="B351" s="16"/>
      <c r="C351" s="47" t="s">
        <v>382</v>
      </c>
      <c r="D351" s="49">
        <f>G351-1</f>
        <v>45030</v>
      </c>
      <c r="E351" s="49">
        <f>G351-1</f>
        <v>45030</v>
      </c>
      <c r="F351" s="49">
        <f>G351-2</f>
        <v>45029</v>
      </c>
      <c r="G351" s="50">
        <v>45031</v>
      </c>
      <c r="H351" s="27"/>
      <c r="I351" s="33">
        <f>G351+22</f>
        <v>45053</v>
      </c>
      <c r="J351" s="33">
        <f>G351+22</f>
        <v>45053</v>
      </c>
      <c r="K351" s="299">
        <f>G351+20</f>
        <v>45051</v>
      </c>
      <c r="L351" s="299">
        <f>G351+27</f>
        <v>45058</v>
      </c>
      <c r="M351" s="299">
        <f>G351+29</f>
        <v>45060</v>
      </c>
      <c r="N351" s="299">
        <f>G351+33</f>
        <v>45064</v>
      </c>
      <c r="O351" s="3"/>
      <c r="P351" s="3"/>
    </row>
    <row r="352" spans="1:16" s="6" customFormat="1">
      <c r="A352" s="15" t="s">
        <v>346</v>
      </c>
      <c r="B352" s="16"/>
      <c r="C352" s="47" t="s">
        <v>344</v>
      </c>
      <c r="D352" s="49">
        <f>G352-1</f>
        <v>45037</v>
      </c>
      <c r="E352" s="49">
        <f>G352-1</f>
        <v>45037</v>
      </c>
      <c r="F352" s="49">
        <f>G352-2</f>
        <v>45036</v>
      </c>
      <c r="G352" s="50">
        <v>45038</v>
      </c>
      <c r="H352" s="27"/>
      <c r="I352" s="33">
        <f>G352+22</f>
        <v>45060</v>
      </c>
      <c r="J352" s="33">
        <f>G352+22</f>
        <v>45060</v>
      </c>
      <c r="K352" s="299">
        <f>G352+20</f>
        <v>45058</v>
      </c>
      <c r="L352" s="299">
        <f>G352+27</f>
        <v>45065</v>
      </c>
      <c r="M352" s="299">
        <f>G352+29</f>
        <v>45067</v>
      </c>
      <c r="N352" s="299">
        <f>G352+33</f>
        <v>45071</v>
      </c>
      <c r="O352" s="3"/>
      <c r="P352" s="3"/>
    </row>
    <row r="353" spans="1:16" s="6" customFormat="1">
      <c r="A353" s="312" t="s">
        <v>383</v>
      </c>
      <c r="B353" s="313"/>
      <c r="C353" s="314" t="s">
        <v>384</v>
      </c>
      <c r="D353" s="315">
        <f>G353-1</f>
        <v>45044</v>
      </c>
      <c r="E353" s="315">
        <f>G353-1</f>
        <v>45044</v>
      </c>
      <c r="F353" s="315">
        <f>G353-2</f>
        <v>45043</v>
      </c>
      <c r="G353" s="316">
        <v>45045</v>
      </c>
      <c r="H353" s="317"/>
      <c r="I353" s="299">
        <f>G353+22</f>
        <v>45067</v>
      </c>
      <c r="J353" s="299">
        <f>G353+22</f>
        <v>45067</v>
      </c>
      <c r="K353" s="299">
        <f>G353+20</f>
        <v>45065</v>
      </c>
      <c r="L353" s="299">
        <f>G353+27</f>
        <v>45072</v>
      </c>
      <c r="M353" s="299">
        <f>G353+29</f>
        <v>45074</v>
      </c>
      <c r="N353" s="299">
        <f>G353+33</f>
        <v>45078</v>
      </c>
      <c r="O353" s="3"/>
      <c r="P353" s="3"/>
    </row>
    <row r="354" spans="1:16" s="6" customFormat="1" ht="15" customHeight="1">
      <c r="A354" s="496" t="s">
        <v>163</v>
      </c>
      <c r="B354" s="496"/>
      <c r="C354" s="496"/>
      <c r="D354" s="496"/>
      <c r="E354" s="496"/>
      <c r="F354" s="496"/>
      <c r="G354" s="496"/>
      <c r="H354" s="496"/>
      <c r="I354" s="496"/>
      <c r="J354" s="496"/>
      <c r="K354" s="496"/>
      <c r="L354" s="496"/>
      <c r="M354" s="496"/>
      <c r="N354" s="496"/>
      <c r="O354" s="3"/>
      <c r="P354" s="3"/>
    </row>
    <row r="355" spans="1:16" s="6" customFormat="1">
      <c r="A355" s="497" t="s">
        <v>93</v>
      </c>
      <c r="B355" s="497"/>
      <c r="C355" s="497"/>
      <c r="D355" s="497"/>
      <c r="E355" s="497"/>
      <c r="F355" s="497"/>
      <c r="G355" s="497"/>
      <c r="H355" s="497"/>
      <c r="I355" s="497"/>
      <c r="J355" s="497"/>
      <c r="K355" s="497"/>
      <c r="L355" s="497"/>
      <c r="M355" s="497"/>
      <c r="N355" s="497"/>
      <c r="O355" s="3"/>
      <c r="P355" s="3"/>
    </row>
    <row r="356" spans="1:16" s="6" customFormat="1" ht="15" customHeight="1">
      <c r="A356" s="482" t="s">
        <v>262</v>
      </c>
      <c r="B356" s="484" t="s">
        <v>205</v>
      </c>
      <c r="C356" s="48"/>
      <c r="D356" s="48"/>
      <c r="E356" s="48"/>
      <c r="F356" s="48"/>
      <c r="G356" s="48"/>
      <c r="H356" s="48"/>
      <c r="I356" s="48"/>
      <c r="O356" s="3"/>
      <c r="P356" s="3"/>
    </row>
    <row r="357" spans="1:16" s="6" customFormat="1" ht="21" customHeight="1">
      <c r="A357" s="483"/>
      <c r="B357" s="485"/>
      <c r="C357" s="48"/>
      <c r="D357" s="48"/>
      <c r="E357" s="48"/>
      <c r="F357" s="48"/>
      <c r="G357" s="48"/>
      <c r="H357" s="48"/>
      <c r="I357" s="48"/>
      <c r="O357" s="3"/>
      <c r="P357" s="3"/>
    </row>
    <row r="358" spans="1:16" s="6" customFormat="1" ht="19.5">
      <c r="A358" s="150" t="s">
        <v>263</v>
      </c>
      <c r="B358" s="151" t="s">
        <v>264</v>
      </c>
      <c r="C358" s="48"/>
      <c r="D358" s="48"/>
      <c r="E358" s="48"/>
      <c r="F358" s="48"/>
      <c r="G358" s="48"/>
      <c r="H358" s="48"/>
      <c r="I358" s="48"/>
      <c r="O358" s="3"/>
      <c r="P358" s="3"/>
    </row>
    <row r="359" spans="1:16" s="6" customFormat="1" ht="19.5">
      <c r="A359" s="62"/>
      <c r="B359" s="63"/>
      <c r="C359" s="48"/>
      <c r="D359" s="48"/>
      <c r="E359" s="48"/>
      <c r="F359" s="48"/>
      <c r="G359" s="48"/>
      <c r="H359" s="48"/>
      <c r="I359" s="48"/>
      <c r="O359" s="3"/>
      <c r="P359" s="3"/>
    </row>
    <row r="360" spans="1:16" s="6" customFormat="1">
      <c r="A360" s="486" t="s">
        <v>265</v>
      </c>
      <c r="B360" s="426" t="s">
        <v>266</v>
      </c>
      <c r="C360" s="489"/>
      <c r="D360" s="489"/>
      <c r="E360" s="489"/>
      <c r="F360" s="489"/>
      <c r="G360" s="489"/>
      <c r="H360" s="489"/>
      <c r="I360" s="490"/>
      <c r="O360" s="3"/>
      <c r="P360" s="3"/>
    </row>
    <row r="361" spans="1:16" s="6" customFormat="1">
      <c r="A361" s="487"/>
      <c r="B361" s="411" t="s">
        <v>136</v>
      </c>
      <c r="C361" s="491"/>
      <c r="D361" s="491"/>
      <c r="E361" s="491"/>
      <c r="F361" s="491"/>
      <c r="G361" s="491"/>
      <c r="H361" s="491"/>
      <c r="I361" s="492"/>
      <c r="O361" s="3"/>
      <c r="P361" s="3"/>
    </row>
    <row r="362" spans="1:16" s="6" customFormat="1">
      <c r="A362" s="488"/>
      <c r="B362" s="411" t="s">
        <v>267</v>
      </c>
      <c r="C362" s="491"/>
      <c r="D362" s="491"/>
      <c r="E362" s="491"/>
      <c r="F362" s="491"/>
      <c r="G362" s="491"/>
      <c r="H362" s="491"/>
      <c r="I362" s="492"/>
      <c r="O362" s="3"/>
      <c r="P362" s="3"/>
    </row>
    <row r="363" spans="1:16" s="6" customFormat="1" ht="15" customHeight="1">
      <c r="A363" s="477" t="s">
        <v>4</v>
      </c>
      <c r="B363" s="477" t="s">
        <v>5</v>
      </c>
      <c r="C363" s="477" t="s">
        <v>6</v>
      </c>
      <c r="D363" s="477" t="s">
        <v>98</v>
      </c>
      <c r="E363" s="477" t="s">
        <v>28</v>
      </c>
      <c r="F363" s="507" t="s">
        <v>268</v>
      </c>
      <c r="G363" s="68" t="s">
        <v>39</v>
      </c>
      <c r="H363" s="65" t="s">
        <v>13</v>
      </c>
      <c r="I363" s="61"/>
      <c r="O363" s="3"/>
      <c r="P363" s="3"/>
    </row>
    <row r="364" spans="1:16" ht="60" customHeight="1">
      <c r="A364" s="506"/>
      <c r="B364" s="506"/>
      <c r="C364" s="506"/>
      <c r="D364" s="506"/>
      <c r="E364" s="506"/>
      <c r="F364" s="508"/>
      <c r="G364" s="67" t="s">
        <v>14</v>
      </c>
      <c r="H364" s="35" t="s">
        <v>269</v>
      </c>
      <c r="I364" s="46" t="s">
        <v>270</v>
      </c>
    </row>
    <row r="365" spans="1:16" s="52" customFormat="1">
      <c r="A365" s="53" t="s">
        <v>127</v>
      </c>
      <c r="B365" s="53"/>
      <c r="C365" s="53"/>
      <c r="D365" s="29"/>
      <c r="E365" s="29"/>
      <c r="F365" s="49"/>
      <c r="G365" s="49"/>
      <c r="H365" s="50"/>
      <c r="I365" s="45"/>
      <c r="J365" s="51"/>
      <c r="K365" s="51"/>
      <c r="L365" s="51"/>
      <c r="M365" s="51"/>
      <c r="N365" s="51"/>
    </row>
    <row r="366" spans="1:16" s="52" customFormat="1">
      <c r="A366" s="53"/>
      <c r="B366" s="16"/>
      <c r="C366" s="53"/>
      <c r="D366" s="29"/>
      <c r="E366" s="29"/>
      <c r="F366" s="49"/>
      <c r="G366" s="49"/>
      <c r="H366" s="50"/>
      <c r="I366" s="45"/>
      <c r="J366" s="51"/>
      <c r="K366" s="51"/>
      <c r="L366" s="51"/>
      <c r="M366" s="51"/>
      <c r="N366" s="51"/>
    </row>
    <row r="367" spans="1:16" s="6" customFormat="1">
      <c r="A367" s="53"/>
      <c r="B367" s="16"/>
      <c r="C367" s="53"/>
      <c r="D367" s="29"/>
      <c r="E367" s="29"/>
      <c r="F367" s="49"/>
      <c r="G367" s="49"/>
      <c r="H367" s="50"/>
      <c r="I367" s="45"/>
      <c r="O367" s="3"/>
      <c r="P367" s="3"/>
    </row>
    <row r="368" spans="1:16" s="52" customFormat="1">
      <c r="A368" s="53"/>
      <c r="B368" s="16"/>
      <c r="C368" s="53"/>
      <c r="D368" s="29"/>
      <c r="E368" s="29"/>
      <c r="F368" s="49"/>
      <c r="G368" s="49"/>
      <c r="H368" s="50"/>
      <c r="I368" s="45"/>
      <c r="J368" s="51"/>
      <c r="K368" s="51"/>
      <c r="L368" s="51"/>
      <c r="M368" s="51"/>
      <c r="N368" s="51"/>
    </row>
    <row r="369" spans="1:16" s="52" customFormat="1">
      <c r="A369" s="53"/>
      <c r="B369" s="16"/>
      <c r="C369" s="53"/>
      <c r="D369" s="29"/>
      <c r="E369" s="29"/>
      <c r="F369" s="49"/>
      <c r="G369" s="49"/>
      <c r="H369" s="50"/>
      <c r="I369" s="45"/>
      <c r="J369" s="51"/>
      <c r="K369" s="51"/>
      <c r="L369" s="51"/>
      <c r="M369" s="51"/>
      <c r="N369" s="51"/>
    </row>
    <row r="370" spans="1:16" s="52" customFormat="1">
      <c r="A370" s="53"/>
      <c r="B370" s="16"/>
      <c r="C370" s="53"/>
      <c r="D370" s="29"/>
      <c r="E370" s="29"/>
      <c r="F370" s="49"/>
      <c r="G370" s="49"/>
      <c r="H370" s="50"/>
      <c r="I370" s="45"/>
      <c r="J370" s="51"/>
      <c r="K370" s="51"/>
      <c r="L370" s="51"/>
      <c r="M370" s="51"/>
      <c r="N370" s="51"/>
    </row>
    <row r="371" spans="1:16" s="52" customFormat="1">
      <c r="A371" s="53"/>
      <c r="B371" s="16"/>
      <c r="C371" s="53"/>
      <c r="D371" s="29"/>
      <c r="E371" s="29"/>
      <c r="F371" s="49"/>
      <c r="G371" s="49"/>
      <c r="H371" s="50"/>
      <c r="I371" s="45"/>
      <c r="J371" s="51"/>
      <c r="K371" s="51"/>
      <c r="L371" s="51"/>
      <c r="M371" s="51"/>
      <c r="N371" s="51"/>
    </row>
    <row r="372" spans="1:16" s="6" customFormat="1">
      <c r="A372" s="53"/>
      <c r="B372" s="16"/>
      <c r="C372" s="53"/>
      <c r="D372" s="29"/>
      <c r="E372" s="29"/>
      <c r="F372" s="49"/>
      <c r="G372" s="49"/>
      <c r="H372" s="50"/>
      <c r="I372" s="45"/>
      <c r="O372" s="3"/>
      <c r="P372" s="3"/>
    </row>
    <row r="373" spans="1:16" s="6" customFormat="1">
      <c r="A373" s="53"/>
      <c r="B373" s="16"/>
      <c r="C373" s="53"/>
      <c r="D373" s="29"/>
      <c r="E373" s="29"/>
      <c r="F373" s="49"/>
      <c r="G373" s="49"/>
      <c r="H373" s="50"/>
      <c r="I373" s="45"/>
      <c r="O373" s="3"/>
      <c r="P373" s="3"/>
    </row>
    <row r="374" spans="1:16">
      <c r="A374" s="53"/>
      <c r="B374" s="16"/>
      <c r="C374" s="53"/>
      <c r="D374" s="29"/>
      <c r="E374" s="29"/>
      <c r="F374" s="49"/>
      <c r="G374" s="49"/>
      <c r="H374" s="50"/>
      <c r="I374" s="45"/>
    </row>
    <row r="375" spans="1:16" s="6" customFormat="1" ht="15" customHeight="1">
      <c r="A375" s="500" t="s">
        <v>271</v>
      </c>
      <c r="B375" s="501"/>
      <c r="C375" s="501"/>
      <c r="D375" s="501"/>
      <c r="E375" s="501"/>
      <c r="F375" s="501"/>
      <c r="G375" s="501"/>
      <c r="H375" s="501"/>
      <c r="I375" s="502"/>
      <c r="O375" s="3"/>
      <c r="P375" s="3"/>
    </row>
    <row r="376" spans="1:16" s="6" customFormat="1" ht="15" customHeight="1">
      <c r="A376" s="503" t="s">
        <v>252</v>
      </c>
      <c r="B376" s="504"/>
      <c r="C376" s="504"/>
      <c r="D376" s="504"/>
      <c r="E376" s="504"/>
      <c r="F376" s="504"/>
      <c r="G376" s="504"/>
      <c r="H376" s="504"/>
      <c r="I376" s="505"/>
      <c r="O376" s="3"/>
      <c r="P376" s="3"/>
    </row>
    <row r="379" spans="1:16">
      <c r="A379" s="486" t="s">
        <v>272</v>
      </c>
      <c r="B379" s="426" t="s">
        <v>273</v>
      </c>
      <c r="C379" s="489"/>
      <c r="D379" s="489"/>
      <c r="E379" s="489"/>
      <c r="F379" s="489"/>
      <c r="G379" s="489"/>
      <c r="H379" s="489"/>
      <c r="I379" s="490"/>
    </row>
    <row r="380" spans="1:16">
      <c r="A380" s="487"/>
      <c r="B380" s="411" t="s">
        <v>226</v>
      </c>
      <c r="C380" s="491"/>
      <c r="D380" s="491"/>
      <c r="E380" s="491"/>
      <c r="F380" s="491"/>
      <c r="G380" s="491"/>
      <c r="H380" s="491"/>
      <c r="I380" s="492"/>
    </row>
    <row r="381" spans="1:16">
      <c r="A381" s="488"/>
      <c r="B381" s="411" t="s">
        <v>274</v>
      </c>
      <c r="C381" s="491"/>
      <c r="D381" s="491"/>
      <c r="E381" s="491"/>
      <c r="F381" s="491"/>
      <c r="G381" s="491"/>
      <c r="H381" s="491"/>
      <c r="I381" s="492"/>
    </row>
    <row r="382" spans="1:16" ht="15" customHeight="1">
      <c r="A382" s="477" t="s">
        <v>4</v>
      </c>
      <c r="B382" s="477" t="s">
        <v>5</v>
      </c>
      <c r="C382" s="477" t="s">
        <v>6</v>
      </c>
      <c r="D382" s="477" t="s">
        <v>98</v>
      </c>
      <c r="E382" s="477" t="s">
        <v>28</v>
      </c>
      <c r="F382" s="507" t="s">
        <v>268</v>
      </c>
      <c r="G382" s="68" t="s">
        <v>39</v>
      </c>
      <c r="H382" s="509" t="s">
        <v>13</v>
      </c>
      <c r="I382" s="510"/>
    </row>
    <row r="383" spans="1:16" ht="15" customHeight="1">
      <c r="A383" s="506"/>
      <c r="B383" s="506"/>
      <c r="C383" s="506"/>
      <c r="D383" s="506"/>
      <c r="E383" s="506"/>
      <c r="F383" s="508"/>
      <c r="G383" s="67" t="s">
        <v>14</v>
      </c>
      <c r="H383" s="511" t="s">
        <v>275</v>
      </c>
      <c r="I383" s="512"/>
    </row>
    <row r="384" spans="1:16" hidden="1">
      <c r="A384" s="134" t="s">
        <v>276</v>
      </c>
      <c r="B384" s="135"/>
      <c r="C384" s="133" t="s">
        <v>277</v>
      </c>
      <c r="D384" s="50">
        <v>44913</v>
      </c>
      <c r="E384" s="50">
        <v>44913</v>
      </c>
      <c r="F384" s="50">
        <v>44912</v>
      </c>
      <c r="G384" s="73">
        <v>44913</v>
      </c>
      <c r="H384" s="513">
        <f>G384+17</f>
        <v>44930</v>
      </c>
      <c r="I384" s="514"/>
    </row>
    <row r="385" spans="1:16" hidden="1">
      <c r="A385" s="133" t="s">
        <v>278</v>
      </c>
      <c r="B385" s="135"/>
      <c r="C385" s="133" t="s">
        <v>279</v>
      </c>
      <c r="D385" s="50">
        <v>44917</v>
      </c>
      <c r="E385" s="50">
        <v>44917</v>
      </c>
      <c r="F385" s="50">
        <v>44916</v>
      </c>
      <c r="G385" s="73">
        <v>44919</v>
      </c>
      <c r="H385" s="513">
        <f>G385+17</f>
        <v>44936</v>
      </c>
      <c r="I385" s="514"/>
    </row>
    <row r="386" spans="1:16">
      <c r="A386" s="133"/>
      <c r="B386" s="132"/>
      <c r="C386" s="133"/>
      <c r="D386" s="50"/>
      <c r="E386" s="50"/>
      <c r="F386" s="50"/>
      <c r="G386" s="49"/>
      <c r="H386" s="513"/>
      <c r="I386" s="514"/>
    </row>
    <row r="387" spans="1:16">
      <c r="A387" s="133"/>
      <c r="C387" s="133"/>
      <c r="D387" s="50"/>
      <c r="E387" s="50"/>
      <c r="F387" s="50"/>
      <c r="G387" s="49"/>
      <c r="H387" s="513"/>
      <c r="I387" s="514"/>
    </row>
    <row r="388" spans="1:16">
      <c r="A388" s="133"/>
      <c r="B388" s="132"/>
      <c r="C388" s="133"/>
      <c r="D388" s="50"/>
      <c r="E388" s="50"/>
      <c r="F388" s="50"/>
      <c r="G388" s="49"/>
      <c r="H388" s="513"/>
      <c r="I388" s="514"/>
    </row>
    <row r="389" spans="1:16">
      <c r="A389" s="133"/>
      <c r="B389" s="132"/>
      <c r="C389" s="133"/>
      <c r="D389" s="50"/>
      <c r="E389" s="50"/>
      <c r="F389" s="50"/>
      <c r="G389" s="49"/>
      <c r="H389" s="513"/>
      <c r="I389" s="514"/>
    </row>
    <row r="390" spans="1:16">
      <c r="A390" s="133"/>
      <c r="B390" s="132"/>
      <c r="C390" s="133"/>
      <c r="D390" s="50"/>
      <c r="E390" s="50"/>
      <c r="F390" s="50"/>
      <c r="G390" s="49"/>
      <c r="H390" s="513"/>
      <c r="I390" s="514"/>
    </row>
    <row r="391" spans="1:16" ht="15" customHeight="1">
      <c r="A391" s="515" t="s">
        <v>163</v>
      </c>
      <c r="B391" s="516"/>
      <c r="C391" s="516"/>
      <c r="D391" s="516"/>
      <c r="E391" s="516"/>
      <c r="F391" s="516"/>
      <c r="G391" s="516"/>
      <c r="H391" s="516"/>
      <c r="I391" s="517"/>
    </row>
    <row r="392" spans="1:16" s="6" customFormat="1" ht="18">
      <c r="A392" s="518" t="s">
        <v>280</v>
      </c>
      <c r="B392" s="519"/>
      <c r="C392" s="519"/>
      <c r="D392" s="519"/>
      <c r="E392" s="519"/>
      <c r="F392" s="519"/>
      <c r="G392" s="519"/>
      <c r="H392" s="519"/>
      <c r="I392" s="520"/>
      <c r="O392" s="3"/>
      <c r="P392" s="3"/>
    </row>
    <row r="394" spans="1:16">
      <c r="A394" s="486" t="s">
        <v>281</v>
      </c>
      <c r="B394" s="426" t="s">
        <v>282</v>
      </c>
      <c r="C394" s="489"/>
      <c r="D394" s="489"/>
      <c r="E394" s="489"/>
      <c r="F394" s="489"/>
      <c r="G394" s="489"/>
      <c r="H394" s="489"/>
      <c r="I394" s="490"/>
    </row>
    <row r="395" spans="1:16">
      <c r="A395" s="487"/>
      <c r="B395" s="411" t="s">
        <v>256</v>
      </c>
      <c r="C395" s="491"/>
      <c r="D395" s="491"/>
      <c r="E395" s="491"/>
      <c r="F395" s="491"/>
      <c r="G395" s="491"/>
      <c r="H395" s="491"/>
      <c r="I395" s="492"/>
    </row>
    <row r="396" spans="1:16">
      <c r="A396" s="488"/>
      <c r="B396" s="411" t="s">
        <v>283</v>
      </c>
      <c r="C396" s="491"/>
      <c r="D396" s="491"/>
      <c r="E396" s="491"/>
      <c r="F396" s="491"/>
      <c r="G396" s="491"/>
      <c r="H396" s="491"/>
      <c r="I396" s="492"/>
    </row>
    <row r="397" spans="1:16" ht="15" customHeight="1">
      <c r="A397" s="477" t="s">
        <v>4</v>
      </c>
      <c r="B397" s="477" t="s">
        <v>5</v>
      </c>
      <c r="C397" s="477" t="s">
        <v>6</v>
      </c>
      <c r="D397" s="477" t="s">
        <v>98</v>
      </c>
      <c r="E397" s="477" t="s">
        <v>28</v>
      </c>
      <c r="F397" s="507" t="s">
        <v>268</v>
      </c>
      <c r="G397" s="68" t="s">
        <v>39</v>
      </c>
      <c r="H397" s="509" t="s">
        <v>13</v>
      </c>
      <c r="I397" s="510"/>
    </row>
    <row r="398" spans="1:16" ht="15" customHeight="1">
      <c r="A398" s="506"/>
      <c r="B398" s="506"/>
      <c r="C398" s="506"/>
      <c r="D398" s="506"/>
      <c r="E398" s="506"/>
      <c r="F398" s="508"/>
      <c r="G398" s="67" t="s">
        <v>14</v>
      </c>
      <c r="H398" s="511" t="s">
        <v>284</v>
      </c>
      <c r="I398" s="512"/>
    </row>
    <row r="399" spans="1:16">
      <c r="A399" s="162" t="s">
        <v>285</v>
      </c>
      <c r="B399" s="57"/>
      <c r="C399" s="162" t="s">
        <v>286</v>
      </c>
      <c r="D399" s="60">
        <f>G399-2</f>
        <v>44803</v>
      </c>
      <c r="E399" s="60">
        <f>G399-2</f>
        <v>44803</v>
      </c>
      <c r="F399" s="60">
        <f>G399-2</f>
        <v>44803</v>
      </c>
      <c r="G399" s="60">
        <v>44805</v>
      </c>
      <c r="H399" s="513">
        <f>G399+6</f>
        <v>44811</v>
      </c>
      <c r="I399" s="514"/>
    </row>
    <row r="400" spans="1:16">
      <c r="A400" s="162" t="s">
        <v>287</v>
      </c>
      <c r="B400" s="53"/>
      <c r="C400" s="162" t="s">
        <v>288</v>
      </c>
      <c r="D400" s="29">
        <f>G400-2</f>
        <v>44809</v>
      </c>
      <c r="E400" s="29">
        <f>G400-2</f>
        <v>44809</v>
      </c>
      <c r="F400" s="49">
        <f>G400-2</f>
        <v>44809</v>
      </c>
      <c r="G400" s="60">
        <v>44811</v>
      </c>
      <c r="H400" s="513">
        <f>G400+3</f>
        <v>44814</v>
      </c>
      <c r="I400" s="514"/>
    </row>
    <row r="401" spans="1:16">
      <c r="A401" s="162" t="s">
        <v>289</v>
      </c>
      <c r="B401" s="16"/>
      <c r="C401" s="162" t="s">
        <v>290</v>
      </c>
      <c r="D401" s="29">
        <f>G401-2</f>
        <v>44822</v>
      </c>
      <c r="E401" s="29">
        <f>G401-2</f>
        <v>44822</v>
      </c>
      <c r="F401" s="49">
        <f>G401-2</f>
        <v>44822</v>
      </c>
      <c r="G401" s="60">
        <v>44824</v>
      </c>
      <c r="H401" s="513">
        <f>G401+9</f>
        <v>44833</v>
      </c>
      <c r="I401" s="514"/>
    </row>
    <row r="402" spans="1:16" s="4" customFormat="1">
      <c r="A402" s="162" t="s">
        <v>291</v>
      </c>
      <c r="B402" s="162"/>
      <c r="C402" s="162" t="s">
        <v>292</v>
      </c>
      <c r="D402" s="60">
        <f>G402-2</f>
        <v>44836</v>
      </c>
      <c r="E402" s="60">
        <f>G402-2</f>
        <v>44836</v>
      </c>
      <c r="F402" s="60">
        <f>G402-2</f>
        <v>44836</v>
      </c>
      <c r="G402" s="60">
        <v>44838</v>
      </c>
      <c r="H402" s="521">
        <f>G402+3</f>
        <v>44841</v>
      </c>
      <c r="I402" s="522"/>
      <c r="J402" s="9"/>
      <c r="K402" s="9"/>
      <c r="L402" s="9"/>
      <c r="M402" s="9"/>
      <c r="N402" s="9"/>
    </row>
    <row r="403" spans="1:16" ht="15" customHeight="1">
      <c r="A403" s="515" t="s">
        <v>293</v>
      </c>
      <c r="B403" s="516"/>
      <c r="C403" s="516"/>
      <c r="D403" s="516"/>
      <c r="E403" s="516"/>
      <c r="F403" s="516"/>
      <c r="G403" s="516"/>
      <c r="H403" s="516"/>
      <c r="I403" s="517"/>
    </row>
    <row r="404" spans="1:16" ht="18">
      <c r="A404" s="518" t="s">
        <v>280</v>
      </c>
      <c r="B404" s="519"/>
      <c r="C404" s="519"/>
      <c r="D404" s="519"/>
      <c r="E404" s="519"/>
      <c r="F404" s="519"/>
      <c r="G404" s="519"/>
      <c r="H404" s="519"/>
      <c r="I404" s="520"/>
    </row>
    <row r="407" spans="1:16">
      <c r="A407" s="529" t="s">
        <v>294</v>
      </c>
      <c r="B407" s="417" t="s">
        <v>295</v>
      </c>
      <c r="C407" s="532"/>
      <c r="D407" s="532"/>
      <c r="E407" s="532"/>
      <c r="F407" s="532"/>
      <c r="G407" s="532"/>
      <c r="H407" s="532"/>
      <c r="I407" s="532"/>
      <c r="J407" s="533"/>
    </row>
    <row r="408" spans="1:16">
      <c r="A408" s="530"/>
      <c r="B408" s="417" t="s">
        <v>296</v>
      </c>
      <c r="C408" s="532"/>
      <c r="D408" s="532"/>
      <c r="E408" s="532"/>
      <c r="F408" s="532"/>
      <c r="G408" s="532"/>
      <c r="H408" s="532"/>
      <c r="I408" s="532"/>
      <c r="J408" s="533"/>
    </row>
    <row r="409" spans="1:16">
      <c r="A409" s="531"/>
      <c r="B409" s="417" t="s">
        <v>297</v>
      </c>
      <c r="C409" s="532"/>
      <c r="D409" s="532"/>
      <c r="E409" s="532"/>
      <c r="F409" s="532"/>
      <c r="G409" s="532"/>
      <c r="H409" s="532"/>
      <c r="I409" s="532"/>
      <c r="J409" s="533"/>
    </row>
    <row r="410" spans="1:16" ht="15" customHeight="1">
      <c r="A410" s="477" t="s">
        <v>4</v>
      </c>
      <c r="B410" s="526" t="s">
        <v>5</v>
      </c>
      <c r="C410" s="526" t="s">
        <v>6</v>
      </c>
      <c r="D410" s="526" t="s">
        <v>98</v>
      </c>
      <c r="E410" s="526" t="s">
        <v>28</v>
      </c>
      <c r="F410" s="528" t="s">
        <v>268</v>
      </c>
      <c r="G410" s="236" t="s">
        <v>39</v>
      </c>
      <c r="H410" s="237" t="s">
        <v>13</v>
      </c>
      <c r="I410" s="237" t="s">
        <v>13</v>
      </c>
      <c r="J410" s="237" t="s">
        <v>13</v>
      </c>
    </row>
    <row r="411" spans="1:16" ht="30">
      <c r="A411" s="506"/>
      <c r="B411" s="527"/>
      <c r="C411" s="527"/>
      <c r="D411" s="506"/>
      <c r="E411" s="506"/>
      <c r="F411" s="508"/>
      <c r="G411" s="67" t="s">
        <v>14</v>
      </c>
      <c r="H411" s="35" t="s">
        <v>357</v>
      </c>
      <c r="I411" s="35" t="s">
        <v>358</v>
      </c>
      <c r="J411" s="35" t="s">
        <v>446</v>
      </c>
    </row>
    <row r="412" spans="1:16">
      <c r="A412" s="53" t="s">
        <v>350</v>
      </c>
      <c r="B412" s="158"/>
      <c r="C412" s="159" t="s">
        <v>348</v>
      </c>
      <c r="D412" s="50">
        <f t="shared" ref="D412:D417" si="45">G412-1</f>
        <v>45017</v>
      </c>
      <c r="E412" s="50">
        <f t="shared" ref="E412:E417" si="46">D412</f>
        <v>45017</v>
      </c>
      <c r="F412" s="50">
        <f t="shared" ref="F412:F417" si="47">G412-2</f>
        <v>45016</v>
      </c>
      <c r="G412" s="231">
        <v>45018</v>
      </c>
      <c r="H412" s="50">
        <f t="shared" ref="H412:H417" si="48">G412+3</f>
        <v>45021</v>
      </c>
      <c r="I412" s="50">
        <f t="shared" ref="I412:I417" si="49">G412+4</f>
        <v>45022</v>
      </c>
      <c r="J412" s="50">
        <f t="shared" ref="J412:J417" si="50">G412+5</f>
        <v>45023</v>
      </c>
    </row>
    <row r="413" spans="1:16">
      <c r="A413" s="53" t="s">
        <v>351</v>
      </c>
      <c r="B413" s="131"/>
      <c r="C413" s="120" t="s">
        <v>349</v>
      </c>
      <c r="D413" s="50">
        <f t="shared" si="45"/>
        <v>45024</v>
      </c>
      <c r="E413" s="50">
        <f t="shared" si="46"/>
        <v>45024</v>
      </c>
      <c r="F413" s="50">
        <f t="shared" si="47"/>
        <v>45023</v>
      </c>
      <c r="G413" s="231">
        <v>45025</v>
      </c>
      <c r="H413" s="50">
        <f t="shared" si="48"/>
        <v>45028</v>
      </c>
      <c r="I413" s="50">
        <f t="shared" si="49"/>
        <v>45029</v>
      </c>
      <c r="J413" s="50">
        <f t="shared" si="50"/>
        <v>45030</v>
      </c>
    </row>
    <row r="414" spans="1:16">
      <c r="A414" s="53" t="s">
        <v>389</v>
      </c>
      <c r="B414" s="158"/>
      <c r="C414" s="159" t="s">
        <v>390</v>
      </c>
      <c r="D414" s="50">
        <f t="shared" si="45"/>
        <v>45031</v>
      </c>
      <c r="E414" s="50">
        <f t="shared" si="46"/>
        <v>45031</v>
      </c>
      <c r="F414" s="50">
        <f t="shared" si="47"/>
        <v>45030</v>
      </c>
      <c r="G414" s="231">
        <v>45032</v>
      </c>
      <c r="H414" s="50">
        <f t="shared" si="48"/>
        <v>45035</v>
      </c>
      <c r="I414" s="50">
        <f t="shared" si="49"/>
        <v>45036</v>
      </c>
      <c r="J414" s="50">
        <f t="shared" si="50"/>
        <v>45037</v>
      </c>
    </row>
    <row r="415" spans="1:16" s="6" customFormat="1">
      <c r="A415" s="53" t="s">
        <v>391</v>
      </c>
      <c r="B415" s="131"/>
      <c r="C415" s="120" t="s">
        <v>392</v>
      </c>
      <c r="D415" s="50">
        <f t="shared" si="45"/>
        <v>45038</v>
      </c>
      <c r="E415" s="50">
        <f t="shared" si="46"/>
        <v>45038</v>
      </c>
      <c r="F415" s="50">
        <f t="shared" si="47"/>
        <v>45037</v>
      </c>
      <c r="G415" s="231">
        <v>45039</v>
      </c>
      <c r="H415" s="50">
        <f t="shared" si="48"/>
        <v>45042</v>
      </c>
      <c r="I415" s="50">
        <f t="shared" si="49"/>
        <v>45043</v>
      </c>
      <c r="J415" s="50">
        <f t="shared" si="50"/>
        <v>45044</v>
      </c>
      <c r="O415" s="3"/>
      <c r="P415" s="3"/>
    </row>
    <row r="416" spans="1:16" s="6" customFormat="1">
      <c r="A416" s="53" t="s">
        <v>393</v>
      </c>
      <c r="B416" s="158"/>
      <c r="C416" s="159" t="s">
        <v>394</v>
      </c>
      <c r="D416" s="50">
        <f t="shared" si="45"/>
        <v>45045</v>
      </c>
      <c r="E416" s="50">
        <f t="shared" si="46"/>
        <v>45045</v>
      </c>
      <c r="F416" s="50">
        <f t="shared" si="47"/>
        <v>45044</v>
      </c>
      <c r="G416" s="231">
        <v>45046</v>
      </c>
      <c r="H416" s="50">
        <f t="shared" si="48"/>
        <v>45049</v>
      </c>
      <c r="I416" s="50">
        <f t="shared" si="49"/>
        <v>45050</v>
      </c>
      <c r="J416" s="50">
        <f t="shared" si="50"/>
        <v>45051</v>
      </c>
      <c r="O416" s="3"/>
      <c r="P416" s="3"/>
    </row>
    <row r="417" spans="1:16" s="6" customFormat="1">
      <c r="A417" s="53" t="s">
        <v>395</v>
      </c>
      <c r="B417" s="131"/>
      <c r="C417" s="120" t="s">
        <v>396</v>
      </c>
      <c r="D417" s="50">
        <f t="shared" si="45"/>
        <v>45052</v>
      </c>
      <c r="E417" s="50">
        <f t="shared" si="46"/>
        <v>45052</v>
      </c>
      <c r="F417" s="50">
        <f t="shared" si="47"/>
        <v>45051</v>
      </c>
      <c r="G417" s="231">
        <v>45053</v>
      </c>
      <c r="H417" s="50">
        <f t="shared" si="48"/>
        <v>45056</v>
      </c>
      <c r="I417" s="50">
        <f t="shared" si="49"/>
        <v>45057</v>
      </c>
      <c r="J417" s="50">
        <f t="shared" si="50"/>
        <v>45058</v>
      </c>
      <c r="O417" s="3"/>
      <c r="P417" s="3"/>
    </row>
    <row r="418" spans="1:16" s="6" customFormat="1" ht="15" customHeight="1">
      <c r="A418" s="523" t="s">
        <v>298</v>
      </c>
      <c r="B418" s="524"/>
      <c r="C418" s="524"/>
      <c r="D418" s="524"/>
      <c r="E418" s="524"/>
      <c r="F418" s="524"/>
      <c r="G418" s="524"/>
      <c r="H418" s="524"/>
      <c r="I418" s="525"/>
      <c r="O418" s="3"/>
      <c r="P418" s="3"/>
    </row>
    <row r="419" spans="1:16" s="6" customFormat="1" ht="18">
      <c r="A419" s="518" t="s">
        <v>23</v>
      </c>
      <c r="B419" s="519"/>
      <c r="C419" s="519"/>
      <c r="D419" s="519"/>
      <c r="E419" s="519"/>
      <c r="F419" s="519"/>
      <c r="G419" s="519"/>
      <c r="H419" s="519"/>
      <c r="I419" s="520"/>
      <c r="O419" s="3"/>
      <c r="P419" s="3"/>
    </row>
  </sheetData>
  <mergeCells count="414">
    <mergeCell ref="B344:N344"/>
    <mergeCell ref="B345:N345"/>
    <mergeCell ref="B346:N346"/>
    <mergeCell ref="A284:A286"/>
    <mergeCell ref="B284:L284"/>
    <mergeCell ref="B285:L285"/>
    <mergeCell ref="B286:L286"/>
    <mergeCell ref="A287:A288"/>
    <mergeCell ref="B287:B288"/>
    <mergeCell ref="C287:C288"/>
    <mergeCell ref="D287:D288"/>
    <mergeCell ref="E287:E288"/>
    <mergeCell ref="F287:F288"/>
    <mergeCell ref="H287:H288"/>
    <mergeCell ref="I287:L287"/>
    <mergeCell ref="H332:J332"/>
    <mergeCell ref="A339:J339"/>
    <mergeCell ref="A341:I341"/>
    <mergeCell ref="A342:I342"/>
    <mergeCell ref="A344:A346"/>
    <mergeCell ref="A332:A333"/>
    <mergeCell ref="B332:B333"/>
    <mergeCell ref="C332:C333"/>
    <mergeCell ref="D332:D333"/>
    <mergeCell ref="A275:A276"/>
    <mergeCell ref="B275:B276"/>
    <mergeCell ref="C275:C276"/>
    <mergeCell ref="D275:D276"/>
    <mergeCell ref="E275:E276"/>
    <mergeCell ref="F275:F276"/>
    <mergeCell ref="H275:L275"/>
    <mergeCell ref="A281:L281"/>
    <mergeCell ref="B272:L272"/>
    <mergeCell ref="B273:L273"/>
    <mergeCell ref="A418:I418"/>
    <mergeCell ref="A419:I419"/>
    <mergeCell ref="A410:A411"/>
    <mergeCell ref="B410:B411"/>
    <mergeCell ref="C410:C411"/>
    <mergeCell ref="D410:D411"/>
    <mergeCell ref="E410:E411"/>
    <mergeCell ref="F410:F411"/>
    <mergeCell ref="A403:I403"/>
    <mergeCell ref="A404:I404"/>
    <mergeCell ref="A407:A409"/>
    <mergeCell ref="B407:J407"/>
    <mergeCell ref="B408:J408"/>
    <mergeCell ref="B409:J409"/>
    <mergeCell ref="H397:I397"/>
    <mergeCell ref="H398:I398"/>
    <mergeCell ref="H399:I399"/>
    <mergeCell ref="H400:I400"/>
    <mergeCell ref="H401:I401"/>
    <mergeCell ref="H402:I402"/>
    <mergeCell ref="A397:A398"/>
    <mergeCell ref="B397:B398"/>
    <mergeCell ref="C397:C398"/>
    <mergeCell ref="D397:D398"/>
    <mergeCell ref="E397:E398"/>
    <mergeCell ref="F397:F398"/>
    <mergeCell ref="H388:I388"/>
    <mergeCell ref="H389:I389"/>
    <mergeCell ref="H390:I390"/>
    <mergeCell ref="A391:I391"/>
    <mergeCell ref="A392:I392"/>
    <mergeCell ref="A394:A396"/>
    <mergeCell ref="B394:I394"/>
    <mergeCell ref="B395:I395"/>
    <mergeCell ref="B396:I396"/>
    <mergeCell ref="H382:I382"/>
    <mergeCell ref="H383:I383"/>
    <mergeCell ref="H384:I384"/>
    <mergeCell ref="H385:I385"/>
    <mergeCell ref="H386:I386"/>
    <mergeCell ref="H387:I387"/>
    <mergeCell ref="A382:A383"/>
    <mergeCell ref="B382:B383"/>
    <mergeCell ref="C382:C383"/>
    <mergeCell ref="D382:D383"/>
    <mergeCell ref="E382:E383"/>
    <mergeCell ref="F382:F383"/>
    <mergeCell ref="A375:I375"/>
    <mergeCell ref="A376:I376"/>
    <mergeCell ref="A379:A381"/>
    <mergeCell ref="B379:I379"/>
    <mergeCell ref="B380:I380"/>
    <mergeCell ref="B381:I381"/>
    <mergeCell ref="A363:A364"/>
    <mergeCell ref="B363:B364"/>
    <mergeCell ref="C363:C364"/>
    <mergeCell ref="D363:D364"/>
    <mergeCell ref="E363:E364"/>
    <mergeCell ref="F363:F364"/>
    <mergeCell ref="A356:A357"/>
    <mergeCell ref="B356:B357"/>
    <mergeCell ref="A360:A362"/>
    <mergeCell ref="B360:I360"/>
    <mergeCell ref="B361:I361"/>
    <mergeCell ref="B362:I362"/>
    <mergeCell ref="A347:A348"/>
    <mergeCell ref="B347:B348"/>
    <mergeCell ref="C347:C348"/>
    <mergeCell ref="D347:D348"/>
    <mergeCell ref="E347:E348"/>
    <mergeCell ref="F347:F348"/>
    <mergeCell ref="A354:N354"/>
    <mergeCell ref="A355:N355"/>
    <mergeCell ref="I347:N347"/>
    <mergeCell ref="E332:E333"/>
    <mergeCell ref="F332:F333"/>
    <mergeCell ref="H317:K317"/>
    <mergeCell ref="A325:H325"/>
    <mergeCell ref="I325:K325"/>
    <mergeCell ref="A326:K326"/>
    <mergeCell ref="A327:K327"/>
    <mergeCell ref="A329:A331"/>
    <mergeCell ref="B329:I329"/>
    <mergeCell ref="B330:I330"/>
    <mergeCell ref="A317:A318"/>
    <mergeCell ref="B317:B318"/>
    <mergeCell ref="C317:C318"/>
    <mergeCell ref="D317:D318"/>
    <mergeCell ref="E317:E318"/>
    <mergeCell ref="F317:F318"/>
    <mergeCell ref="H301:I301"/>
    <mergeCell ref="A311:I311"/>
    <mergeCell ref="A312:I312"/>
    <mergeCell ref="A314:A316"/>
    <mergeCell ref="B314:K314"/>
    <mergeCell ref="B315:K315"/>
    <mergeCell ref="B316:K316"/>
    <mergeCell ref="A301:A302"/>
    <mergeCell ref="B301:B302"/>
    <mergeCell ref="C301:C302"/>
    <mergeCell ref="D301:D302"/>
    <mergeCell ref="E301:E302"/>
    <mergeCell ref="F301:F302"/>
    <mergeCell ref="A298:A300"/>
    <mergeCell ref="B298:I298"/>
    <mergeCell ref="B299:I299"/>
    <mergeCell ref="B300:I300"/>
    <mergeCell ref="A294:L294"/>
    <mergeCell ref="A295:L295"/>
    <mergeCell ref="H238:J238"/>
    <mergeCell ref="A245:J245"/>
    <mergeCell ref="A246:J246"/>
    <mergeCell ref="A247:A248"/>
    <mergeCell ref="B247:B248"/>
    <mergeCell ref="E247:E248"/>
    <mergeCell ref="F247:F248"/>
    <mergeCell ref="H247:H248"/>
    <mergeCell ref="I247:I248"/>
    <mergeCell ref="A238:A239"/>
    <mergeCell ref="B238:B239"/>
    <mergeCell ref="C238:C239"/>
    <mergeCell ref="D238:D239"/>
    <mergeCell ref="E238:E239"/>
    <mergeCell ref="F238:F239"/>
    <mergeCell ref="A282:L282"/>
    <mergeCell ref="A272:A274"/>
    <mergeCell ref="B274:L274"/>
    <mergeCell ref="H224:H225"/>
    <mergeCell ref="A231:J231"/>
    <mergeCell ref="A232:J233"/>
    <mergeCell ref="A235:A237"/>
    <mergeCell ref="B235:J235"/>
    <mergeCell ref="B236:J236"/>
    <mergeCell ref="B237:J237"/>
    <mergeCell ref="A224:A225"/>
    <mergeCell ref="B224:B225"/>
    <mergeCell ref="C224:C225"/>
    <mergeCell ref="D224:D225"/>
    <mergeCell ref="E224:E225"/>
    <mergeCell ref="F224:F225"/>
    <mergeCell ref="H211:H212"/>
    <mergeCell ref="A217:J217"/>
    <mergeCell ref="A218:J218"/>
    <mergeCell ref="A219:J219"/>
    <mergeCell ref="A221:A223"/>
    <mergeCell ref="B221:J221"/>
    <mergeCell ref="B222:J222"/>
    <mergeCell ref="B223:J223"/>
    <mergeCell ref="A211:A212"/>
    <mergeCell ref="B211:B212"/>
    <mergeCell ref="C211:C212"/>
    <mergeCell ref="D211:D212"/>
    <mergeCell ref="E211:E212"/>
    <mergeCell ref="F211:F212"/>
    <mergeCell ref="H201:J201"/>
    <mergeCell ref="A205:J205"/>
    <mergeCell ref="A206:J206"/>
    <mergeCell ref="A208:A210"/>
    <mergeCell ref="B208:J208"/>
    <mergeCell ref="B209:J209"/>
    <mergeCell ref="B210:J210"/>
    <mergeCell ref="A201:A202"/>
    <mergeCell ref="B201:B202"/>
    <mergeCell ref="C201:C202"/>
    <mergeCell ref="D201:D202"/>
    <mergeCell ref="E201:E202"/>
    <mergeCell ref="F201:F202"/>
    <mergeCell ref="H187:K187"/>
    <mergeCell ref="A193:K193"/>
    <mergeCell ref="A194:K194"/>
    <mergeCell ref="A195:K195"/>
    <mergeCell ref="A196:K196"/>
    <mergeCell ref="A198:A200"/>
    <mergeCell ref="B198:J198"/>
    <mergeCell ref="B199:J199"/>
    <mergeCell ref="B200:J200"/>
    <mergeCell ref="A187:A188"/>
    <mergeCell ref="B187:B188"/>
    <mergeCell ref="C187:C188"/>
    <mergeCell ref="D187:D188"/>
    <mergeCell ref="E187:E188"/>
    <mergeCell ref="F187:F188"/>
    <mergeCell ref="H173:H174"/>
    <mergeCell ref="A179:H179"/>
    <mergeCell ref="A180:J180"/>
    <mergeCell ref="A181:J181"/>
    <mergeCell ref="A182:J182"/>
    <mergeCell ref="A184:A186"/>
    <mergeCell ref="B184:K184"/>
    <mergeCell ref="B185:K185"/>
    <mergeCell ref="B186:K186"/>
    <mergeCell ref="A173:A174"/>
    <mergeCell ref="B173:B174"/>
    <mergeCell ref="C173:C174"/>
    <mergeCell ref="D173:D174"/>
    <mergeCell ref="E173:E174"/>
    <mergeCell ref="F173:F174"/>
    <mergeCell ref="H158:J158"/>
    <mergeCell ref="A165:J165"/>
    <mergeCell ref="A166:J166"/>
    <mergeCell ref="A167:J167"/>
    <mergeCell ref="A168:J168"/>
    <mergeCell ref="A170:A172"/>
    <mergeCell ref="B170:J170"/>
    <mergeCell ref="B171:J171"/>
    <mergeCell ref="B172:J172"/>
    <mergeCell ref="A158:A159"/>
    <mergeCell ref="B158:B159"/>
    <mergeCell ref="C158:C159"/>
    <mergeCell ref="D158:D159"/>
    <mergeCell ref="E158:E159"/>
    <mergeCell ref="F158:F159"/>
    <mergeCell ref="A152:J152"/>
    <mergeCell ref="A153:J153"/>
    <mergeCell ref="A155:A157"/>
    <mergeCell ref="B155:J155"/>
    <mergeCell ref="B156:J156"/>
    <mergeCell ref="B157:J157"/>
    <mergeCell ref="A146:A147"/>
    <mergeCell ref="B146:B147"/>
    <mergeCell ref="C146:C147"/>
    <mergeCell ref="D146:D147"/>
    <mergeCell ref="E146:E147"/>
    <mergeCell ref="F146:F147"/>
    <mergeCell ref="A138:I138"/>
    <mergeCell ref="A139:I139"/>
    <mergeCell ref="A140:I140"/>
    <mergeCell ref="A141:I141"/>
    <mergeCell ref="A143:A145"/>
    <mergeCell ref="B143:J143"/>
    <mergeCell ref="B144:J144"/>
    <mergeCell ref="B145:J145"/>
    <mergeCell ref="H146:J146"/>
    <mergeCell ref="A129:A131"/>
    <mergeCell ref="B129:I129"/>
    <mergeCell ref="B130:I130"/>
    <mergeCell ref="B131:I131"/>
    <mergeCell ref="A132:A133"/>
    <mergeCell ref="B132:B133"/>
    <mergeCell ref="C132:C133"/>
    <mergeCell ref="D132:D133"/>
    <mergeCell ref="E132:E133"/>
    <mergeCell ref="F132:F133"/>
    <mergeCell ref="H132:I132"/>
    <mergeCell ref="H119:H120"/>
    <mergeCell ref="I119:I120"/>
    <mergeCell ref="J119:M119"/>
    <mergeCell ref="A126:N126"/>
    <mergeCell ref="A127:N127"/>
    <mergeCell ref="A128:I128"/>
    <mergeCell ref="A119:A120"/>
    <mergeCell ref="B119:B120"/>
    <mergeCell ref="C119:C120"/>
    <mergeCell ref="D119:D120"/>
    <mergeCell ref="E119:E120"/>
    <mergeCell ref="F119:F120"/>
    <mergeCell ref="H105:H106"/>
    <mergeCell ref="I105:M105"/>
    <mergeCell ref="A112:K112"/>
    <mergeCell ref="A113:K113"/>
    <mergeCell ref="A114:K114"/>
    <mergeCell ref="A116:A118"/>
    <mergeCell ref="B116:N116"/>
    <mergeCell ref="B117:N117"/>
    <mergeCell ref="B118:N118"/>
    <mergeCell ref="A105:A106"/>
    <mergeCell ref="B105:B106"/>
    <mergeCell ref="C105:C106"/>
    <mergeCell ref="D105:D106"/>
    <mergeCell ref="E105:E106"/>
    <mergeCell ref="F105:F106"/>
    <mergeCell ref="H92:H93"/>
    <mergeCell ref="A100:I100"/>
    <mergeCell ref="A101:K101"/>
    <mergeCell ref="A102:A104"/>
    <mergeCell ref="B102:K102"/>
    <mergeCell ref="B103:K103"/>
    <mergeCell ref="B104:K104"/>
    <mergeCell ref="A92:A93"/>
    <mergeCell ref="B92:B93"/>
    <mergeCell ref="C92:C93"/>
    <mergeCell ref="D92:D93"/>
    <mergeCell ref="E92:E93"/>
    <mergeCell ref="F92:F93"/>
    <mergeCell ref="H78:H79"/>
    <mergeCell ref="I78:I79"/>
    <mergeCell ref="J78:J79"/>
    <mergeCell ref="A86:J86"/>
    <mergeCell ref="A87:J87"/>
    <mergeCell ref="A89:A91"/>
    <mergeCell ref="B89:I89"/>
    <mergeCell ref="B90:I90"/>
    <mergeCell ref="B91:I91"/>
    <mergeCell ref="A78:A79"/>
    <mergeCell ref="B78:B79"/>
    <mergeCell ref="C78:C79"/>
    <mergeCell ref="D78:D79"/>
    <mergeCell ref="E78:E79"/>
    <mergeCell ref="F78:F79"/>
    <mergeCell ref="A72:L72"/>
    <mergeCell ref="A73:L73"/>
    <mergeCell ref="A75:A77"/>
    <mergeCell ref="B75:J75"/>
    <mergeCell ref="B76:J76"/>
    <mergeCell ref="B77:J77"/>
    <mergeCell ref="H64:H65"/>
    <mergeCell ref="I64:I65"/>
    <mergeCell ref="J64:J65"/>
    <mergeCell ref="K64:K65"/>
    <mergeCell ref="L64:L65"/>
    <mergeCell ref="A71:L71"/>
    <mergeCell ref="A64:A65"/>
    <mergeCell ref="B64:B65"/>
    <mergeCell ref="C64:C65"/>
    <mergeCell ref="D64:D65"/>
    <mergeCell ref="E64:E65"/>
    <mergeCell ref="F64:F65"/>
    <mergeCell ref="H51:H52"/>
    <mergeCell ref="I51:I52"/>
    <mergeCell ref="J51:J52"/>
    <mergeCell ref="A58:J58"/>
    <mergeCell ref="A59:J59"/>
    <mergeCell ref="A61:A63"/>
    <mergeCell ref="B61:L61"/>
    <mergeCell ref="B62:L62"/>
    <mergeCell ref="B63:L63"/>
    <mergeCell ref="A51:A52"/>
    <mergeCell ref="B51:B52"/>
    <mergeCell ref="C51:C52"/>
    <mergeCell ref="D51:D52"/>
    <mergeCell ref="E51:E52"/>
    <mergeCell ref="F51:F52"/>
    <mergeCell ref="H36:I36"/>
    <mergeCell ref="A43:M43"/>
    <mergeCell ref="A44:M44"/>
    <mergeCell ref="A45:M45"/>
    <mergeCell ref="A48:A50"/>
    <mergeCell ref="B48:J48"/>
    <mergeCell ref="B49:J49"/>
    <mergeCell ref="B50:J50"/>
    <mergeCell ref="A36:A37"/>
    <mergeCell ref="B36:B37"/>
    <mergeCell ref="C36:C37"/>
    <mergeCell ref="D36:D37"/>
    <mergeCell ref="E36:E37"/>
    <mergeCell ref="F36:F37"/>
    <mergeCell ref="A30:H30"/>
    <mergeCell ref="A31:H31"/>
    <mergeCell ref="A33:A35"/>
    <mergeCell ref="B33:M33"/>
    <mergeCell ref="B34:M34"/>
    <mergeCell ref="B35:M35"/>
    <mergeCell ref="A24:A25"/>
    <mergeCell ref="B24:B25"/>
    <mergeCell ref="C24:C25"/>
    <mergeCell ref="D24:D25"/>
    <mergeCell ref="E24:E25"/>
    <mergeCell ref="F24:F25"/>
    <mergeCell ref="A18:J18"/>
    <mergeCell ref="A19:J19"/>
    <mergeCell ref="A21:A23"/>
    <mergeCell ref="B21:I21"/>
    <mergeCell ref="B22:I22"/>
    <mergeCell ref="B23:I23"/>
    <mergeCell ref="H5:H6"/>
    <mergeCell ref="A13:J13"/>
    <mergeCell ref="A14:J14"/>
    <mergeCell ref="A15:J15"/>
    <mergeCell ref="A16:J16"/>
    <mergeCell ref="A17:J17"/>
    <mergeCell ref="A2:A4"/>
    <mergeCell ref="B2:J2"/>
    <mergeCell ref="B3:J3"/>
    <mergeCell ref="B4:J4"/>
    <mergeCell ref="A5:A6"/>
    <mergeCell ref="B5:B6"/>
    <mergeCell ref="C5:C6"/>
    <mergeCell ref="D5:D6"/>
    <mergeCell ref="E5:E6"/>
    <mergeCell ref="F5:F6"/>
  </mergeCells>
  <hyperlinks>
    <hyperlink ref="K113" r:id="rId1" display="业务  Elena   TEL:0592-2687212       EMAIL: Zhong.elena@cn.zim.com"/>
    <hyperlink ref="K418:S418" r:id="rId2" display="业务  黄先生　TEL:2687217 MOBILE:13906028606     EMAIL:  huang.byron@cn.zim.com"/>
    <hyperlink ref="K403:S403" r:id="rId3" display="业务  黄先生　TEL:2687217 MOBILE:13906028606     EMAIL:  huang.byron@cn.zim.com"/>
    <hyperlink ref="K391:S391" r:id="rId4" display="业务  黄先生　TEL:2687217 MOBILE:13906028606     EMAIL:  huang.byron@cn.zim.com"/>
    <hyperlink ref="K218:S218" r:id="rId5" display="业务  黄先生　TEL:2687217 MOBILE:13906028606     EMAIL:  huang.byron@cn.zim.com"/>
    <hyperlink ref="K86:T86" r:id="rId6" display="业务  Joy：TEL:0592-2687213          EMAIL:ye.joy@cn.zim.com"/>
    <hyperlink ref="K72:T72" r:id="rId7" display="业务  Joy：TEL:0592-2687213          EMAIL:ye.joy@cn.zim.com"/>
    <hyperlink ref="K196:T196" r:id="rId8" display="订舱咨询（提交订舱；修改订舱；订舱状态咨询）:cnxia.booking@zim.com/cnxia.booking@goldstarline.com 客服热线:400 8191071"/>
    <hyperlink ref="K181:S181" r:id="rId9" display="业务  黄先生　TEL:2687217 MOBILE:13906028606     EMAIL:  huang.byron@cn.zim.com"/>
    <hyperlink ref="K354:S354" r:id="rId10" display="业务  黄先生　TEL:2687217 MOBILE:13906028606     EMAIL:  huang.byron@cn.zim.com"/>
    <hyperlink ref="K341:S341" r:id="rId11" display="业务  黄先生　TEL:2687217 MOBILE:13906028606     EMAIL:  huang.byron@cn.zim.com"/>
    <hyperlink ref="K58:T58" r:id="rId12" display="业务  Joy：TEL:0592-2687213          EMAIL:ye.joy@cn.zim.com"/>
    <hyperlink ref="K311:S311" r:id="rId13" display="业务  黄先生　TEL:2687217 MOBILE:13906028606     EMAIL:  huang.byron@cn.zim.com"/>
  </hyperlinks>
  <pageMargins left="0.7" right="0.7" top="0.75" bottom="0.75" header="0.3" footer="0.3"/>
  <pageSetup orientation="portrait" r:id="rId14"/>
  <ignoredErrors>
    <ignoredError sqref="D122" formula="1"/>
  </ignoredErrors>
  <legacyDrawing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82d0f04-9721-480e-a029-a91b4391d668" xsi:nil="true"/>
    <lcf76f155ced4ddcb4097134ff3c332f xmlns="b1f73714-b184-45b6-91f3-42294b9089f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64C203E08925545B5707B30A9C6865C" ma:contentTypeVersion="16" ma:contentTypeDescription="Create a new document." ma:contentTypeScope="" ma:versionID="11bbaefe69f714088df44005dc69600b">
  <xsd:schema xmlns:xsd="http://www.w3.org/2001/XMLSchema" xmlns:xs="http://www.w3.org/2001/XMLSchema" xmlns:p="http://schemas.microsoft.com/office/2006/metadata/properties" xmlns:ns2="482d0f04-9721-480e-a029-a91b4391d668" xmlns:ns3="b1f73714-b184-45b6-91f3-42294b9089fd" targetNamespace="http://schemas.microsoft.com/office/2006/metadata/properties" ma:root="true" ma:fieldsID="0e04f6d2b55e79ed064ecf00c252e273" ns2:_="" ns3:_="">
    <xsd:import namespace="482d0f04-9721-480e-a029-a91b4391d668"/>
    <xsd:import namespace="b1f73714-b184-45b6-91f3-42294b9089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d0f04-9721-480e-a029-a91b4391d6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e62e44-48b4-4cc1-a880-ff3312d27cb8}" ma:internalName="TaxCatchAll" ma:showField="CatchAllData" ma:web="482d0f04-9721-480e-a029-a91b4391d6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f73714-b184-45b6-91f3-42294b9089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0278df-49fc-4173-a563-d71969f4581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02FDF9-C04A-43CA-91D4-785258CE2775}">
  <ds:schemaRef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documentManagement/types"/>
    <ds:schemaRef ds:uri="http://purl.org/dc/dcmitype/"/>
    <ds:schemaRef ds:uri="b1f73714-b184-45b6-91f3-42294b9089fd"/>
    <ds:schemaRef ds:uri="482d0f04-9721-480e-a029-a91b4391d66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71174D1-A3A9-4C17-B9B0-CAE7631238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d0f04-9721-480e-a029-a91b4391d668"/>
    <ds:schemaRef ds:uri="b1f73714-b184-45b6-91f3-42294b908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4EF5B3-74B8-4BA1-AC3A-7A2B05A9D2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FUZ-XIA</vt:lpstr>
      <vt:lpstr>Apr</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2015-06-05T18:17:20Z</dcterms:created>
  <dcterms:modified xsi:type="dcterms:W3CDTF">2023-04-04T07:21:00Z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0x010100364C203E08925545B5707B30A9C6865C</vt:lpwstr>
  </property>
  <property fmtid="{D5CDD505-2E9C-101B-9397-08002B2CF9AE}" pid="3" name="MediaServiceImageTags">
    <vt:lpwstr/>
  </property>
</Properties>
</file>