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8920" windowHeight="15840"/>
  </bookViews>
  <sheets>
    <sheet name="FUZ-XIA" sheetId="36" r:id="rId1"/>
    <sheet name="May" sheetId="35"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36" l="1"/>
  <c r="E22" i="36" s="1"/>
  <c r="E18" i="36"/>
  <c r="E17" i="36"/>
  <c r="E19" i="36" s="1"/>
  <c r="E21" i="36" s="1"/>
  <c r="E23" i="36" s="1"/>
  <c r="E10" i="36"/>
  <c r="E13" i="36" s="1"/>
  <c r="E8" i="36"/>
  <c r="E11" i="36" s="1"/>
  <c r="E7" i="36"/>
  <c r="E6" i="36"/>
  <c r="E9" i="36" s="1"/>
  <c r="E12" i="36" s="1"/>
  <c r="E14" i="36" l="1"/>
  <c r="C101" i="35"/>
  <c r="C102" i="35"/>
  <c r="G101" i="35"/>
  <c r="G102" i="35"/>
  <c r="A101" i="35"/>
  <c r="A102" i="35"/>
  <c r="L74" i="35"/>
  <c r="K74" i="35"/>
  <c r="J74" i="35"/>
  <c r="I74" i="35"/>
  <c r="H74" i="35"/>
  <c r="F74" i="35"/>
  <c r="E74" i="35"/>
  <c r="D74" i="35"/>
  <c r="J58" i="35"/>
  <c r="I58" i="35"/>
  <c r="H58" i="35"/>
  <c r="F58" i="35"/>
  <c r="E58" i="35"/>
  <c r="D58" i="35"/>
  <c r="J56" i="35"/>
  <c r="I56" i="35"/>
  <c r="H56" i="35"/>
  <c r="F56" i="35"/>
  <c r="E56" i="35"/>
  <c r="D56" i="35"/>
  <c r="L73" i="35" l="1"/>
  <c r="K73" i="35"/>
  <c r="J73" i="35"/>
  <c r="I73" i="35"/>
  <c r="H73" i="35"/>
  <c r="F73" i="35"/>
  <c r="E73" i="35"/>
  <c r="D73" i="35"/>
  <c r="H344" i="35" l="1"/>
  <c r="I344" i="35" s="1"/>
  <c r="J344" i="35" s="1"/>
  <c r="D344" i="35"/>
  <c r="E344" i="35"/>
  <c r="F344" i="35"/>
  <c r="H338" i="35"/>
  <c r="I338" i="35" s="1"/>
  <c r="J338" i="35" s="1"/>
  <c r="F338" i="35"/>
  <c r="E338" i="35"/>
  <c r="D338" i="35"/>
  <c r="J55" i="35" l="1"/>
  <c r="G54" i="35"/>
  <c r="D54" i="35" s="1"/>
  <c r="H55" i="35" l="1"/>
  <c r="F55" i="35"/>
  <c r="I55" i="35"/>
  <c r="D55" i="35"/>
  <c r="E55" i="35"/>
  <c r="F54" i="35"/>
  <c r="E54" i="35"/>
  <c r="L71" i="35" l="1"/>
  <c r="L72" i="35"/>
  <c r="L75" i="35"/>
  <c r="L69" i="35"/>
  <c r="K71" i="35"/>
  <c r="K72" i="35"/>
  <c r="K75" i="35"/>
  <c r="K69" i="35"/>
  <c r="J71" i="35"/>
  <c r="J72" i="35"/>
  <c r="J75" i="35"/>
  <c r="J69" i="35"/>
  <c r="I71" i="35"/>
  <c r="I72" i="35"/>
  <c r="I75" i="35"/>
  <c r="I69" i="35"/>
  <c r="F359" i="35"/>
  <c r="E359" i="35"/>
  <c r="D359" i="35"/>
  <c r="F358" i="35"/>
  <c r="E358" i="35"/>
  <c r="D358" i="35"/>
  <c r="F357" i="35"/>
  <c r="E357" i="35"/>
  <c r="D357" i="35"/>
  <c r="F356" i="35"/>
  <c r="E356" i="35"/>
  <c r="D356" i="35"/>
  <c r="F355" i="35"/>
  <c r="E355" i="35"/>
  <c r="D355" i="35"/>
  <c r="I8" i="35" l="1"/>
  <c r="I9" i="35"/>
  <c r="B39" i="35" l="1"/>
  <c r="B40" i="35"/>
  <c r="B41" i="35"/>
  <c r="B42" i="35"/>
  <c r="A39" i="35"/>
  <c r="A40" i="35"/>
  <c r="A41" i="35"/>
  <c r="A42" i="35"/>
  <c r="C39" i="35"/>
  <c r="C40" i="35"/>
  <c r="C41" i="35"/>
  <c r="C42" i="35"/>
  <c r="D418" i="35" l="1"/>
  <c r="E418" i="35" s="1"/>
  <c r="F418" i="35"/>
  <c r="D419" i="35"/>
  <c r="E419" i="35" s="1"/>
  <c r="F419" i="35"/>
  <c r="D308" i="35" l="1"/>
  <c r="E308" i="35"/>
  <c r="F308" i="35"/>
  <c r="D309" i="35"/>
  <c r="E309" i="35"/>
  <c r="F309" i="35"/>
  <c r="D310" i="35"/>
  <c r="E310" i="35"/>
  <c r="F310" i="35"/>
  <c r="H285" i="35"/>
  <c r="I285" i="35"/>
  <c r="J285" i="35"/>
  <c r="K285" i="35"/>
  <c r="L285" i="35"/>
  <c r="D285" i="35"/>
  <c r="E285" i="35" s="1"/>
  <c r="F285" i="35"/>
  <c r="D282" i="35"/>
  <c r="E282" i="35" s="1"/>
  <c r="F282" i="35"/>
  <c r="D231" i="35"/>
  <c r="E231" i="35"/>
  <c r="F231" i="35"/>
  <c r="D232" i="35"/>
  <c r="E232" i="35"/>
  <c r="F232" i="35"/>
  <c r="D233" i="35"/>
  <c r="E233" i="35"/>
  <c r="F233" i="35"/>
  <c r="D234" i="35"/>
  <c r="E234" i="35"/>
  <c r="F234" i="35"/>
  <c r="D235" i="35"/>
  <c r="E235" i="35"/>
  <c r="F235" i="35"/>
  <c r="D245" i="35"/>
  <c r="E245" i="35"/>
  <c r="F245" i="35"/>
  <c r="D111" i="35"/>
  <c r="E111" i="35"/>
  <c r="F111" i="35"/>
  <c r="G112" i="35"/>
  <c r="D112" i="35" s="1"/>
  <c r="G113" i="35"/>
  <c r="G114" i="35" s="1"/>
  <c r="G115" i="35" s="1"/>
  <c r="I10" i="35"/>
  <c r="I11" i="35" s="1"/>
  <c r="J8" i="35"/>
  <c r="G8" i="35"/>
  <c r="D7" i="35"/>
  <c r="E7" i="35"/>
  <c r="F7" i="35"/>
  <c r="J7" i="35"/>
  <c r="D143" i="35"/>
  <c r="E143" i="35"/>
  <c r="F143" i="35"/>
  <c r="H143" i="35"/>
  <c r="I143" i="35"/>
  <c r="D139" i="35"/>
  <c r="E139" i="35"/>
  <c r="D140" i="35"/>
  <c r="E140" i="35"/>
  <c r="D141" i="35"/>
  <c r="E141" i="35"/>
  <c r="D142" i="35"/>
  <c r="E142" i="35"/>
  <c r="J129" i="35"/>
  <c r="K129" i="35" s="1"/>
  <c r="J127" i="35"/>
  <c r="N127" i="35" s="1"/>
  <c r="J128" i="35"/>
  <c r="L128" i="35" s="1"/>
  <c r="I126" i="35"/>
  <c r="J125" i="35"/>
  <c r="N125" i="35" s="1"/>
  <c r="G129" i="35"/>
  <c r="D129" i="35" s="1"/>
  <c r="H89" i="35"/>
  <c r="I89" i="35" s="1"/>
  <c r="J89" i="35" s="1"/>
  <c r="F69" i="35"/>
  <c r="J54" i="35"/>
  <c r="D53" i="35"/>
  <c r="E53" i="35"/>
  <c r="F53" i="35"/>
  <c r="J423" i="35"/>
  <c r="I423" i="35"/>
  <c r="H423" i="35"/>
  <c r="F423" i="35"/>
  <c r="D423" i="35"/>
  <c r="E423" i="35" s="1"/>
  <c r="J422" i="35"/>
  <c r="I422" i="35"/>
  <c r="H422" i="35"/>
  <c r="F422" i="35"/>
  <c r="D422" i="35"/>
  <c r="E422" i="35" s="1"/>
  <c r="J421" i="35"/>
  <c r="I421" i="35"/>
  <c r="H421" i="35"/>
  <c r="F421" i="35"/>
  <c r="D421" i="35"/>
  <c r="E421" i="35" s="1"/>
  <c r="J420" i="35"/>
  <c r="I420" i="35"/>
  <c r="H420" i="35"/>
  <c r="F420" i="35"/>
  <c r="D420" i="35"/>
  <c r="E420" i="35" s="1"/>
  <c r="J419" i="35"/>
  <c r="I419" i="35"/>
  <c r="H419" i="35"/>
  <c r="J418" i="35"/>
  <c r="I418" i="35"/>
  <c r="H418" i="35"/>
  <c r="H391" i="35"/>
  <c r="H390" i="35"/>
  <c r="N359" i="35"/>
  <c r="M359" i="35"/>
  <c r="L359" i="35"/>
  <c r="K359" i="35"/>
  <c r="J359" i="35"/>
  <c r="I359" i="35"/>
  <c r="N358" i="35"/>
  <c r="M358" i="35"/>
  <c r="L358" i="35"/>
  <c r="K358" i="35"/>
  <c r="J358" i="35"/>
  <c r="I358" i="35"/>
  <c r="N357" i="35"/>
  <c r="M357" i="35"/>
  <c r="L357" i="35"/>
  <c r="K357" i="35"/>
  <c r="J357" i="35"/>
  <c r="I357" i="35"/>
  <c r="N356" i="35"/>
  <c r="M356" i="35"/>
  <c r="L356" i="35"/>
  <c r="K356" i="35"/>
  <c r="J356" i="35"/>
  <c r="I356" i="35"/>
  <c r="N355" i="35"/>
  <c r="M355" i="35"/>
  <c r="L355" i="35"/>
  <c r="K355" i="35"/>
  <c r="J355" i="35"/>
  <c r="I355" i="35"/>
  <c r="G340" i="35"/>
  <c r="G341" i="35" s="1"/>
  <c r="G342" i="35" s="1"/>
  <c r="G343" i="35" s="1"/>
  <c r="H339" i="35"/>
  <c r="I339" i="35" s="1"/>
  <c r="J339" i="35" s="1"/>
  <c r="F339" i="35"/>
  <c r="E339" i="35"/>
  <c r="D339" i="35"/>
  <c r="H313" i="35"/>
  <c r="I313" i="35" s="1"/>
  <c r="F313" i="35"/>
  <c r="E313" i="35"/>
  <c r="D313" i="35"/>
  <c r="H312" i="35"/>
  <c r="I312" i="35" s="1"/>
  <c r="F312" i="35"/>
  <c r="E312" i="35"/>
  <c r="D312" i="35"/>
  <c r="H311" i="35"/>
  <c r="I311" i="35" s="1"/>
  <c r="F311" i="35"/>
  <c r="E311" i="35"/>
  <c r="D311" i="35"/>
  <c r="H310" i="35"/>
  <c r="I310" i="35" s="1"/>
  <c r="H309" i="35"/>
  <c r="I309" i="35" s="1"/>
  <c r="H308" i="35"/>
  <c r="I308" i="35" s="1"/>
  <c r="L298" i="35"/>
  <c r="K298" i="35"/>
  <c r="J298" i="35"/>
  <c r="I298" i="35"/>
  <c r="F298" i="35"/>
  <c r="E298" i="35"/>
  <c r="D298" i="35"/>
  <c r="L297" i="35"/>
  <c r="K297" i="35"/>
  <c r="J297" i="35"/>
  <c r="I297" i="35"/>
  <c r="F297" i="35"/>
  <c r="E297" i="35"/>
  <c r="D297" i="35"/>
  <c r="L296" i="35"/>
  <c r="K296" i="35"/>
  <c r="J296" i="35"/>
  <c r="I296" i="35"/>
  <c r="F296" i="35"/>
  <c r="E296" i="35"/>
  <c r="D296" i="35"/>
  <c r="L295" i="35"/>
  <c r="K295" i="35"/>
  <c r="J295" i="35"/>
  <c r="I295" i="35"/>
  <c r="F295" i="35"/>
  <c r="E295" i="35"/>
  <c r="D295" i="35"/>
  <c r="L294" i="35"/>
  <c r="K294" i="35"/>
  <c r="J294" i="35"/>
  <c r="I294" i="35"/>
  <c r="F294" i="35"/>
  <c r="E294" i="35"/>
  <c r="D294" i="35"/>
  <c r="L284" i="35"/>
  <c r="K284" i="35"/>
  <c r="J284" i="35"/>
  <c r="I284" i="35"/>
  <c r="H284" i="35"/>
  <c r="F284" i="35"/>
  <c r="D284" i="35"/>
  <c r="E284" i="35" s="1"/>
  <c r="L283" i="35"/>
  <c r="K283" i="35"/>
  <c r="J283" i="35"/>
  <c r="I283" i="35"/>
  <c r="H283" i="35"/>
  <c r="F283" i="35"/>
  <c r="D283" i="35"/>
  <c r="E283" i="35" s="1"/>
  <c r="L282" i="35"/>
  <c r="K282" i="35"/>
  <c r="J282" i="35"/>
  <c r="I282" i="35"/>
  <c r="H282" i="35"/>
  <c r="J249" i="35"/>
  <c r="I249" i="35"/>
  <c r="H249" i="35"/>
  <c r="F249" i="35"/>
  <c r="E249" i="35"/>
  <c r="D249" i="35"/>
  <c r="J248" i="35"/>
  <c r="I248" i="35"/>
  <c r="H248" i="35"/>
  <c r="F248" i="35"/>
  <c r="E248" i="35"/>
  <c r="D248" i="35"/>
  <c r="J247" i="35"/>
  <c r="I247" i="35"/>
  <c r="H247" i="35"/>
  <c r="F247" i="35"/>
  <c r="E247" i="35"/>
  <c r="D247" i="35"/>
  <c r="J246" i="35"/>
  <c r="I246" i="35"/>
  <c r="H246" i="35"/>
  <c r="F246" i="35"/>
  <c r="E246" i="35"/>
  <c r="D246" i="35"/>
  <c r="J245" i="35"/>
  <c r="I245" i="35"/>
  <c r="H245" i="35"/>
  <c r="J235" i="35"/>
  <c r="I235" i="35"/>
  <c r="H235" i="35"/>
  <c r="J234" i="35"/>
  <c r="I234" i="35"/>
  <c r="H234" i="35"/>
  <c r="J233" i="35"/>
  <c r="I233" i="35"/>
  <c r="H233" i="35"/>
  <c r="J232" i="35"/>
  <c r="I232" i="35"/>
  <c r="H232" i="35"/>
  <c r="J231" i="35"/>
  <c r="I231" i="35"/>
  <c r="H231" i="35"/>
  <c r="I219" i="35"/>
  <c r="I220" i="35" s="1"/>
  <c r="G219" i="35"/>
  <c r="F219" i="35" s="1"/>
  <c r="J218" i="35"/>
  <c r="F218" i="35"/>
  <c r="E218" i="35"/>
  <c r="D218" i="35"/>
  <c r="J208" i="35"/>
  <c r="I208" i="35"/>
  <c r="F208" i="35"/>
  <c r="E208" i="35"/>
  <c r="D208" i="35"/>
  <c r="G195" i="35"/>
  <c r="G196" i="35" s="1"/>
  <c r="K194" i="35"/>
  <c r="J194" i="35"/>
  <c r="I194" i="35"/>
  <c r="H194" i="35"/>
  <c r="F194" i="35"/>
  <c r="E194" i="35"/>
  <c r="D194" i="35"/>
  <c r="F183" i="35"/>
  <c r="E183" i="35"/>
  <c r="D183" i="35"/>
  <c r="F182" i="35"/>
  <c r="E182" i="35"/>
  <c r="D182" i="35"/>
  <c r="F181" i="35"/>
  <c r="E181" i="35"/>
  <c r="D181" i="35"/>
  <c r="F180" i="35"/>
  <c r="E180" i="35"/>
  <c r="D180" i="35"/>
  <c r="J169" i="35"/>
  <c r="I169" i="35"/>
  <c r="H169" i="35"/>
  <c r="E169" i="35"/>
  <c r="D169" i="35"/>
  <c r="F169" i="35" s="1"/>
  <c r="J168" i="35"/>
  <c r="I168" i="35"/>
  <c r="H168" i="35"/>
  <c r="E168" i="35"/>
  <c r="D168" i="35"/>
  <c r="F168" i="35" s="1"/>
  <c r="J167" i="35"/>
  <c r="I167" i="35"/>
  <c r="H167" i="35"/>
  <c r="E167" i="35"/>
  <c r="D167" i="35"/>
  <c r="F167" i="35" s="1"/>
  <c r="J166" i="35"/>
  <c r="I166" i="35"/>
  <c r="H166" i="35"/>
  <c r="E166" i="35"/>
  <c r="D166" i="35"/>
  <c r="F166" i="35" s="1"/>
  <c r="I142" i="35"/>
  <c r="H142" i="35"/>
  <c r="F142" i="35"/>
  <c r="I141" i="35"/>
  <c r="H141" i="35"/>
  <c r="F141" i="35"/>
  <c r="I140" i="35"/>
  <c r="H140" i="35"/>
  <c r="F140" i="35"/>
  <c r="I139" i="35"/>
  <c r="H139" i="35"/>
  <c r="F139" i="35"/>
  <c r="J130" i="35"/>
  <c r="L130" i="35" s="1"/>
  <c r="F128" i="35"/>
  <c r="E128" i="35"/>
  <c r="D128" i="35"/>
  <c r="F127" i="35"/>
  <c r="E127" i="35"/>
  <c r="D127" i="35"/>
  <c r="F126" i="35"/>
  <c r="E126" i="35"/>
  <c r="D126" i="35"/>
  <c r="F125" i="35"/>
  <c r="E125" i="35"/>
  <c r="D125" i="35"/>
  <c r="I111" i="35"/>
  <c r="J111" i="35" s="1"/>
  <c r="K111" i="35" s="1"/>
  <c r="L111" i="35" s="1"/>
  <c r="G103" i="35"/>
  <c r="F103" i="35" s="1"/>
  <c r="C103" i="35"/>
  <c r="A103" i="35"/>
  <c r="E102" i="35"/>
  <c r="F101" i="35"/>
  <c r="G100" i="35"/>
  <c r="F100" i="35" s="1"/>
  <c r="C100" i="35"/>
  <c r="A100" i="35"/>
  <c r="G99" i="35"/>
  <c r="F99" i="35" s="1"/>
  <c r="C99" i="35"/>
  <c r="A99" i="35"/>
  <c r="G98" i="35"/>
  <c r="I98" i="35" s="1"/>
  <c r="C98" i="35"/>
  <c r="A98" i="35"/>
  <c r="F89" i="35"/>
  <c r="G86" i="35"/>
  <c r="H86" i="35" s="1"/>
  <c r="I86" i="35" s="1"/>
  <c r="J86" i="35" s="1"/>
  <c r="H85" i="35"/>
  <c r="I85" i="35" s="1"/>
  <c r="J85" i="35" s="1"/>
  <c r="F85" i="35"/>
  <c r="E85" i="35"/>
  <c r="D85" i="35"/>
  <c r="G38" i="35"/>
  <c r="C38" i="35"/>
  <c r="B38" i="35"/>
  <c r="A38" i="35"/>
  <c r="H26" i="35"/>
  <c r="F26" i="35"/>
  <c r="E26" i="35"/>
  <c r="D26" i="35"/>
  <c r="G9" i="35"/>
  <c r="G40" i="35" s="1"/>
  <c r="E8" i="35" l="1"/>
  <c r="G39" i="35"/>
  <c r="F8" i="35"/>
  <c r="G57" i="35"/>
  <c r="G59" i="35" s="1"/>
  <c r="H59" i="35" s="1"/>
  <c r="D115" i="35"/>
  <c r="E115" i="35"/>
  <c r="F115" i="35"/>
  <c r="I115" i="35"/>
  <c r="J115" i="35" s="1"/>
  <c r="K115" i="35" s="1"/>
  <c r="L115" i="35" s="1"/>
  <c r="F112" i="35"/>
  <c r="E112" i="35"/>
  <c r="F114" i="35"/>
  <c r="E114" i="35"/>
  <c r="D114" i="35"/>
  <c r="J10" i="35"/>
  <c r="D8" i="35"/>
  <c r="J9" i="35"/>
  <c r="I101" i="35"/>
  <c r="N130" i="35"/>
  <c r="G130" i="35"/>
  <c r="E130" i="35" s="1"/>
  <c r="F129" i="35"/>
  <c r="E129" i="35"/>
  <c r="L129" i="35"/>
  <c r="M129" i="35"/>
  <c r="N129" i="35"/>
  <c r="N128" i="35"/>
  <c r="I99" i="35"/>
  <c r="E195" i="35"/>
  <c r="F38" i="35"/>
  <c r="F195" i="35"/>
  <c r="H195" i="35"/>
  <c r="I112" i="35"/>
  <c r="J112" i="35" s="1"/>
  <c r="K112" i="35" s="1"/>
  <c r="L112" i="35" s="1"/>
  <c r="K195" i="35"/>
  <c r="I103" i="35"/>
  <c r="L125" i="35"/>
  <c r="H69" i="35"/>
  <c r="G70" i="35"/>
  <c r="D69" i="35"/>
  <c r="E69" i="35"/>
  <c r="I54" i="35"/>
  <c r="H54" i="35"/>
  <c r="G10" i="35"/>
  <c r="D87" i="35"/>
  <c r="I195" i="35"/>
  <c r="D86" i="35"/>
  <c r="D101" i="35"/>
  <c r="J195" i="35"/>
  <c r="E101" i="35"/>
  <c r="E86" i="35"/>
  <c r="E38" i="35"/>
  <c r="F86" i="35"/>
  <c r="D103" i="35"/>
  <c r="D195" i="35"/>
  <c r="I100" i="35"/>
  <c r="J219" i="35"/>
  <c r="H53" i="35"/>
  <c r="I53" i="35"/>
  <c r="J53" i="35"/>
  <c r="D196" i="35"/>
  <c r="K196" i="35"/>
  <c r="I196" i="35"/>
  <c r="H196" i="35"/>
  <c r="G197" i="35"/>
  <c r="J196" i="35"/>
  <c r="F196" i="35"/>
  <c r="E196" i="35"/>
  <c r="D40" i="35"/>
  <c r="J40" i="35"/>
  <c r="K40" i="35" s="1"/>
  <c r="L40" i="35" s="1"/>
  <c r="M40" i="35" s="1"/>
  <c r="F40" i="35"/>
  <c r="E40" i="35"/>
  <c r="L127" i="35"/>
  <c r="K127" i="35"/>
  <c r="M127" i="35"/>
  <c r="J220" i="35"/>
  <c r="I221" i="35"/>
  <c r="J221" i="35" s="1"/>
  <c r="I113" i="35"/>
  <c r="J113" i="35" s="1"/>
  <c r="K113" i="35" s="1"/>
  <c r="L113" i="35" s="1"/>
  <c r="J38" i="35"/>
  <c r="K38" i="35" s="1"/>
  <c r="L38" i="35" s="1"/>
  <c r="M38" i="35" s="1"/>
  <c r="D100" i="35"/>
  <c r="F102" i="35"/>
  <c r="M128" i="35"/>
  <c r="M130" i="35"/>
  <c r="D219" i="35"/>
  <c r="D89" i="35"/>
  <c r="D99" i="35"/>
  <c r="E100" i="35"/>
  <c r="E219" i="35"/>
  <c r="G220" i="35"/>
  <c r="J11" i="35"/>
  <c r="E89" i="35"/>
  <c r="D98" i="35"/>
  <c r="E99" i="35"/>
  <c r="I102" i="35"/>
  <c r="D340" i="35"/>
  <c r="D38" i="35"/>
  <c r="E98" i="35"/>
  <c r="E340" i="35"/>
  <c r="F98" i="35"/>
  <c r="K125" i="35"/>
  <c r="J126" i="35"/>
  <c r="N126" i="35" s="1"/>
  <c r="F340" i="35"/>
  <c r="D102" i="35"/>
  <c r="E103" i="35"/>
  <c r="M125" i="35"/>
  <c r="K128" i="35"/>
  <c r="K130" i="35"/>
  <c r="D130" i="35" l="1"/>
  <c r="F130" i="35"/>
  <c r="L70" i="35"/>
  <c r="J70" i="35"/>
  <c r="K70" i="35"/>
  <c r="I70" i="35"/>
  <c r="G41" i="35"/>
  <c r="D41" i="35" s="1"/>
  <c r="G11" i="35"/>
  <c r="J39" i="35"/>
  <c r="K39" i="35" s="1"/>
  <c r="L39" i="35" s="1"/>
  <c r="M39" i="35" s="1"/>
  <c r="F39" i="35"/>
  <c r="D39" i="35"/>
  <c r="E39" i="35"/>
  <c r="J59" i="35"/>
  <c r="G60" i="35"/>
  <c r="H60" i="35" s="1"/>
  <c r="E57" i="35"/>
  <c r="I59" i="35"/>
  <c r="H57" i="35"/>
  <c r="F57" i="35"/>
  <c r="J57" i="35"/>
  <c r="F59" i="35"/>
  <c r="E59" i="35"/>
  <c r="D59" i="35"/>
  <c r="D57" i="35"/>
  <c r="I57" i="35"/>
  <c r="D70" i="35"/>
  <c r="H70" i="35"/>
  <c r="E70" i="35"/>
  <c r="F70" i="35"/>
  <c r="E10" i="35"/>
  <c r="F10" i="35"/>
  <c r="H87" i="35"/>
  <c r="I87" i="35" s="1"/>
  <c r="J87" i="35" s="1"/>
  <c r="E87" i="35"/>
  <c r="F87" i="35"/>
  <c r="D10" i="35"/>
  <c r="E71" i="35"/>
  <c r="D71" i="35"/>
  <c r="H71" i="35"/>
  <c r="F71" i="35"/>
  <c r="M126" i="35"/>
  <c r="L126" i="35"/>
  <c r="K126" i="35"/>
  <c r="G221" i="35"/>
  <c r="E220" i="35"/>
  <c r="D220" i="35"/>
  <c r="F220" i="35"/>
  <c r="D197" i="35"/>
  <c r="K197" i="35"/>
  <c r="I197" i="35"/>
  <c r="H197" i="35"/>
  <c r="F197" i="35"/>
  <c r="J197" i="35"/>
  <c r="E197" i="35"/>
  <c r="F341" i="35"/>
  <c r="E341" i="35"/>
  <c r="D341" i="35"/>
  <c r="H341" i="35"/>
  <c r="I341" i="35" s="1"/>
  <c r="J341" i="35" s="1"/>
  <c r="I114" i="35"/>
  <c r="J114" i="35" s="1"/>
  <c r="K114" i="35" s="1"/>
  <c r="L114" i="35" s="1"/>
  <c r="I60" i="35" l="1"/>
  <c r="J60" i="35"/>
  <c r="E60" i="35"/>
  <c r="F60" i="35"/>
  <c r="D60" i="35"/>
  <c r="G42" i="35"/>
  <c r="F11" i="35"/>
  <c r="E11" i="35"/>
  <c r="D11" i="35"/>
  <c r="F41" i="35"/>
  <c r="E41" i="35"/>
  <c r="J41" i="35"/>
  <c r="K41" i="35" s="1"/>
  <c r="L41" i="35" s="1"/>
  <c r="M41" i="35" s="1"/>
  <c r="H88" i="35"/>
  <c r="I88" i="35" s="1"/>
  <c r="J88" i="35" s="1"/>
  <c r="F88" i="35"/>
  <c r="D88" i="35"/>
  <c r="E88" i="35"/>
  <c r="E221" i="35"/>
  <c r="F221" i="35"/>
  <c r="D221" i="35"/>
  <c r="E72" i="35"/>
  <c r="D72" i="35"/>
  <c r="H72" i="35"/>
  <c r="F72" i="35"/>
  <c r="H342" i="35"/>
  <c r="I342" i="35" s="1"/>
  <c r="J342" i="35" s="1"/>
  <c r="F342" i="35"/>
  <c r="E342" i="35"/>
  <c r="D342" i="35"/>
  <c r="F42" i="35" l="1"/>
  <c r="J42" i="35"/>
  <c r="K42" i="35" s="1"/>
  <c r="L42" i="35" s="1"/>
  <c r="M42" i="35" s="1"/>
  <c r="E42" i="35"/>
  <c r="D42" i="35"/>
  <c r="D343" i="35"/>
  <c r="H343" i="35"/>
  <c r="I343" i="35" s="1"/>
  <c r="J343" i="35" s="1"/>
  <c r="F343" i="35"/>
  <c r="E343" i="35"/>
  <c r="E75" i="35"/>
  <c r="D75" i="35"/>
  <c r="H75" i="35"/>
  <c r="F75" i="35"/>
</calcChain>
</file>

<file path=xl/comments1.xml><?xml version="1.0" encoding="utf-8"?>
<comments xmlns="http://schemas.openxmlformats.org/spreadsheetml/2006/main">
  <authors>
    <author>Author</author>
  </authors>
  <commentList>
    <comment ref="N115" authorId="0">
      <text>
        <r>
          <rPr>
            <b/>
            <sz val="9"/>
            <color indexed="81"/>
            <rFont val="Tahoma"/>
            <family val="2"/>
          </rPr>
          <t xml:space="preserve">Author:
</t>
        </r>
      </text>
    </comment>
  </commentList>
</comments>
</file>

<file path=xl/sharedStrings.xml><?xml version="1.0" encoding="utf-8"?>
<sst xmlns="http://schemas.openxmlformats.org/spreadsheetml/2006/main" count="1011" uniqueCount="589">
  <si>
    <t>ZNP</t>
  </si>
  <si>
    <t>加拿大&amp;美东（T/S PUSAN)</t>
  </si>
  <si>
    <t xml:space="preserve">SI截周三 12：00;     进场/VGM/申报/海关截单：周四 18：00;      截放行:周六 12：00  </t>
  </si>
  <si>
    <t>VSL/VOY</t>
  </si>
  <si>
    <t>IMO UN NO.</t>
  </si>
  <si>
    <t>VSL CODE</t>
  </si>
  <si>
    <t>进场/VGM/申报/海关</t>
  </si>
  <si>
    <t>截放行</t>
  </si>
  <si>
    <t>ACI截申报</t>
  </si>
  <si>
    <t>ETD</t>
  </si>
  <si>
    <t>MAINLINER</t>
  </si>
  <si>
    <t xml:space="preserve">ETD </t>
  </si>
  <si>
    <t>ETA</t>
  </si>
  <si>
    <t>XIAMEN</t>
  </si>
  <si>
    <t>T/S</t>
  </si>
  <si>
    <t>VANCOUVER(BC)</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</si>
  <si>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</si>
  <si>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</si>
  <si>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</si>
  <si>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</si>
  <si>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</si>
  <si>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</si>
  <si>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</si>
  <si>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</si>
  <si>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</si>
  <si>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</si>
  <si>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周一10:00;   码头放行截单: 周一12:00;   提单(AMS)截单:周日 12:00</t>
  </si>
  <si>
    <t>截放行</t>
    <phoneticPr fontId="1" type="noConversion"/>
  </si>
  <si>
    <t>截提单
(AMS CUT OFF 12:00 FRI )</t>
  </si>
  <si>
    <t>LOS ANGELES(LA) (15DAYS)
(WBCT TERMINAL)</t>
  </si>
  <si>
    <t>TACOMA (WA)
(HUSKEY TERMINAL)</t>
  </si>
  <si>
    <t>BLANK SAILING</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</si>
  <si>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</si>
  <si>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</si>
  <si>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</si>
  <si>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</si>
  <si>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海关截报关时间:周四 12:00; 码头截放行时间周四 18:00; 截提单周四12:00</t>
  </si>
  <si>
    <t>进场/VGM
/申报/海关</t>
  </si>
  <si>
    <t>ACI截申报</t>
    <phoneticPr fontId="1" type="noConversion"/>
  </si>
  <si>
    <t>ETD</t>
    <phoneticPr fontId="1" type="noConversion"/>
  </si>
  <si>
    <t>VSL NO.</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</si>
  <si>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</si>
  <si>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</si>
  <si>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</si>
  <si>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</si>
  <si>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</si>
  <si>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船舶代理:外代; 挂靠码头:嵩屿</t>
  </si>
  <si>
    <t xml:space="preserve">SI截周四 12：00;     进场/VGM/申报/海关截单：周五 18：00;      截放行:周六 12：00  </t>
  </si>
  <si>
    <t>AMS截申报</t>
    <phoneticPr fontId="1" type="noConversion"/>
  </si>
  <si>
    <t>NEW YORK (NY)
USNYC</t>
  </si>
  <si>
    <t xml:space="preserve">NORFOLK (VA)
USORF </t>
  </si>
  <si>
    <t>BALTIMORE (MD)
UABAL</t>
  </si>
  <si>
    <t xml:space="preserve">9320233 </t>
  </si>
  <si>
    <t>业务  Joy：TEL:0592-2687213          EMAIL: ye.joy@cn.zim.com</t>
  </si>
  <si>
    <t>订舱咨询（提交订舱；修改订舱；订舱状态咨询）:cnxia.booking@zim.com 客服热线:400 8191 071/400 8989 979  (请在往来邮件主题上添加航线名+目的港名称)</t>
  </si>
  <si>
    <t>ZSA</t>
  </si>
  <si>
    <t>船舶代理:外代; 挂靠码头:国际货柜码头</t>
  </si>
  <si>
    <t xml:space="preserve">SI截 周五 12：00;     进场/VGM/申报/海关截单 周六 12：00;     截放行 周六 18：00  </t>
  </si>
  <si>
    <t>CRISTOBAL
PACBL</t>
  </si>
  <si>
    <t>ZGX</t>
    <phoneticPr fontId="1" type="noConversion"/>
  </si>
  <si>
    <t>美国湾区线(DIRECT SERVICE)</t>
  </si>
  <si>
    <t>船舶代理:外代; 挂靠码头:嵩屿</t>
    <phoneticPr fontId="1" type="noConversion"/>
  </si>
  <si>
    <t xml:space="preserve">SI截周二12：00； 进场/VGM/申报/海关截单周四 11：00;     截放行 周四 18：00  </t>
  </si>
  <si>
    <t>订舱咨询（提交订舱；修改订舱；订舱状态咨询）:cnxia.booking@zim.com 客服热线:400 8191071 (请在往来邮件主题上添加航线名+目的港名称)</t>
  </si>
  <si>
    <r>
      <t xml:space="preserve">Z7S
</t>
    </r>
    <r>
      <rPr>
        <sz val="12"/>
        <color theme="1"/>
        <rFont val="Tahoma"/>
        <family val="2"/>
      </rPr>
      <t>(头程SA2, HKG中转）</t>
    </r>
  </si>
  <si>
    <t xml:space="preserve">美东(T/S SERVICE)  </t>
  </si>
  <si>
    <t>船舶代理:外运;  挂靠码头:海天码头</t>
  </si>
  <si>
    <t>海关截单 周三 16:00;  截放行 周四 12:00; 截提单 周三 17:00</t>
  </si>
  <si>
    <t>截提单</t>
    <phoneticPr fontId="1" type="noConversion"/>
  </si>
  <si>
    <t>MAINLINER</t>
    <phoneticPr fontId="1" type="noConversion"/>
  </si>
  <si>
    <t>USMIA (45DAYS)</t>
  </si>
  <si>
    <t>Z7S订舱咨询（提交订舱；修改订舱；订舱状态咨询）:cnxia.booking@zim.com 客服热线:400 8191071 (请在往来邮件主题上添加航线名+目的港名称)</t>
  </si>
  <si>
    <t>ZMP</t>
  </si>
  <si>
    <t xml:space="preserve">NEW 地中海 &amp; 黑海航线 (T/S SERVICE)  </t>
  </si>
  <si>
    <t>进场/VGM/申报/海关</t>
    <phoneticPr fontId="1" type="noConversion"/>
  </si>
  <si>
    <t>截SI</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</si>
  <si>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</si>
  <si>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</si>
  <si>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</si>
  <si>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</si>
  <si>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</si>
  <si>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phoneticPr fontId="1" type="noConversion"/>
  </si>
  <si>
    <t>ASE</t>
  </si>
  <si>
    <t xml:space="preserve">南美东 (T/S SERVICE)  </t>
  </si>
  <si>
    <r>
      <rPr>
        <b/>
        <sz val="12"/>
        <color rgb="FFFF0000"/>
        <rFont val="宋体"/>
        <charset val="134"/>
      </rPr>
      <t>船舶代理:外运</t>
    </r>
    <r>
      <rPr>
        <b/>
        <sz val="12"/>
        <color theme="1"/>
        <rFont val="宋体"/>
        <family val="3"/>
        <charset val="134"/>
      </rPr>
      <t>; 挂靠码头:海天 （请以确认上的操作时间及码头资料为准）</t>
    </r>
  </si>
  <si>
    <t>海关截单:周四 12:00;  截放行:周四 18:00; 截提单(SI CUT OFF ):周三(WED) 下午18:00</t>
  </si>
  <si>
    <t>海关截单</t>
    <phoneticPr fontId="1" type="noConversion"/>
  </si>
  <si>
    <t>截提单</t>
  </si>
  <si>
    <t>M.V.</t>
  </si>
  <si>
    <t>ETD T/S</t>
  </si>
  <si>
    <t>SANTOS (BRSNT)</t>
  </si>
  <si>
    <t>ITAPOA (BRIIP)</t>
  </si>
  <si>
    <t>APM TERMINAL 4 (ARTPF ) 
ARBUE</t>
  </si>
  <si>
    <t>MONTEVIDEO (UYMVD)</t>
  </si>
  <si>
    <t>PARANAGUA
(BRPGU)</t>
  </si>
  <si>
    <t>业务   钟小姐　 TEL:0592-2687212/13400792504            EMAIL:  zhong.elena@cn.zim.com</t>
  </si>
  <si>
    <t>CVX</t>
  </si>
  <si>
    <t>越泰线 (胡志明/曼谷/林查班)     备有大量冻柜 特种柜</t>
  </si>
  <si>
    <t>船舶代理:外运;  挂靠码头: 海天码头</t>
  </si>
  <si>
    <t>海关截单:周二 12:00;  截放行:周二 18:00; 截提单(SI CUT OFF):周一 (MON.)18:00</t>
  </si>
  <si>
    <t>截提单
(SI CUT OFF 12:00 MON.)</t>
  </si>
  <si>
    <t>ETA</t>
    <phoneticPr fontId="1" type="noConversion"/>
  </si>
  <si>
    <t>HO CHI MINH CITY
(CAT LAI TERMINAL/3Days)</t>
  </si>
  <si>
    <t>LAEM CHABANG
(KERRY SIAM SEA PORT/6Days)</t>
  </si>
  <si>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</si>
  <si>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</si>
  <si>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</si>
  <si>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CT3</t>
  </si>
  <si>
    <t>泰越线2 (林查班/曼谷/海防)     备有大量冻柜 特种柜</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</si>
  <si>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</si>
  <si>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</si>
  <si>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</si>
  <si>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KERRY SIAM SEA PORT</t>
    </r>
    <r>
      <rPr>
        <sz val="12"/>
        <rFont val="Tahoma"/>
        <family val="2"/>
        <charset val="134"/>
      </rPr>
      <t>/5Days)</t>
    </r>
  </si>
  <si>
    <t>BANGKOK 
(PAT/6Days)</t>
  </si>
  <si>
    <t>HAIPHONG
(NAM DINH VU/13Days)</t>
  </si>
  <si>
    <t>BLANK</t>
  </si>
  <si>
    <r>
      <rPr>
        <sz val="12"/>
        <color theme="1"/>
        <rFont val="宋体"/>
        <family val="3"/>
        <charset val="134"/>
      </rPr>
      <t>泰国业务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r>
      <rPr>
        <sz val="12"/>
        <color indexed="8"/>
        <rFont val="Tahoma"/>
        <family val="2"/>
      </rPr>
      <t xml:space="preserve">             海防业务 胡先生  TEL2689803  MOBILE:15880287084</t>
    </r>
  </si>
  <si>
    <t>CTV</t>
  </si>
  <si>
    <t>泰越线 (林查班/曼谷/胡志明)     备有大量冻柜 特种柜</t>
  </si>
  <si>
    <r>
      <t>LAEM CHABANG
(</t>
    </r>
    <r>
      <rPr>
        <sz val="12"/>
        <color rgb="FFFF0000"/>
        <rFont val="Tahoma"/>
        <family val="2"/>
      </rPr>
      <t>C3</t>
    </r>
    <r>
      <rPr>
        <sz val="12"/>
        <rFont val="Tahoma"/>
        <family val="2"/>
        <charset val="134"/>
      </rPr>
      <t>/5Days)</t>
    </r>
  </si>
  <si>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</si>
  <si>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</si>
  <si>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</si>
  <si>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</si>
  <si>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</si>
  <si>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</si>
  <si>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</si>
  <si>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T/S PORT</t>
  </si>
  <si>
    <t>VLADIVOSTOK
(PLT TERMINAL)</t>
  </si>
  <si>
    <t>GSL AFRICA 921S</t>
  </si>
  <si>
    <t>LZH 921S</t>
  </si>
  <si>
    <t>DELOS WAVE 129S</t>
  </si>
  <si>
    <t>UGJ 129S</t>
  </si>
  <si>
    <t>ALS VENUS 2S</t>
  </si>
  <si>
    <t>AE6 2S</t>
  </si>
  <si>
    <t>NEW JERSEY TRADER 16S</t>
  </si>
  <si>
    <t>NJ1 17S</t>
  </si>
  <si>
    <t>**SUBJECT TO ALTERNATION WITHOUT NOTICE**</t>
  </si>
  <si>
    <t>SYDNEY 中转 TAURANGA AUCKLAND</t>
  </si>
  <si>
    <t>业务  Tom Hu　     EMAIL:  Hu.Tom@cn.zim.com</t>
  </si>
  <si>
    <t>CM1
(New China Malaysia Service )</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</si>
  <si>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</si>
  <si>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</si>
  <si>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</si>
  <si>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</si>
  <si>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</si>
  <si>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</si>
  <si>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</si>
  <si>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 </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</si>
  <si>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</si>
  <si>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/13400792504     MOBILE: 13400792504</t>
    </r>
  </si>
  <si>
    <t>业务  黄先生　TEL:2687217 MOBILE:13906028606     EMAIL:  huang.byron@cn.zim.com</t>
  </si>
  <si>
    <t>CTI
(China Indonesia Service)</t>
  </si>
  <si>
    <t>印尼线</t>
  </si>
  <si>
    <t>海关截单:周二 12:00;  截放行:周二 18:00; 截提单(SI CUT OFF):周一 (MON.)12:00</t>
  </si>
  <si>
    <t>SINGAPORE</t>
  </si>
  <si>
    <t>PORT KELANG
(WEST PORT)</t>
  </si>
  <si>
    <t>JAKARTA
(INTER CONT TERM.1)</t>
  </si>
  <si>
    <t>JADRANA V.203S</t>
  </si>
  <si>
    <t>JD1/203S</t>
  </si>
  <si>
    <t xml:space="preserve"> omit</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</si>
  <si>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</si>
  <si>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</si>
  <si>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</si>
  <si>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</si>
  <si>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</si>
  <si>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</si>
  <si>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</si>
  <si>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</si>
  <si>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</si>
  <si>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</si>
  <si>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</si>
  <si>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</si>
  <si>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</si>
  <si>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</si>
  <si>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</si>
  <si>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</si>
  <si>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船舶代理:外运; 挂靠码头: 海天 &amp; 海润 (Please be noted APL ship call Hairun, and OOCL &amp; ZIM’s ships call Haitian terminal</t>
  </si>
  <si>
    <t>海关截单:周三 16:00;  截放行:周四 12:00; 截提单:周三 12:00  截提单周三SI CUT OFF: WED  17:00</t>
  </si>
  <si>
    <t>MALE</t>
    <phoneticPr fontId="1" type="noConversion"/>
  </si>
  <si>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</si>
  <si>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</si>
  <si>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</si>
  <si>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</si>
  <si>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</si>
  <si>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</si>
  <si>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</si>
  <si>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</si>
  <si>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</si>
  <si>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t>OOCL</t>
  </si>
  <si>
    <t>COSCO</t>
  </si>
  <si>
    <t>RCL</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</si>
  <si>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</si>
  <si>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</si>
  <si>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</si>
  <si>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INAHM</t>
  </si>
  <si>
    <t>INAKV</t>
  </si>
  <si>
    <t>INVDR</t>
  </si>
  <si>
    <t>INJAI</t>
  </si>
  <si>
    <t>INHYX</t>
  </si>
  <si>
    <t>INJOH</t>
  </si>
  <si>
    <t>INMNP</t>
  </si>
  <si>
    <t>INLDH</t>
  </si>
  <si>
    <t>INNAG</t>
  </si>
  <si>
    <t>INIDS</t>
  </si>
  <si>
    <t>INSON</t>
  </si>
  <si>
    <t>INFBD</t>
  </si>
  <si>
    <t>INKAN</t>
  </si>
  <si>
    <t>INGHR</t>
  </si>
  <si>
    <t>INMBD</t>
  </si>
  <si>
    <t>INGUR</t>
  </si>
  <si>
    <t>INITG</t>
  </si>
  <si>
    <t>INIMU</t>
  </si>
  <si>
    <t>FA2</t>
  </si>
  <si>
    <t>船舶代理:外运  挂靠码头: 海天</t>
    <phoneticPr fontId="1" type="noConversion"/>
  </si>
  <si>
    <t>海关截单:周六 12:00;  截进场:周六 12:00  截放行:周六 18:00; 截提单:周五(SI CUT OFF FRI) 17:00</t>
  </si>
  <si>
    <t>截提单                   (SI CUT OFF)</t>
  </si>
  <si>
    <t>COTONOU   (36Days)</t>
  </si>
  <si>
    <t>FAX</t>
  </si>
  <si>
    <t>船舶代理:外运;  挂靠码头: 海润码头</t>
  </si>
  <si>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</si>
  <si>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</si>
  <si>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</si>
  <si>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</si>
  <si>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</si>
  <si>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</si>
  <si>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</si>
  <si>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</si>
  <si>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</si>
  <si>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</si>
  <si>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CAPE TOWN(33DAYS)</t>
  </si>
  <si>
    <t>JTS</t>
  </si>
  <si>
    <r>
      <t xml:space="preserve"> </t>
    </r>
    <r>
      <rPr>
        <b/>
        <sz val="12"/>
        <color rgb="FF000000"/>
        <rFont val="宋体"/>
        <family val="3"/>
        <charset val="134"/>
      </rPr>
      <t>日本线</t>
    </r>
  </si>
  <si>
    <t>截提单周四（SI CUT OFF THU）12:00,截箱周六18:00,投单周六12:00</t>
  </si>
  <si>
    <t>海关截单</t>
  </si>
  <si>
    <t>NAGOYA</t>
  </si>
  <si>
    <t>TOKYO</t>
  </si>
  <si>
    <t>CHIBA</t>
  </si>
  <si>
    <t>YOKOHAMA</t>
  </si>
  <si>
    <t>业务  黄先生：DIRECT LINE: 2687217 FAX: 2687206          EMAIL: HUANG.BYRON@CN.ZIM.COM</t>
  </si>
  <si>
    <t>订舱咨询（提交订舱；修改订舱；订舱状态咨询）:cnxia.booking@zim.com/cnxia.booking@goldstarline.com 客服热线:400 8191071</t>
  </si>
  <si>
    <t>CAX</t>
  </si>
  <si>
    <t>澳洲线(CHINA AUSTRALIA EXPRESS)</t>
  </si>
  <si>
    <t>SYDNEY 
(15Days)</t>
  </si>
  <si>
    <t>MELBOURNE (18Days)</t>
  </si>
  <si>
    <t>BRISBANE (22Days)</t>
  </si>
  <si>
    <t>船舶代理:外运  挂靠码头: 海润</t>
  </si>
  <si>
    <t xml:space="preserve">海关截单:周四 16:00;  截放行:周五 12:00; 截提单:周三四(SI CUT OFF THU) 12:00 </t>
  </si>
  <si>
    <t xml:space="preserve">MAINLINER </t>
  </si>
  <si>
    <t xml:space="preserve">ETA </t>
  </si>
  <si>
    <t>Mombasa (22DAYS)</t>
  </si>
  <si>
    <r>
      <t>EX-MOMBASA TO NAIROBI</t>
    </r>
    <r>
      <rPr>
        <b/>
        <sz val="12"/>
        <color indexed="60"/>
        <rFont val="Arial Black"/>
        <family val="2"/>
      </rPr>
      <t>- BY RAIL</t>
    </r>
  </si>
  <si>
    <t>NAIROBI</t>
  </si>
  <si>
    <t>KENBO</t>
  </si>
  <si>
    <t>CP1</t>
  </si>
  <si>
    <t>马尼拉航线(由于马尼拉船期变化大，请以ERIC更新为准)</t>
  </si>
  <si>
    <t>海关截单:周二 12:00;  截放行:周二 20:00; 截提单:周一 (SI CUT OFF MON) 10:00</t>
  </si>
  <si>
    <t>截提单(SI CUT OFF)</t>
  </si>
  <si>
    <t>MANILA NORTH PORT(3DAYS)</t>
  </si>
  <si>
    <t>MANILA SOUTH PORT(4DAYS)</t>
  </si>
  <si>
    <t>业务  康小姐　TEL: 2687215     MOBILE: 13606051686</t>
  </si>
  <si>
    <t>GGX</t>
  </si>
  <si>
    <t>中东航线</t>
  </si>
  <si>
    <t>进场/海关截单:周六12:00；  放行:周六20:00；  截提单:周四 12:00</t>
  </si>
  <si>
    <t>JEBEL ALI  （17days）</t>
  </si>
  <si>
    <t>ESL BUSAN  V.02249W</t>
  </si>
  <si>
    <t>AI5 28W</t>
  </si>
  <si>
    <t>ESL WAFA V.02250W</t>
  </si>
  <si>
    <t>EM5 30W</t>
  </si>
  <si>
    <t>订舱咨询（修改订舱）: cnxia.booking@goldstarline.com 客服热线:400 8191071 单证中心：cnsth.si@goldstarline.com&gt;</t>
  </si>
  <si>
    <t>CHX</t>
  </si>
  <si>
    <t>海防航线</t>
  </si>
  <si>
    <t>进场/海关截单:周六12:00；  放行:周六20:00；  截提单:周六 12:00</t>
  </si>
  <si>
    <t>HAIPHONE  （9days）</t>
  </si>
  <si>
    <t>业务  胡先生　TEL:2687803      EMAIL:  hu.tom@zim.com</t>
  </si>
  <si>
    <t>KRX</t>
  </si>
  <si>
    <t>韩国线</t>
  </si>
  <si>
    <t>船舶代理:外运  挂靠码头: 海天码头</t>
  </si>
  <si>
    <t xml:space="preserve">SI截周四 12：00;     进场/VGM/申报/海关截单：周五 12：00;      截放行:周五 18：00  </t>
  </si>
  <si>
    <t>业务  胡先生　TEL: 2689803     MOBILE: 15880287084</t>
  </si>
  <si>
    <t xml:space="preserve">9359038 </t>
  </si>
  <si>
    <t xml:space="preserve">9398436 </t>
  </si>
  <si>
    <t xml:space="preserve">9359040 </t>
  </si>
  <si>
    <t>9302877</t>
  </si>
  <si>
    <t xml:space="preserve">9260445 </t>
  </si>
  <si>
    <t>9318058</t>
  </si>
  <si>
    <t>9305506</t>
  </si>
  <si>
    <t>9245770</t>
  </si>
  <si>
    <t>Ahmedabad (ICD Khodiyar)</t>
  </si>
  <si>
    <t>Ankleshwar</t>
  </si>
  <si>
    <t>Baroda (Vadodara)</t>
  </si>
  <si>
    <t>Hyderabad (Sanathnagar)</t>
  </si>
  <si>
    <t>Mandideep</t>
  </si>
  <si>
    <t>MMLP - Mihan, Nagpur</t>
  </si>
  <si>
    <t>TIHI - ICD TIHI</t>
  </si>
  <si>
    <t>INTHI</t>
  </si>
  <si>
    <t>Jaipur (Kanakpura)</t>
  </si>
  <si>
    <t>Jodhpur (Bhagat Ki Kothi)</t>
  </si>
  <si>
    <t>Kanpur - ICD Panki</t>
  </si>
  <si>
    <t>Ludhiana - ICD Sahnewal</t>
  </si>
  <si>
    <t>Dadri</t>
  </si>
  <si>
    <t>Faridabad (ACTL)</t>
  </si>
  <si>
    <t>Faridabad (Piyala)</t>
  </si>
  <si>
    <t>Garhi Harsaru (Gurgaon)</t>
  </si>
  <si>
    <t>Malanpur</t>
  </si>
  <si>
    <t>Moradabad</t>
  </si>
  <si>
    <t>Pantnagar</t>
  </si>
  <si>
    <t>INPGH</t>
  </si>
  <si>
    <t>Tughlakabad</t>
  </si>
  <si>
    <t>Mumbai Port Authority - MbPA</t>
  </si>
  <si>
    <t>INBOM</t>
  </si>
  <si>
    <t>ICD Tumbh</t>
  </si>
  <si>
    <t>INSAJ</t>
  </si>
  <si>
    <t>Sanand</t>
  </si>
  <si>
    <t>INSAA</t>
  </si>
  <si>
    <t>Jodhpur (Thar Dry Port)</t>
  </si>
  <si>
    <t>Ludhiana - ICD Chawa</t>
  </si>
  <si>
    <t>Ludhiana-ICD Dandari Kalan</t>
  </si>
  <si>
    <t>Ludhiana-ICD Kilaraipur</t>
  </si>
  <si>
    <t>DICT (ICD Sonipat)</t>
  </si>
  <si>
    <t>Palwal</t>
  </si>
  <si>
    <t>INPWL</t>
  </si>
  <si>
    <t>Panipat - Jattipur</t>
  </si>
  <si>
    <t>INPAA</t>
  </si>
  <si>
    <t>Patli</t>
  </si>
  <si>
    <t>9728253</t>
  </si>
  <si>
    <t>X</t>
  </si>
  <si>
    <t>INCHEON (3DAYS)</t>
  </si>
  <si>
    <t>PUSAN OLD PORT(4DAYS)</t>
  </si>
  <si>
    <t>KINGSTON 
(30DAYS)</t>
  </si>
  <si>
    <t>CHARLESTON (SC)(34DAYS)</t>
  </si>
  <si>
    <t>WILMINGTON 
(NC)(38DAYS)</t>
  </si>
  <si>
    <t>JACKSONVILLE (FL)(39DAYS)</t>
  </si>
  <si>
    <t>GZM 19E</t>
  </si>
  <si>
    <t>SEAMAX STRATFORD V.122W</t>
  </si>
  <si>
    <t>RS2 23W</t>
  </si>
  <si>
    <t>COSCO SURABAYA 110W</t>
  </si>
  <si>
    <t>CS1 49W</t>
  </si>
  <si>
    <t>COSCO IZMIR 072W</t>
  </si>
  <si>
    <t>CZ1 15W</t>
  </si>
  <si>
    <t>COSCO AQABA 072W</t>
  </si>
  <si>
    <t>QQC 250W</t>
  </si>
  <si>
    <t>ZIM AUSTRALIA  26N</t>
  </si>
  <si>
    <t>AU6 26N</t>
  </si>
  <si>
    <t>ASIATIC PRIDE  38N</t>
  </si>
  <si>
    <t>QLB 38N</t>
  </si>
  <si>
    <t>MAERSK LIRQUEN V.318W(LI4/19W)
VIA HKHKG</t>
  </si>
  <si>
    <t>NAVIOS CHRYSALIS 38E</t>
  </si>
  <si>
    <t>VBR 38E</t>
  </si>
  <si>
    <t>NAVIOS CHRYSALIS 39W</t>
  </si>
  <si>
    <r>
      <t xml:space="preserve">Houston (TX)
</t>
    </r>
    <r>
      <rPr>
        <sz val="12"/>
        <rFont val="Tahoma"/>
        <family val="2"/>
      </rPr>
      <t>(29DAYS)</t>
    </r>
  </si>
  <si>
    <r>
      <t xml:space="preserve">Tampa (FL)
</t>
    </r>
    <r>
      <rPr>
        <sz val="12"/>
        <rFont val="Tahoma"/>
        <family val="2"/>
      </rPr>
      <t>(35DAYS)</t>
    </r>
  </si>
  <si>
    <r>
      <t xml:space="preserve">Mobile (AL)
</t>
    </r>
    <r>
      <rPr>
        <sz val="12"/>
        <rFont val="Tahoma"/>
        <family val="2"/>
      </rPr>
      <t>(33DAYS)</t>
    </r>
  </si>
  <si>
    <t>ZIM NINGBO V.78E</t>
  </si>
  <si>
    <t>ZNB/78E</t>
  </si>
  <si>
    <t>PUSAN NEW PORT(5DAYS)</t>
  </si>
  <si>
    <t>TR6 20E</t>
  </si>
  <si>
    <r>
      <t xml:space="preserve">Delivery via Cristobal: </t>
    </r>
    <r>
      <rPr>
        <sz val="12"/>
        <rFont val="Tahoma"/>
        <family val="2"/>
      </rPr>
      <t>ALTAMIRA，BRIDGETOWN，CAUCEDO，GEORGETOWN，KINGSTON，LA GUAIRA，MANAGUA via HNPTZ，MARACAIBO，Barcadera/ARUBA，PARAMARIBO，
POINT LISAS，PORT AU PRINCE ，PORT OF SPAIN，PUERTO CABELLO，PUERTO LIMON, Moin，RIO HAINA，VERACRUZ，WILLEMSTAD-CURACAO</t>
    </r>
  </si>
  <si>
    <t>CC4 18W ETA HKG MAY.14</t>
  </si>
  <si>
    <t>LOME</t>
  </si>
  <si>
    <t>西非线(直航)</t>
  </si>
  <si>
    <t>TEMA
(34Days)</t>
  </si>
  <si>
    <t>APAPA                     (   37Days)</t>
  </si>
  <si>
    <t>ONNE      (39Days)</t>
  </si>
  <si>
    <t>ABIDJAN  (43Days)</t>
  </si>
  <si>
    <r>
      <rPr>
        <b/>
        <sz val="12"/>
        <color rgb="FF000000"/>
        <rFont val="宋体"/>
        <family val="3"/>
        <charset val="134"/>
      </rPr>
      <t>西非线</t>
    </r>
    <r>
      <rPr>
        <b/>
        <sz val="12"/>
        <color rgb="FF000000"/>
        <rFont val="Tahoma"/>
        <family val="2"/>
        <charset val="134"/>
      </rPr>
      <t>(T/S SERVICE VIA SINGAPORE, USE FA2/SA2</t>
    </r>
    <r>
      <rPr>
        <b/>
        <sz val="12"/>
        <color rgb="FF000000"/>
        <rFont val="Tahoma"/>
        <family val="2"/>
      </rPr>
      <t xml:space="preserve"> </t>
    </r>
    <r>
      <rPr>
        <b/>
        <sz val="12"/>
        <color rgb="FF000000"/>
        <rFont val="Tahoma"/>
        <family val="2"/>
        <charset val="134"/>
      </rPr>
      <t xml:space="preserve">AS FEEDER)  </t>
    </r>
  </si>
  <si>
    <t>东非线China East Africa  (T/S SERVICE , T/S PORT: SINGAPORE , USE FA2/SA2 AS FEEDER, )</t>
  </si>
  <si>
    <t>KYX/TZX/IAX</t>
  </si>
  <si>
    <t>Dar es Salaam (22DAYS)</t>
  </si>
  <si>
    <t>PORT LOUIS               (20DAYS)</t>
  </si>
  <si>
    <t>MAPUTO      (27DAYS)</t>
  </si>
  <si>
    <t>BEIRA      (29DAYS)</t>
  </si>
  <si>
    <t>NACALA      (33DAYS)</t>
  </si>
  <si>
    <t>NAVIOS AMARILLO 43E(NA7 43E) ETD KRPUS:16/MAY</t>
  </si>
  <si>
    <t>EXPRESS SPAIN  141W</t>
  </si>
  <si>
    <t>YGS 317W</t>
  </si>
  <si>
    <t>GUDRUN MAERSK 318E</t>
  </si>
  <si>
    <t>GT3 21E</t>
  </si>
  <si>
    <t>MY5 17E</t>
  </si>
  <si>
    <t>GK1 24E</t>
  </si>
  <si>
    <t>GR3 13E</t>
  </si>
  <si>
    <t>GERNER MAERSK 319E</t>
  </si>
  <si>
    <t>9359002</t>
  </si>
  <si>
    <t>GUTHORM MAERSK 320E</t>
  </si>
  <si>
    <t>MAERSK YUKON 321E</t>
  </si>
  <si>
    <t>GUSTAV MAERSK 322E</t>
  </si>
  <si>
    <t>GLEN CANYON V.56E</t>
  </si>
  <si>
    <t>GEM/56E</t>
  </si>
  <si>
    <t>ZIM CHARLESTON V.15E</t>
  </si>
  <si>
    <t>MB9/15E</t>
  </si>
  <si>
    <t>ZIM SHENZHEN V.2E</t>
  </si>
  <si>
    <t>GB3/2E</t>
  </si>
  <si>
    <t>ZIM WILMINGTON V.12E</t>
  </si>
  <si>
    <t>UQM/12E</t>
  </si>
  <si>
    <t>GSL ROSSI V.38S</t>
  </si>
  <si>
    <t>BR4/38S</t>
  </si>
  <si>
    <t>KOTA GANDING V.0102S</t>
  </si>
  <si>
    <t>KG4/618S</t>
  </si>
  <si>
    <t>OOCL BELGIUM V.581S</t>
  </si>
  <si>
    <t>OB3/22S</t>
  </si>
  <si>
    <t>HANSA WOLFSBURG V.23086S</t>
  </si>
  <si>
    <t>ZTQ/46S</t>
  </si>
  <si>
    <t>ZIM EUROPE V.78W</t>
  </si>
  <si>
    <t>IJR 78W</t>
  </si>
  <si>
    <t>RS2/23W</t>
  </si>
  <si>
    <t>IJR/78W</t>
  </si>
  <si>
    <t>OOCL GENOA V.063W</t>
  </si>
  <si>
    <t>OG1/26W</t>
  </si>
  <si>
    <t>OWP/93W</t>
  </si>
  <si>
    <t>AKA BHUM V.014W</t>
  </si>
  <si>
    <t>OOCL HAMBURG V.143W</t>
  </si>
  <si>
    <t>OHA 143W</t>
  </si>
  <si>
    <t>9289087</t>
  </si>
  <si>
    <t>MSC BUSAN UL319E</t>
  </si>
  <si>
    <t>DGV 13E</t>
  </si>
  <si>
    <t>AR3 20E</t>
  </si>
  <si>
    <t>FGI 12E</t>
  </si>
  <si>
    <t>MSC KUMSAL UL320E</t>
  </si>
  <si>
    <t>MSC TEXAS UL322E</t>
  </si>
  <si>
    <t>ARTHUR MAERSK 321E</t>
  </si>
  <si>
    <t>VJM 20W ETA HKG MAY.28</t>
  </si>
  <si>
    <t>LD2 21W ETA HKG JUN.4</t>
  </si>
  <si>
    <t>SA2 VSL</t>
  </si>
  <si>
    <t>ZIM NORFOLK V.9W(UK3/9W)
VIA HKHKG</t>
  </si>
  <si>
    <t>MAERSK LANCO V.320W(QJM/18W)
VIA HKHKG</t>
  </si>
  <si>
    <t>ATACAMA V.321W(VVQ/19W)
VIA HKHKG</t>
  </si>
  <si>
    <t>MAERSK LABREA V.322W(JA4/15W)
VIA HKHKG</t>
  </si>
  <si>
    <t>MAERSK LAVRAS V.323W(LV5/16W)
VIA HKHKG</t>
  </si>
  <si>
    <t>BWX,79S</t>
  </si>
  <si>
    <t>BUXMELODY  23191S</t>
  </si>
  <si>
    <t>YD5,27S</t>
  </si>
  <si>
    <t>YM CREDENTIAL 055S</t>
  </si>
  <si>
    <t>AE6,65S</t>
  </si>
  <si>
    <t>ALS VENUS 65S</t>
  </si>
  <si>
    <t>BWX,80S</t>
  </si>
  <si>
    <t>BUXMELODY  23192S</t>
  </si>
  <si>
    <t>YD5,28S</t>
  </si>
  <si>
    <t>YM CREDENTIAL 056S</t>
  </si>
  <si>
    <t>HF3,49S</t>
  </si>
  <si>
    <t>XA3,15S</t>
  </si>
  <si>
    <t>IC4,52S</t>
  </si>
  <si>
    <t>HF3,50S</t>
  </si>
  <si>
    <t>HE JIN 2318S</t>
  </si>
  <si>
    <t>XIN AN 15S</t>
  </si>
  <si>
    <t>INCRES 2320S</t>
  </si>
  <si>
    <t>HE JIN 2321S</t>
  </si>
  <si>
    <t>TM5 270E</t>
  </si>
  <si>
    <t>STAMATIS B 270E</t>
  </si>
  <si>
    <t>BELLAVIA 57E</t>
  </si>
  <si>
    <t>BLV 57E</t>
  </si>
  <si>
    <t>GSL VALERIE 23E (GV0 23E) ETD KRPUS:31/MAY</t>
  </si>
  <si>
    <t>SPYROS V 24E</t>
  </si>
  <si>
    <t>XZP 24E</t>
  </si>
  <si>
    <t>ARIANA 24E(ARB 24E) ETD KRPUS:6/JUN</t>
  </si>
  <si>
    <t>NAVIOS DEVOTION 13E</t>
  </si>
  <si>
    <t>NS5 13E</t>
  </si>
  <si>
    <t xml:space="preserve">船舶代理:外代; 挂靠码头:海润 </t>
  </si>
  <si>
    <r>
      <t>船舶代理:外代; 挂靠码头:</t>
    </r>
    <r>
      <rPr>
        <b/>
        <sz val="12"/>
        <color rgb="FFFF0000"/>
        <rFont val="Tahoma"/>
        <family val="2"/>
      </rPr>
      <t>海润</t>
    </r>
    <r>
      <rPr>
        <b/>
        <sz val="12"/>
        <color indexed="8"/>
        <rFont val="Tahoma"/>
        <family val="2"/>
      </rPr>
      <t xml:space="preserve"> </t>
    </r>
  </si>
  <si>
    <t>STAMATIS B 271W</t>
  </si>
  <si>
    <t>BELLAVIA 58W</t>
  </si>
  <si>
    <t>SPYROS V 25W</t>
  </si>
  <si>
    <t>NAVIOS DEVOTION 14W</t>
  </si>
  <si>
    <r>
      <t>船舶代理:外运  挂靠码头:</t>
    </r>
    <r>
      <rPr>
        <b/>
        <sz val="12"/>
        <color rgb="FFFF0000"/>
        <rFont val="宋体"/>
        <charset val="134"/>
      </rPr>
      <t xml:space="preserve"> 海润</t>
    </r>
  </si>
  <si>
    <t>CIMBRIA 274S</t>
  </si>
  <si>
    <t>BD5 274S</t>
  </si>
  <si>
    <t>ALEXANDER BAY 39S</t>
  </si>
  <si>
    <t>QNR 39S</t>
  </si>
  <si>
    <t>PONTRESINA 242S</t>
  </si>
  <si>
    <t>NB1 242S</t>
  </si>
  <si>
    <t>VOLANS 70S</t>
  </si>
  <si>
    <t>JLP 70S</t>
  </si>
  <si>
    <t>OG1 26W</t>
  </si>
  <si>
    <t>OWP 93W</t>
  </si>
  <si>
    <t>AKA BHUM  V.014W</t>
  </si>
  <si>
    <t>YCK 321W</t>
  </si>
  <si>
    <t>EE1 323W</t>
  </si>
  <si>
    <t>COSCO YINGKOU 155W</t>
  </si>
  <si>
    <t>EXPRESS BLACK SEA 041W</t>
  </si>
  <si>
    <t>BT4 20W</t>
  </si>
  <si>
    <t>FUJ 54W</t>
  </si>
  <si>
    <t>VKB 21W</t>
  </si>
  <si>
    <t>BEAR MOUNTAIN BRIDGE 108W</t>
  </si>
  <si>
    <t>NYK FUJI 118W</t>
  </si>
  <si>
    <t>BANGKOK BRIDGE 143W</t>
  </si>
  <si>
    <t>AU6 27N</t>
  </si>
  <si>
    <t>ZIM AUSTRALIA  27N</t>
  </si>
  <si>
    <t>ASIATIC PRIDE  39N</t>
  </si>
  <si>
    <t>QLB 39N</t>
  </si>
  <si>
    <t>AU6 30N</t>
  </si>
  <si>
    <t>ZIM AUSTRALIA  30N</t>
  </si>
  <si>
    <t>QLB 40N</t>
  </si>
  <si>
    <t>ASIATIC PRIDE  40N</t>
  </si>
  <si>
    <t>(5月中旬挂靠码头，假如有变更，最终以船代SO显示为准！）</t>
  </si>
  <si>
    <r>
      <t xml:space="preserve">美东(DIRECT SERVICE)+中南美 Caribbean via Cristobal(T/S SERVICE) + </t>
    </r>
    <r>
      <rPr>
        <b/>
        <sz val="14"/>
        <color rgb="FFFF0000"/>
        <rFont val="Tahoma"/>
        <family val="2"/>
      </rPr>
      <t>ZSA 5月新增直航港口JACKSONVILLE(USJAX)/WILMINGTON(USILM)</t>
    </r>
  </si>
  <si>
    <t>CLEMENTINE MAERSK 318E</t>
  </si>
  <si>
    <t>ECT 24E</t>
  </si>
  <si>
    <t>MS8 24E</t>
  </si>
  <si>
    <t xml:space="preserve"> T/S PORT:   SGSIN</t>
  </si>
  <si>
    <t>CALANDRA 17E(AAP 17E) ETD KRPUS:23/MAY</t>
  </si>
  <si>
    <t xml:space="preserve">ZIM CANADA 6E/ADL 6E </t>
  </si>
  <si>
    <t>TIANJIN 48E / JTJ 48E</t>
  </si>
  <si>
    <t>ZIM BANGKOK 2E/ ADA 2E</t>
  </si>
  <si>
    <t xml:space="preserve">ZIM SAMMY OFER 2E/ ZS3 2E </t>
  </si>
  <si>
    <t>ZIM MOUNT BLANC 1E/ ZB1 1E</t>
  </si>
  <si>
    <t>ETA KRPUS</t>
  </si>
  <si>
    <t>JU3 319W</t>
  </si>
  <si>
    <t>ANDROUSA  319W</t>
  </si>
  <si>
    <t>BEAR MOUNTAIN BRIDGE V.108W</t>
  </si>
  <si>
    <t>BT4/20W</t>
  </si>
  <si>
    <t xml:space="preserve">SAVANNAH (GA)
USSAV(33DAYS) </t>
  </si>
  <si>
    <t>JACKSONVILLE (FL)
USJAX(37DAYS)</t>
  </si>
  <si>
    <t>WILMINGTON (NC)
USILM(39DAYS)</t>
  </si>
  <si>
    <t>NEW YORK (NY)
USNYC(42DAYS)</t>
  </si>
  <si>
    <t>GJERTRUD MAERSK 319E</t>
  </si>
  <si>
    <r>
      <t>船舶代理:外代; 挂靠码头:</t>
    </r>
    <r>
      <rPr>
        <sz val="14"/>
        <color rgb="FFFF0000"/>
        <rFont val="Tahoma"/>
        <family val="2"/>
      </rPr>
      <t xml:space="preserve">海润 </t>
    </r>
  </si>
  <si>
    <t>SE8 20S</t>
  </si>
  <si>
    <t>SEAMASTER 20S</t>
  </si>
  <si>
    <t>SEAMASTER 21S</t>
  </si>
  <si>
    <t>SE8 21S</t>
  </si>
  <si>
    <t>MBR 38E</t>
  </si>
  <si>
    <t>MSC BARBARA UL321E</t>
  </si>
  <si>
    <t>9226932</t>
  </si>
  <si>
    <t>LE1 34E</t>
  </si>
  <si>
    <t>CC4 20E</t>
  </si>
  <si>
    <t>CCNI ANDES 320E</t>
  </si>
  <si>
    <t>9718935</t>
  </si>
  <si>
    <t>LVX 4E</t>
  </si>
  <si>
    <t>9393319</t>
  </si>
  <si>
    <t>MAERSK SHIVLING 319E</t>
  </si>
  <si>
    <t>MSC RIKKU UL321E</t>
  </si>
  <si>
    <t>TR6 22W ETA HKG MAY.7</t>
  </si>
  <si>
    <t>AR3 23W ETA HKG MAY.21</t>
  </si>
  <si>
    <t>PFH 26W ETA HKG JUN.11</t>
  </si>
  <si>
    <t>航线</t>
  </si>
  <si>
    <t>船名</t>
  </si>
  <si>
    <t>航次</t>
  </si>
  <si>
    <t>福州码头</t>
  </si>
  <si>
    <t>操作时间</t>
  </si>
  <si>
    <t>马尾-厦门 
船代：嘉航</t>
  </si>
  <si>
    <t xml:space="preserve">DE QI 6 </t>
  </si>
  <si>
    <t>D071</t>
  </si>
  <si>
    <t>DI6/58S</t>
  </si>
  <si>
    <r>
      <t>/</t>
    </r>
    <r>
      <rPr>
        <sz val="10"/>
        <rFont val="宋体"/>
        <family val="3"/>
        <charset val="134"/>
      </rPr>
      <t>周四</t>
    </r>
  </si>
  <si>
    <t>马尾青州</t>
  </si>
  <si>
    <r>
      <t xml:space="preserve">截关时间：
周三17:00          周六12:00 
</t>
    </r>
    <r>
      <rPr>
        <sz val="11"/>
        <color theme="1"/>
        <rFont val="Calibri"/>
        <family val="2"/>
        <scheme val="minor"/>
      </rPr>
      <t xml:space="preserve">VGM截止时间:
周三12:00      周五17:30  </t>
    </r>
  </si>
  <si>
    <t>TUO YUAN</t>
  </si>
  <si>
    <t>D073</t>
  </si>
  <si>
    <t>YTK/833S</t>
  </si>
  <si>
    <t>/周日</t>
    <phoneticPr fontId="17" type="noConversion"/>
  </si>
  <si>
    <t>马尾海盈</t>
  </si>
  <si>
    <t>DI6/59S</t>
  </si>
  <si>
    <t>D075</t>
  </si>
  <si>
    <t>DI6/60S</t>
  </si>
  <si>
    <t>D077</t>
  </si>
  <si>
    <t>YTK/835S</t>
  </si>
  <si>
    <t>DI6/61S</t>
  </si>
  <si>
    <t>D079</t>
  </si>
  <si>
    <t>DI6/62S</t>
  </si>
  <si>
    <t>D081</t>
  </si>
  <si>
    <t>YTK/837S</t>
  </si>
  <si>
    <t>DI6/63S</t>
  </si>
  <si>
    <t>D083</t>
  </si>
  <si>
    <t>DI6/64S</t>
  </si>
  <si>
    <t>D085</t>
  </si>
  <si>
    <t>YTK/839S</t>
  </si>
  <si>
    <t xml:space="preserve">DI6/65S  </t>
  </si>
  <si>
    <t>江阴-厦门 
船代：嘉航</t>
  </si>
  <si>
    <t>ZE YUAN</t>
  </si>
  <si>
    <t>ZY5/686S</t>
  </si>
  <si>
    <r>
      <t>/</t>
    </r>
    <r>
      <rPr>
        <sz val="10"/>
        <rFont val="宋体"/>
        <family val="3"/>
        <charset val="134"/>
      </rPr>
      <t>周三</t>
    </r>
  </si>
  <si>
    <t>江阴</t>
  </si>
  <si>
    <r>
      <t xml:space="preserve">
截关时间：
周二18:00        周五12:00       
截进重时间：
周二:16:00      周五10:00
VGM截止时间：
周二:12:00       周四:17:00</t>
    </r>
    <r>
      <rPr>
        <sz val="11"/>
        <color theme="1"/>
        <rFont val="Calibri"/>
        <family val="2"/>
        <scheme val="minor"/>
      </rPr>
      <t xml:space="preserve">
</t>
    </r>
  </si>
  <si>
    <t>ZY5/687S</t>
  </si>
  <si>
    <r>
      <t>/</t>
    </r>
    <r>
      <rPr>
        <sz val="10"/>
        <rFont val="宋体"/>
        <family val="3"/>
        <charset val="134"/>
      </rPr>
      <t>周六</t>
    </r>
  </si>
  <si>
    <t>ZY5/688S</t>
  </si>
  <si>
    <t>ZY5/689S</t>
  </si>
  <si>
    <t>ZY5/690S</t>
  </si>
  <si>
    <t>ZY5/691S</t>
  </si>
  <si>
    <t>ZY5/692S</t>
  </si>
  <si>
    <t>ZY5/693S</t>
  </si>
  <si>
    <t>D087</t>
  </si>
  <si>
    <t>ZY5/694S</t>
  </si>
  <si>
    <t>订舱注意事项：</t>
  </si>
  <si>
    <t>0. SI截止时间烦请查询：http://www.worde.com/download_category.php?id=4， 每周五公布下周时间，请知悉，谢谢</t>
  </si>
  <si>
    <t>1.二程船期表详见工作表2。</t>
    <phoneticPr fontId="16" type="noConversion"/>
  </si>
  <si>
    <t>2.二程船期表可在ZIM 网站下载，网址：https://www.zimchina.com/za-cn/global-network/asia-oceania/china/china-schedules</t>
  </si>
  <si>
    <t>3.订舱时，烦请提供完整订舱客户及合约号。</t>
  </si>
  <si>
    <t>4. VGM需同时在嘉航订舱时一并提供。如嘉航无法提交，请在ZIM网站上提交并发送，网址： https://www.zimchina.com/za-cn/tools/solas-vgm。</t>
  </si>
  <si>
    <t>5. 马尾-厦门线码头以具体放舱时为准</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</si>
</sst>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d/mmm;@"/>
    <numFmt numFmtId="165" formatCode="m/d"/>
    <numFmt numFmtId="166" formatCode="dd/mm"/>
    <numFmt numFmtId="167" formatCode="[$-409]d\-mmm;@"/>
    <numFmt numFmtId="168" formatCode="0000"/>
  </numFmts>
  <fonts count="93">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sz val="12"/>
      <name val="Tahoma"/>
      <family val="2"/>
    </font>
    <font>
      <b/>
      <sz val="12"/>
      <color theme="1"/>
      <name val="宋体"/>
      <family val="3"/>
      <charset val="134"/>
    </font>
    <font>
      <sz val="12"/>
      <color theme="2" tint="-0.499984740745262"/>
      <name val="Tahoma"/>
      <family val="2"/>
    </font>
    <font>
      <sz val="10"/>
      <name val="Arial"/>
      <family val="2"/>
    </font>
    <font>
      <sz val="12"/>
      <name val="Arial Black"/>
      <family val="2"/>
    </font>
    <font>
      <b/>
      <sz val="12"/>
      <name val="Arial Black"/>
      <family val="2"/>
    </font>
    <font>
      <sz val="12"/>
      <color rgb="FFFF0000"/>
      <name val="Arial Black"/>
      <family val="2"/>
    </font>
    <font>
      <b/>
      <sz val="12"/>
      <color theme="1"/>
      <name val="Arial Black"/>
      <family val="2"/>
    </font>
    <font>
      <b/>
      <sz val="12"/>
      <color indexed="60"/>
      <name val="Arial Black"/>
      <family val="2"/>
    </font>
    <font>
      <b/>
      <sz val="12"/>
      <name val="Tahoma"/>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sz val="12"/>
      <color rgb="FF000000"/>
      <name val="Tahoma"/>
      <family val="2"/>
    </font>
    <font>
      <u/>
      <sz val="11"/>
      <color theme="10"/>
      <name val="Calibri"/>
      <family val="2"/>
      <scheme val="minor"/>
    </font>
    <font>
      <sz val="12"/>
      <color indexed="8"/>
      <name val="Tahoma"/>
      <family val="3"/>
      <charset val="134"/>
    </font>
    <font>
      <sz val="12"/>
      <color theme="0"/>
      <name val="Tahoma"/>
      <family val="2"/>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2"/>
      <name val="Arial"/>
      <family val="2"/>
    </font>
    <font>
      <b/>
      <sz val="18"/>
      <color rgb="FF000000"/>
      <name val="Tahoma"/>
      <family val="2"/>
    </font>
    <font>
      <b/>
      <sz val="18"/>
      <color theme="1"/>
      <name val="Tahoma"/>
      <family val="2"/>
    </font>
    <font>
      <sz val="11"/>
      <name val="Tahoma"/>
      <family val="2"/>
    </font>
    <font>
      <sz val="11"/>
      <color rgb="FF000000"/>
      <name val="Tahoma"/>
      <family val="2"/>
    </font>
    <font>
      <sz val="11"/>
      <name val="Calibri"/>
      <family val="2"/>
      <scheme val="minor"/>
    </font>
    <font>
      <b/>
      <sz val="14"/>
      <color indexed="8"/>
      <name val="Tahoma"/>
      <family val="2"/>
    </font>
    <font>
      <b/>
      <sz val="12"/>
      <color rgb="FFFF0000"/>
      <name val="Tahoma"/>
      <family val="2"/>
    </font>
    <font>
      <strike/>
      <sz val="12"/>
      <color theme="1"/>
      <name val="Tahoma"/>
      <family val="2"/>
    </font>
    <font>
      <sz val="10"/>
      <name val="Tahoma"/>
      <family val="2"/>
    </font>
    <font>
      <b/>
      <sz val="18"/>
      <color indexed="8"/>
      <name val="Tahoma"/>
      <family val="2"/>
    </font>
    <font>
      <b/>
      <sz val="12"/>
      <color rgb="FFC00000"/>
      <name val="Tahoma"/>
      <family val="2"/>
    </font>
    <font>
      <sz val="12"/>
      <color theme="4" tint="0.39997558519241921"/>
      <name val="Tahoma"/>
      <family val="2"/>
    </font>
    <font>
      <sz val="10"/>
      <color theme="1"/>
      <name val="Tahoma"/>
      <family val="2"/>
    </font>
    <font>
      <sz val="12"/>
      <color theme="0" tint="-4.9989318521683403E-2"/>
      <name val="Tahoma"/>
      <family val="2"/>
    </font>
    <font>
      <sz val="12"/>
      <color theme="1"/>
      <name val="Tahoma"/>
      <family val="3"/>
      <charset val="134"/>
    </font>
    <font>
      <b/>
      <sz val="12"/>
      <color rgb="FFFF0000"/>
      <name val="宋体"/>
      <charset val="134"/>
    </font>
    <font>
      <b/>
      <sz val="12"/>
      <color theme="1"/>
      <name val="宋体"/>
      <charset val="134"/>
    </font>
    <font>
      <sz val="9"/>
      <name val="Tahoma"/>
      <family val="2"/>
    </font>
    <font>
      <b/>
      <sz val="14"/>
      <color rgb="FFFF0000"/>
      <name val="Tahoma"/>
      <family val="2"/>
    </font>
    <font>
      <b/>
      <sz val="9"/>
      <color indexed="81"/>
      <name val="Tahoma"/>
      <family val="2"/>
    </font>
    <font>
      <b/>
      <sz val="18"/>
      <name val="Tahoma"/>
      <family val="2"/>
    </font>
    <font>
      <b/>
      <sz val="12"/>
      <name val="Arial"/>
      <family val="2"/>
    </font>
    <font>
      <strike/>
      <sz val="12"/>
      <name val="Tahoma"/>
      <family val="2"/>
    </font>
    <font>
      <sz val="12"/>
      <name val="Tahoma"/>
      <family val="2"/>
    </font>
    <font>
      <sz val="12"/>
      <color theme="1"/>
      <name val="Tahoma"/>
      <family val="2"/>
    </font>
    <font>
      <sz val="11"/>
      <name val="Tahoma"/>
      <family val="2"/>
    </font>
    <font>
      <sz val="12"/>
      <name val="Tahoma"/>
      <family val="2"/>
    </font>
    <font>
      <sz val="12"/>
      <color rgb="FF000000"/>
      <name val="Tahoma"/>
      <family val="2"/>
    </font>
    <font>
      <b/>
      <sz val="12"/>
      <color rgb="FF000000"/>
      <name val="Tahoma"/>
      <family val="2"/>
    </font>
    <font>
      <sz val="12"/>
      <color theme="1"/>
      <name val="Tahoma"/>
      <family val="2"/>
    </font>
    <font>
      <sz val="12"/>
      <color indexed="8"/>
      <name val="Tahoma"/>
      <family val="2"/>
    </font>
    <font>
      <b/>
      <sz val="12"/>
      <color rgb="FF000000"/>
      <name val="Tahoma"/>
      <family val="3"/>
      <charset val="134"/>
    </font>
    <font>
      <strike/>
      <sz val="12"/>
      <color indexed="8"/>
      <name val="Tahoma"/>
      <family val="2"/>
    </font>
    <font>
      <sz val="12"/>
      <name val="Tahoma"/>
      <family val="2"/>
    </font>
    <font>
      <sz val="14"/>
      <color theme="1"/>
      <name val="Tahoma"/>
      <family val="2"/>
    </font>
    <font>
      <sz val="14"/>
      <name val="Tahoma"/>
      <family val="2"/>
    </font>
    <font>
      <sz val="14"/>
      <color rgb="FFFF0000"/>
      <name val="Tahoma"/>
      <family val="2"/>
    </font>
    <font>
      <sz val="12"/>
      <name val="Tahoma"/>
      <family val="2"/>
    </font>
    <font>
      <sz val="12"/>
      <color theme="1"/>
      <name val="Tahoma"/>
      <family val="2"/>
    </font>
    <font>
      <sz val="12"/>
      <color theme="1"/>
      <name val="Tahoma"/>
      <family val="2"/>
    </font>
    <font>
      <sz val="12"/>
      <name val="Tahoma"/>
      <family val="2"/>
    </font>
    <font>
      <b/>
      <sz val="12"/>
      <color theme="0"/>
      <name val="宋体"/>
      <family val="3"/>
      <charset val="134"/>
    </font>
    <font>
      <sz val="10"/>
      <name val="Verdana"/>
      <family val="2"/>
    </font>
    <font>
      <b/>
      <sz val="11"/>
      <name val="Arial"/>
      <family val="2"/>
    </font>
    <font>
      <sz val="11"/>
      <color theme="1"/>
      <name val="Arial"/>
      <family val="2"/>
    </font>
    <font>
      <sz val="10"/>
      <name val="Calibri Light"/>
      <family val="2"/>
    </font>
    <font>
      <sz val="10"/>
      <name val="宋体"/>
      <family val="3"/>
      <charset val="134"/>
    </font>
    <font>
      <strike/>
      <sz val="10"/>
      <name val="Calibri Light"/>
      <family val="2"/>
    </font>
    <font>
      <b/>
      <strike/>
      <sz val="11"/>
      <name val="Calibri Light"/>
      <family val="2"/>
    </font>
    <font>
      <strike/>
      <sz val="10"/>
      <name val="Arial"/>
      <family val="2"/>
    </font>
    <font>
      <sz val="10"/>
      <color rgb="FFFF0000"/>
      <name val="Verdana"/>
      <family val="2"/>
    </font>
    <font>
      <b/>
      <sz val="11"/>
      <color rgb="FFFF0000"/>
      <name val="Arial"/>
      <family val="2"/>
    </font>
    <font>
      <sz val="10"/>
      <color rgb="FFFF0000"/>
      <name val="Arial"/>
      <family val="2"/>
    </font>
    <font>
      <sz val="11"/>
      <name val="Arial"/>
      <family val="2"/>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s>
  <fills count="1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4"/>
        <bgColor indexed="64"/>
      </patternFill>
    </fill>
  </fills>
  <borders count="43">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auto="1"/>
      </top>
      <bottom/>
      <diagonal/>
    </border>
    <border>
      <left style="thin">
        <color rgb="FF000000"/>
      </left>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style="thin">
        <color auto="1"/>
      </top>
      <bottom/>
      <diagonal/>
    </border>
    <border>
      <left style="thin">
        <color auto="1"/>
      </left>
      <right style="thin">
        <color rgb="FF000000"/>
      </right>
      <top style="thin">
        <color auto="1"/>
      </top>
      <bottom/>
      <diagonal/>
    </border>
    <border>
      <left style="thin">
        <color auto="1"/>
      </left>
      <right style="thin">
        <color rgb="FF000000"/>
      </right>
      <top style="thin">
        <color rgb="FF000000"/>
      </top>
      <bottom/>
      <diagonal/>
    </border>
    <border>
      <left style="thin">
        <color rgb="FF000000"/>
      </left>
      <right style="thin">
        <color auto="1"/>
      </right>
      <top style="thin">
        <color rgb="FF000000"/>
      </top>
      <bottom/>
      <diagonal/>
    </border>
    <border>
      <left style="thin">
        <color indexed="64"/>
      </left>
      <right/>
      <top style="thin">
        <color auto="1"/>
      </top>
      <bottom style="thin">
        <color rgb="FF000000"/>
      </bottom>
      <diagonal/>
    </border>
    <border>
      <left style="thin">
        <color auto="1"/>
      </left>
      <right style="thin">
        <color auto="1"/>
      </right>
      <top/>
      <bottom/>
      <diagonal/>
    </border>
    <border>
      <left/>
      <right/>
      <top style="thin">
        <color auto="1"/>
      </top>
      <bottom style="thin">
        <color rgb="FF000000"/>
      </bottom>
      <diagonal/>
    </border>
    <border>
      <left/>
      <right style="thin">
        <color auto="1"/>
      </right>
      <top style="thin">
        <color auto="1"/>
      </top>
      <bottom/>
      <diagonal/>
    </border>
    <border>
      <left/>
      <right style="thin">
        <color indexed="64"/>
      </right>
      <top/>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1" applyNumberFormat="0" applyFont="0" applyFill="0" applyAlignment="0" applyProtection="0">
      <alignment horizontal="center" vertical="center"/>
    </xf>
    <xf numFmtId="165" fontId="9" fillId="4" borderId="1">
      <alignment vertical="center"/>
    </xf>
    <xf numFmtId="0" fontId="13" fillId="0" borderId="0"/>
    <xf numFmtId="0" fontId="1" fillId="0" borderId="0">
      <alignment vertical="center"/>
    </xf>
    <xf numFmtId="0" fontId="13" fillId="0" borderId="0"/>
    <xf numFmtId="0" fontId="13" fillId="0" borderId="0"/>
    <xf numFmtId="164" fontId="2" fillId="0" borderId="0">
      <alignment vertical="center"/>
    </xf>
    <xf numFmtId="0" fontId="13" fillId="0" borderId="0"/>
    <xf numFmtId="0" fontId="25" fillId="0" borderId="0" applyNumberFormat="0" applyFill="0" applyBorder="0" applyAlignment="0" applyProtection="0"/>
  </cellStyleXfs>
  <cellXfs count="563">
    <xf numFmtId="0" fontId="0" fillId="0" borderId="0" xfId="0"/>
    <xf numFmtId="164" fontId="5" fillId="0" borderId="0" xfId="3" applyFont="1" applyAlignment="1">
      <alignment horizontal="left" vertical="center" wrapText="1"/>
    </xf>
    <xf numFmtId="164" fontId="12" fillId="0" borderId="0" xfId="1" applyFont="1">
      <alignment vertical="center"/>
    </xf>
    <xf numFmtId="164" fontId="10" fillId="0" borderId="0" xfId="1" applyFont="1">
      <alignment vertical="center"/>
    </xf>
    <xf numFmtId="164" fontId="7" fillId="0" borderId="0" xfId="1" applyFont="1">
      <alignment vertical="center"/>
    </xf>
    <xf numFmtId="0" fontId="14" fillId="5" borderId="5" xfId="8" applyFont="1" applyFill="1" applyBorder="1" applyAlignment="1">
      <alignment horizontal="center" vertical="center"/>
    </xf>
    <xf numFmtId="164" fontId="10" fillId="0" borderId="0" xfId="1" applyFont="1" applyAlignment="1">
      <alignment horizontal="center" vertical="center"/>
    </xf>
    <xf numFmtId="164" fontId="7" fillId="3" borderId="6" xfId="4" applyNumberFormat="1" applyFont="1" applyFill="1" applyBorder="1" applyAlignment="1">
      <alignment horizontal="center" vertical="center" wrapText="1"/>
    </xf>
    <xf numFmtId="164" fontId="10" fillId="3" borderId="0" xfId="1" applyFont="1" applyFill="1">
      <alignment vertical="center"/>
    </xf>
    <xf numFmtId="164" fontId="7" fillId="0" borderId="0" xfId="1" applyFont="1" applyAlignment="1">
      <alignment horizontal="center" vertical="center"/>
    </xf>
    <xf numFmtId="164" fontId="7" fillId="3" borderId="0" xfId="3" applyFont="1" applyFill="1" applyAlignment="1">
      <alignment horizontal="left" vertical="center" wrapText="1"/>
    </xf>
    <xf numFmtId="164" fontId="10" fillId="3" borderId="6" xfId="4" applyNumberFormat="1" applyFont="1" applyFill="1" applyBorder="1" applyAlignment="1">
      <alignment horizontal="center" vertical="center" wrapText="1"/>
    </xf>
    <xf numFmtId="1" fontId="10" fillId="3" borderId="6" xfId="3" applyNumberFormat="1" applyFont="1" applyFill="1" applyBorder="1" applyAlignment="1">
      <alignment horizontal="center" vertical="center" wrapText="1"/>
    </xf>
    <xf numFmtId="164" fontId="22" fillId="0" borderId="6" xfId="3" applyFont="1" applyBorder="1" applyAlignment="1">
      <alignment horizontal="center" vertical="center" wrapText="1"/>
    </xf>
    <xf numFmtId="164" fontId="6" fillId="0" borderId="0" xfId="3" applyFont="1" applyAlignment="1">
      <alignment horizontal="left" vertical="center" wrapText="1"/>
    </xf>
    <xf numFmtId="164" fontId="10" fillId="0" borderId="6" xfId="3" applyFont="1" applyBorder="1" applyAlignment="1">
      <alignment horizontal="center" vertical="center" wrapText="1"/>
    </xf>
    <xf numFmtId="1" fontId="10" fillId="0" borderId="6" xfId="3" applyNumberFormat="1" applyFont="1" applyBorder="1" applyAlignment="1">
      <alignment horizontal="center" vertical="center" wrapText="1"/>
    </xf>
    <xf numFmtId="1" fontId="14" fillId="0" borderId="0" xfId="8" applyNumberFormat="1" applyFont="1" applyAlignment="1">
      <alignment horizontal="center" vertical="center"/>
    </xf>
    <xf numFmtId="1" fontId="14" fillId="0" borderId="4" xfId="8" applyNumberFormat="1" applyFont="1" applyBorder="1" applyAlignment="1">
      <alignment horizontal="center" vertical="center"/>
    </xf>
    <xf numFmtId="165" fontId="28" fillId="7" borderId="10" xfId="5" applyFont="1" applyFill="1" applyBorder="1">
      <alignment vertical="center"/>
    </xf>
    <xf numFmtId="165" fontId="28" fillId="7" borderId="9" xfId="5" applyFont="1" applyFill="1" applyBorder="1">
      <alignment vertical="center"/>
    </xf>
    <xf numFmtId="165" fontId="28" fillId="7" borderId="11" xfId="5" applyFont="1" applyFill="1" applyBorder="1">
      <alignment vertical="center"/>
    </xf>
    <xf numFmtId="49" fontId="22" fillId="0" borderId="6" xfId="3" applyNumberFormat="1" applyFont="1" applyBorder="1" applyAlignment="1">
      <alignment horizontal="center" vertical="center" wrapText="1"/>
    </xf>
    <xf numFmtId="0" fontId="0" fillId="7" borderId="6" xfId="0" applyFill="1" applyBorder="1" applyAlignment="1">
      <alignment vertical="center" wrapText="1"/>
    </xf>
    <xf numFmtId="164" fontId="6" fillId="3" borderId="0" xfId="3" applyFont="1" applyFill="1" applyAlignment="1">
      <alignment vertical="center" wrapText="1"/>
    </xf>
    <xf numFmtId="164" fontId="5" fillId="0" borderId="0" xfId="1" applyFont="1">
      <alignment vertical="center"/>
    </xf>
    <xf numFmtId="164" fontId="5" fillId="3" borderId="0" xfId="1" applyFont="1" applyFill="1">
      <alignment vertical="center"/>
    </xf>
    <xf numFmtId="164" fontId="24" fillId="0" borderId="6" xfId="4" applyNumberFormat="1" applyFont="1" applyBorder="1" applyAlignment="1">
      <alignment horizontal="center" vertical="center" wrapText="1"/>
    </xf>
    <xf numFmtId="164" fontId="22" fillId="0" borderId="6" xfId="4" applyNumberFormat="1" applyFont="1" applyBorder="1" applyAlignment="1">
      <alignment horizontal="center" vertical="center" wrapText="1"/>
    </xf>
    <xf numFmtId="164" fontId="24" fillId="0" borderId="6" xfId="4" applyNumberFormat="1" applyFont="1" applyBorder="1" applyAlignment="1">
      <alignment horizontal="center" vertical="center"/>
    </xf>
    <xf numFmtId="164" fontId="5" fillId="0" borderId="6" xfId="4" applyNumberFormat="1" applyFont="1" applyBorder="1" applyAlignment="1">
      <alignment horizontal="center" vertical="center" wrapText="1"/>
    </xf>
    <xf numFmtId="164" fontId="24" fillId="0" borderId="0" xfId="3" applyFont="1" applyAlignment="1">
      <alignment horizontal="center" vertical="center" wrapText="1"/>
    </xf>
    <xf numFmtId="1" fontId="24" fillId="0" borderId="0" xfId="3" applyNumberFormat="1" applyFont="1" applyAlignment="1">
      <alignment horizontal="center" vertical="center" wrapText="1"/>
    </xf>
    <xf numFmtId="164" fontId="10" fillId="0" borderId="6" xfId="1" applyFont="1" applyBorder="1" applyAlignment="1">
      <alignment horizontal="center" vertical="center"/>
    </xf>
    <xf numFmtId="164" fontId="5" fillId="0" borderId="6" xfId="1" applyFont="1" applyBorder="1" applyAlignment="1">
      <alignment horizontal="center" vertical="center"/>
    </xf>
    <xf numFmtId="164" fontId="10" fillId="8" borderId="6" xfId="1" applyFont="1" applyFill="1" applyBorder="1" applyAlignment="1">
      <alignment horizontal="center" vertical="center" wrapText="1"/>
    </xf>
    <xf numFmtId="164" fontId="10" fillId="3" borderId="0" xfId="1" applyFont="1" applyFill="1" applyAlignment="1">
      <alignment horizontal="center" vertical="center"/>
    </xf>
    <xf numFmtId="164" fontId="24" fillId="0" borderId="0" xfId="1" applyFont="1">
      <alignment vertical="center"/>
    </xf>
    <xf numFmtId="164" fontId="5" fillId="0" borderId="0" xfId="1" applyFont="1" applyAlignment="1">
      <alignment horizontal="center" vertical="center"/>
    </xf>
    <xf numFmtId="0" fontId="24" fillId="0" borderId="0" xfId="4" applyFont="1" applyBorder="1" applyAlignment="1">
      <alignment horizontal="center" vertical="center"/>
    </xf>
    <xf numFmtId="164" fontId="7" fillId="3" borderId="0" xfId="1" applyFont="1" applyFill="1">
      <alignment vertical="center"/>
    </xf>
    <xf numFmtId="165" fontId="22" fillId="0" borderId="6" xfId="4" applyNumberFormat="1" applyFont="1" applyBorder="1" applyAlignment="1">
      <alignment horizontal="center" vertical="center"/>
    </xf>
    <xf numFmtId="164" fontId="10" fillId="0" borderId="13" xfId="1" applyFont="1" applyBorder="1" applyAlignment="1">
      <alignment horizontal="center" vertical="center"/>
    </xf>
    <xf numFmtId="165" fontId="7" fillId="8" borderId="8" xfId="4" applyNumberFormat="1" applyFont="1" applyFill="1" applyBorder="1" applyAlignment="1">
      <alignment horizontal="center" vertical="center"/>
    </xf>
    <xf numFmtId="164" fontId="24" fillId="0" borderId="0" xfId="1" applyFont="1" applyAlignment="1">
      <alignment horizontal="center" vertical="center"/>
    </xf>
    <xf numFmtId="164" fontId="24" fillId="0" borderId="6" xfId="1" applyFont="1" applyBorder="1" applyAlignment="1">
      <alignment horizontal="center" vertical="center"/>
    </xf>
    <xf numFmtId="164" fontId="24" fillId="8" borderId="6" xfId="1" applyFont="1" applyFill="1" applyBorder="1" applyAlignment="1">
      <alignment horizontal="center" vertical="center" wrapText="1"/>
    </xf>
    <xf numFmtId="0" fontId="10" fillId="0" borderId="6" xfId="4" applyFont="1" applyBorder="1" applyAlignment="1">
      <alignment horizontal="center" vertical="center"/>
    </xf>
    <xf numFmtId="0" fontId="0" fillId="0" borderId="0" xfId="0" applyAlignment="1">
      <alignment vertical="center"/>
    </xf>
    <xf numFmtId="164" fontId="10" fillId="0" borderId="6" xfId="4" applyNumberFormat="1" applyFont="1" applyBorder="1" applyAlignment="1">
      <alignment horizontal="center" vertical="center"/>
    </xf>
    <xf numFmtId="164" fontId="10" fillId="0" borderId="6" xfId="4" applyNumberFormat="1" applyFont="1" applyBorder="1" applyAlignment="1">
      <alignment horizontal="center" vertical="center" wrapText="1"/>
    </xf>
    <xf numFmtId="164" fontId="22" fillId="0" borderId="0" xfId="1" applyFont="1" applyAlignment="1">
      <alignment horizontal="center" vertical="center"/>
    </xf>
    <xf numFmtId="164" fontId="22" fillId="0" borderId="0" xfId="1" applyFont="1">
      <alignment vertical="center"/>
    </xf>
    <xf numFmtId="0" fontId="10" fillId="0" borderId="6" xfId="0" applyFont="1" applyBorder="1" applyAlignment="1">
      <alignment horizontal="center" wrapText="1"/>
    </xf>
    <xf numFmtId="0" fontId="38" fillId="0" borderId="0" xfId="0" applyFont="1"/>
    <xf numFmtId="164" fontId="25" fillId="0" borderId="0" xfId="12" applyNumberFormat="1" applyAlignment="1">
      <alignment horizontal="left" vertical="center" wrapText="1"/>
    </xf>
    <xf numFmtId="164" fontId="7" fillId="0" borderId="6" xfId="3" applyFont="1" applyBorder="1" applyAlignment="1">
      <alignment horizontal="center" vertical="center" wrapText="1"/>
    </xf>
    <xf numFmtId="1" fontId="7" fillId="0" borderId="6" xfId="3" applyNumberFormat="1" applyFont="1" applyBorder="1" applyAlignment="1">
      <alignment horizontal="center" vertical="center" wrapText="1"/>
    </xf>
    <xf numFmtId="0" fontId="7" fillId="0" borderId="6" xfId="4" applyFont="1" applyBorder="1" applyAlignment="1">
      <alignment horizontal="center" vertical="center"/>
    </xf>
    <xf numFmtId="164" fontId="7" fillId="0" borderId="6" xfId="4" applyNumberFormat="1" applyFont="1" applyBorder="1" applyAlignment="1">
      <alignment horizontal="center" vertical="center" wrapText="1"/>
    </xf>
    <xf numFmtId="164" fontId="7" fillId="0" borderId="6" xfId="4" applyNumberFormat="1" applyFont="1" applyBorder="1" applyAlignment="1">
      <alignment horizontal="center" vertical="center"/>
    </xf>
    <xf numFmtId="0" fontId="37" fillId="8" borderId="6" xfId="0" applyFont="1" applyFill="1" applyBorder="1" applyAlignment="1">
      <alignment vertical="center"/>
    </xf>
    <xf numFmtId="0" fontId="14" fillId="0" borderId="0" xfId="2" applyFont="1" applyAlignment="1">
      <alignment vertical="center"/>
    </xf>
    <xf numFmtId="0" fontId="33" fillId="0" borderId="0" xfId="2" applyFont="1" applyAlignment="1">
      <alignment horizontal="center" vertical="center"/>
    </xf>
    <xf numFmtId="165" fontId="7" fillId="8" borderId="6" xfId="4" applyNumberFormat="1" applyFont="1" applyFill="1" applyBorder="1" applyAlignment="1">
      <alignment horizontal="center" vertical="center" wrapText="1"/>
    </xf>
    <xf numFmtId="165" fontId="10" fillId="8" borderId="6" xfId="4" applyNumberFormat="1" applyFont="1" applyFill="1" applyBorder="1" applyAlignment="1">
      <alignment horizontal="center" vertical="center"/>
    </xf>
    <xf numFmtId="165" fontId="10" fillId="8" borderId="6" xfId="4" applyNumberFormat="1" applyFont="1" applyFill="1" applyBorder="1" applyAlignment="1">
      <alignment horizontal="center" vertical="center" wrapText="1"/>
    </xf>
    <xf numFmtId="165" fontId="24" fillId="8" borderId="6" xfId="4" applyNumberFormat="1" applyFont="1" applyFill="1" applyBorder="1" applyAlignment="1">
      <alignment horizontal="center" vertical="center"/>
    </xf>
    <xf numFmtId="165" fontId="24" fillId="8" borderId="6" xfId="4" applyNumberFormat="1" applyFont="1" applyFill="1" applyBorder="1" applyAlignment="1">
      <alignment horizontal="center" vertical="center" wrapText="1"/>
    </xf>
    <xf numFmtId="0" fontId="0" fillId="3" borderId="0" xfId="2" applyFont="1" applyFill="1" applyAlignment="1">
      <alignment horizontal="center" vertical="center"/>
    </xf>
    <xf numFmtId="49" fontId="10" fillId="0" borderId="6" xfId="3" applyNumberFormat="1" applyFont="1" applyBorder="1" applyAlignment="1">
      <alignment horizontal="center" vertical="center" wrapText="1"/>
    </xf>
    <xf numFmtId="165" fontId="10" fillId="8" borderId="8" xfId="4" applyNumberFormat="1" applyFont="1" applyFill="1" applyBorder="1" applyAlignment="1">
      <alignment horizontal="center" vertical="center"/>
    </xf>
    <xf numFmtId="165" fontId="10" fillId="8" borderId="8" xfId="4" applyNumberFormat="1" applyFont="1" applyFill="1" applyBorder="1" applyAlignment="1">
      <alignment horizontal="center" vertical="center" wrapText="1"/>
    </xf>
    <xf numFmtId="164" fontId="22" fillId="0" borderId="6" xfId="4" applyNumberFormat="1" applyFont="1" applyBorder="1" applyAlignment="1">
      <alignment horizontal="center" vertical="center"/>
    </xf>
    <xf numFmtId="164" fontId="7" fillId="3" borderId="2" xfId="1" applyFont="1" applyFill="1" applyBorder="1" applyAlignment="1">
      <alignment horizontal="center" vertical="center"/>
    </xf>
    <xf numFmtId="164" fontId="10" fillId="0" borderId="6" xfId="4" applyNumberFormat="1" applyFont="1" applyFill="1" applyBorder="1" applyAlignment="1">
      <alignment horizontal="center" vertical="center"/>
    </xf>
    <xf numFmtId="164" fontId="10" fillId="0" borderId="6" xfId="4" applyNumberFormat="1" applyFont="1" applyFill="1" applyBorder="1" applyAlignment="1">
      <alignment horizontal="center" vertical="center" wrapText="1"/>
    </xf>
    <xf numFmtId="0" fontId="10" fillId="0" borderId="6" xfId="7" applyFont="1" applyBorder="1" applyAlignment="1">
      <alignment horizontal="center" vertical="center"/>
    </xf>
    <xf numFmtId="164" fontId="10" fillId="0" borderId="0" xfId="1" applyFont="1" applyAlignment="1">
      <alignment horizontal="left" vertical="center"/>
    </xf>
    <xf numFmtId="164" fontId="5" fillId="3" borderId="0" xfId="1" applyFont="1" applyFill="1" applyAlignment="1">
      <alignment horizontal="center" vertical="center"/>
    </xf>
    <xf numFmtId="0" fontId="23" fillId="0" borderId="0" xfId="2" applyFont="1" applyAlignment="1">
      <alignment horizontal="center" vertical="center"/>
    </xf>
    <xf numFmtId="0" fontId="0" fillId="0" borderId="0" xfId="0" applyAlignment="1">
      <alignment horizontal="center" vertical="center"/>
    </xf>
    <xf numFmtId="164" fontId="6" fillId="0" borderId="0" xfId="3" applyFont="1" applyAlignment="1">
      <alignment horizontal="center" vertical="center" wrapText="1"/>
    </xf>
    <xf numFmtId="0" fontId="38" fillId="0" borderId="0" xfId="0" applyFont="1" applyAlignment="1">
      <alignment horizontal="center" vertical="center"/>
    </xf>
    <xf numFmtId="164" fontId="12" fillId="0" borderId="0" xfId="1" applyFont="1" applyAlignment="1">
      <alignment horizontal="center" vertical="center"/>
    </xf>
    <xf numFmtId="164" fontId="7" fillId="3" borderId="0" xfId="3" applyFont="1" applyFill="1" applyAlignment="1">
      <alignment horizontal="center" vertical="center" wrapText="1"/>
    </xf>
    <xf numFmtId="164" fontId="7" fillId="3" borderId="0" xfId="1" applyFont="1" applyFill="1" applyAlignment="1">
      <alignment horizontal="center" vertical="center"/>
    </xf>
    <xf numFmtId="164" fontId="47" fillId="0" borderId="6" xfId="3" applyFont="1" applyBorder="1" applyAlignment="1">
      <alignment horizontal="center" vertical="center" wrapText="1"/>
    </xf>
    <xf numFmtId="1" fontId="47" fillId="0" borderId="6" xfId="3" applyNumberFormat="1" applyFont="1" applyBorder="1" applyAlignment="1">
      <alignment horizontal="center" vertical="center" wrapText="1"/>
    </xf>
    <xf numFmtId="0" fontId="47" fillId="0" borderId="6" xfId="4" applyFont="1" applyBorder="1" applyAlignment="1">
      <alignment horizontal="center" vertical="center"/>
    </xf>
    <xf numFmtId="164" fontId="47" fillId="0" borderId="6" xfId="4" applyNumberFormat="1" applyFont="1" applyBorder="1" applyAlignment="1">
      <alignment horizontal="center" vertical="center"/>
    </xf>
    <xf numFmtId="164" fontId="47" fillId="0" borderId="6" xfId="4" applyNumberFormat="1" applyFont="1" applyBorder="1" applyAlignment="1">
      <alignment horizontal="center" vertical="center" wrapText="1"/>
    </xf>
    <xf numFmtId="164" fontId="45" fillId="12" borderId="23" xfId="1" applyFont="1" applyFill="1" applyBorder="1" applyAlignment="1">
      <alignment horizontal="center" vertical="center"/>
    </xf>
    <xf numFmtId="164" fontId="10" fillId="12" borderId="24" xfId="1" applyFont="1" applyFill="1" applyBorder="1" applyAlignment="1">
      <alignment horizontal="center" vertical="center"/>
    </xf>
    <xf numFmtId="164" fontId="10" fillId="13" borderId="25" xfId="1" applyFont="1" applyFill="1" applyBorder="1" applyAlignment="1">
      <alignment horizontal="center" vertical="center"/>
    </xf>
    <xf numFmtId="164" fontId="7" fillId="0" borderId="23" xfId="11" applyNumberFormat="1" applyFont="1" applyBorder="1" applyAlignment="1">
      <alignment horizontal="center" vertical="center"/>
    </xf>
    <xf numFmtId="164" fontId="5" fillId="0" borderId="24" xfId="1" applyFont="1" applyBorder="1" applyAlignment="1">
      <alignment horizontal="center" vertical="center"/>
    </xf>
    <xf numFmtId="164" fontId="5" fillId="0" borderId="23" xfId="1" applyFont="1" applyBorder="1" applyAlignment="1">
      <alignment horizontal="center" vertical="center"/>
    </xf>
    <xf numFmtId="167" fontId="7" fillId="3" borderId="24" xfId="4" applyNumberFormat="1" applyFont="1" applyFill="1" applyBorder="1" applyAlignment="1">
      <alignment horizontal="center" vertical="center" wrapText="1"/>
    </xf>
    <xf numFmtId="164" fontId="10" fillId="3" borderId="24" xfId="1" applyFont="1" applyFill="1" applyBorder="1" applyAlignment="1">
      <alignment horizontal="center" vertical="center"/>
    </xf>
    <xf numFmtId="165" fontId="22" fillId="3" borderId="24" xfId="4" applyNumberFormat="1" applyFont="1" applyFill="1" applyBorder="1" applyAlignment="1">
      <alignment horizontal="center" vertical="center" wrapText="1"/>
    </xf>
    <xf numFmtId="164" fontId="22" fillId="3" borderId="24" xfId="1" applyFont="1" applyFill="1" applyBorder="1" applyAlignment="1">
      <alignment horizontal="center" vertical="center"/>
    </xf>
    <xf numFmtId="167" fontId="22" fillId="3" borderId="24" xfId="4" applyNumberFormat="1" applyFont="1" applyFill="1" applyBorder="1" applyAlignment="1">
      <alignment horizontal="center" vertical="center" wrapText="1"/>
    </xf>
    <xf numFmtId="0" fontId="38" fillId="3" borderId="24" xfId="0" applyFont="1" applyFill="1" applyBorder="1"/>
    <xf numFmtId="164" fontId="7" fillId="0" borderId="24" xfId="4" applyNumberFormat="1" applyFont="1" applyBorder="1" applyAlignment="1">
      <alignment horizontal="center" vertical="center"/>
    </xf>
    <xf numFmtId="164" fontId="7" fillId="0" borderId="24" xfId="4" applyNumberFormat="1" applyFont="1" applyBorder="1" applyAlignment="1">
      <alignment horizontal="center" vertical="center" wrapText="1"/>
    </xf>
    <xf numFmtId="1" fontId="10" fillId="0" borderId="24" xfId="3" applyNumberFormat="1" applyFont="1" applyBorder="1" applyAlignment="1">
      <alignment horizontal="center" vertical="center" wrapText="1"/>
    </xf>
    <xf numFmtId="164" fontId="25" fillId="0" borderId="24" xfId="12" applyNumberFormat="1" applyBorder="1" applyAlignment="1">
      <alignment horizontal="left" vertical="center" wrapText="1"/>
    </xf>
    <xf numFmtId="164" fontId="10" fillId="3" borderId="23" xfId="4" applyNumberFormat="1" applyFont="1" applyFill="1" applyBorder="1" applyAlignment="1">
      <alignment horizontal="center" vertical="center"/>
    </xf>
    <xf numFmtId="167" fontId="7" fillId="0" borderId="24" xfId="4" applyNumberFormat="1" applyFont="1" applyBorder="1" applyAlignment="1">
      <alignment horizontal="center" vertical="center" wrapText="1"/>
    </xf>
    <xf numFmtId="164" fontId="10" fillId="8" borderId="23" xfId="1" applyFont="1" applyFill="1" applyBorder="1" applyAlignment="1">
      <alignment horizontal="center" vertical="center"/>
    </xf>
    <xf numFmtId="164" fontId="10" fillId="8" borderId="23" xfId="1" applyFont="1" applyFill="1" applyBorder="1" applyAlignment="1">
      <alignment horizontal="center" vertical="center" wrapText="1"/>
    </xf>
    <xf numFmtId="164" fontId="6" fillId="0" borderId="24" xfId="3" applyFont="1" applyBorder="1" applyAlignment="1">
      <alignment horizontal="left" vertical="center" wrapText="1"/>
    </xf>
    <xf numFmtId="164" fontId="6" fillId="12" borderId="24" xfId="3" applyFont="1" applyFill="1" applyBorder="1" applyAlignment="1">
      <alignment horizontal="left" vertical="center" wrapText="1"/>
    </xf>
    <xf numFmtId="164" fontId="10" fillId="0" borderId="24" xfId="11" applyNumberFormat="1" applyFont="1" applyBorder="1" applyAlignment="1">
      <alignment horizontal="center" vertical="center"/>
    </xf>
    <xf numFmtId="164" fontId="5" fillId="13" borderId="24" xfId="3" applyFont="1" applyFill="1" applyBorder="1" applyAlignment="1">
      <alignment horizontal="center" vertical="center" wrapText="1"/>
    </xf>
    <xf numFmtId="164" fontId="10" fillId="8" borderId="24" xfId="1" applyFont="1" applyFill="1" applyBorder="1" applyAlignment="1">
      <alignment horizontal="center" vertical="center"/>
    </xf>
    <xf numFmtId="164" fontId="7" fillId="3" borderId="24" xfId="4" applyNumberFormat="1" applyFont="1" applyFill="1" applyBorder="1" applyAlignment="1">
      <alignment horizontal="center" vertical="center"/>
    </xf>
    <xf numFmtId="164" fontId="7" fillId="3" borderId="24" xfId="4" applyNumberFormat="1" applyFont="1" applyFill="1" applyBorder="1" applyAlignment="1">
      <alignment horizontal="center" vertical="center" wrapText="1"/>
    </xf>
    <xf numFmtId="165" fontId="10" fillId="8" borderId="24" xfId="4" applyNumberFormat="1" applyFont="1" applyFill="1" applyBorder="1" applyAlignment="1">
      <alignment horizontal="center" vertical="center" wrapText="1"/>
    </xf>
    <xf numFmtId="165" fontId="10" fillId="8" borderId="24" xfId="4" applyNumberFormat="1" applyFont="1" applyFill="1" applyBorder="1" applyAlignment="1">
      <alignment horizontal="center" vertical="center"/>
    </xf>
    <xf numFmtId="164" fontId="10" fillId="8" borderId="24" xfId="1" applyFont="1" applyFill="1" applyBorder="1" applyAlignment="1">
      <alignment horizontal="center" vertical="center" wrapText="1"/>
    </xf>
    <xf numFmtId="164" fontId="51" fillId="0" borderId="0" xfId="1" applyFont="1" applyAlignment="1">
      <alignment horizontal="center" vertical="center"/>
    </xf>
    <xf numFmtId="164" fontId="7" fillId="3" borderId="24" xfId="3" applyFont="1" applyFill="1" applyBorder="1" applyAlignment="1">
      <alignment horizontal="center" vertical="center" wrapText="1"/>
    </xf>
    <xf numFmtId="164" fontId="10" fillId="3" borderId="24" xfId="6" applyNumberFormat="1" applyFont="1" applyFill="1" applyBorder="1" applyAlignment="1">
      <alignment horizontal="center" vertical="center" wrapText="1"/>
    </xf>
    <xf numFmtId="164" fontId="10" fillId="3" borderId="24" xfId="4" applyNumberFormat="1" applyFont="1" applyFill="1" applyBorder="1" applyAlignment="1">
      <alignment horizontal="center" vertical="center" wrapText="1"/>
    </xf>
    <xf numFmtId="164" fontId="10" fillId="3" borderId="24" xfId="4" quotePrefix="1" applyNumberFormat="1" applyFont="1" applyFill="1" applyBorder="1" applyAlignment="1">
      <alignment horizontal="center" vertical="center" wrapText="1"/>
    </xf>
    <xf numFmtId="164" fontId="10" fillId="3" borderId="24" xfId="4" applyNumberFormat="1" applyFont="1" applyFill="1" applyBorder="1" applyAlignment="1">
      <alignment horizontal="center" vertical="center"/>
    </xf>
    <xf numFmtId="164" fontId="10" fillId="3" borderId="24" xfId="3" applyFont="1" applyFill="1" applyBorder="1" applyAlignment="1">
      <alignment horizontal="center" vertical="center" wrapText="1"/>
    </xf>
    <xf numFmtId="164" fontId="10" fillId="3" borderId="24" xfId="11" applyNumberFormat="1" applyFont="1" applyFill="1" applyBorder="1" applyAlignment="1">
      <alignment horizontal="center" vertical="center"/>
    </xf>
    <xf numFmtId="165" fontId="10" fillId="8" borderId="25" xfId="4" applyNumberFormat="1" applyFont="1" applyFill="1" applyBorder="1" applyAlignment="1">
      <alignment horizontal="center" vertical="center"/>
    </xf>
    <xf numFmtId="164" fontId="7" fillId="0" borderId="24" xfId="11" applyNumberFormat="1" applyFont="1" applyBorder="1" applyAlignment="1">
      <alignment horizontal="center" vertical="center"/>
    </xf>
    <xf numFmtId="164" fontId="10" fillId="0" borderId="24" xfId="4" applyNumberFormat="1" applyFont="1" applyBorder="1" applyAlignment="1">
      <alignment horizontal="center" vertical="center"/>
    </xf>
    <xf numFmtId="164" fontId="10" fillId="0" borderId="24" xfId="3" applyFont="1" applyBorder="1" applyAlignment="1">
      <alignment horizontal="center" vertical="center" wrapText="1"/>
    </xf>
    <xf numFmtId="0" fontId="7" fillId="3" borderId="24" xfId="3" applyNumberFormat="1" applyFont="1" applyFill="1" applyBorder="1" applyAlignment="1">
      <alignment horizontal="center" vertical="center" wrapText="1"/>
    </xf>
    <xf numFmtId="164" fontId="24" fillId="0" borderId="6" xfId="4" applyNumberFormat="1" applyFont="1" applyFill="1" applyBorder="1" applyAlignment="1">
      <alignment horizontal="center" vertical="center" wrapText="1"/>
    </xf>
    <xf numFmtId="0" fontId="22" fillId="0" borderId="6" xfId="0" applyFont="1" applyBorder="1" applyAlignment="1">
      <alignment horizontal="center"/>
    </xf>
    <xf numFmtId="0" fontId="10" fillId="0" borderId="6" xfId="0" applyFont="1" applyBorder="1" applyAlignment="1">
      <alignment horizontal="center"/>
    </xf>
    <xf numFmtId="0" fontId="24" fillId="0" borderId="6" xfId="0" applyFont="1" applyBorder="1" applyAlignment="1">
      <alignment horizontal="center"/>
    </xf>
    <xf numFmtId="1" fontId="10" fillId="0" borderId="6" xfId="3" applyNumberFormat="1" applyFont="1" applyBorder="1" applyAlignment="1">
      <alignment horizontal="center" vertical="center"/>
    </xf>
    <xf numFmtId="164" fontId="10" fillId="0" borderId="24" xfId="1" applyFont="1" applyBorder="1">
      <alignment vertical="center"/>
    </xf>
    <xf numFmtId="165" fontId="7" fillId="8" borderId="24" xfId="4" applyNumberFormat="1" applyFont="1" applyFill="1" applyBorder="1" applyAlignment="1">
      <alignment horizontal="center" vertical="center" wrapText="1"/>
    </xf>
    <xf numFmtId="165" fontId="7" fillId="8" borderId="24" xfId="4" applyNumberFormat="1" applyFont="1" applyFill="1" applyBorder="1" applyAlignment="1">
      <alignment horizontal="center" vertical="center"/>
    </xf>
    <xf numFmtId="165" fontId="7" fillId="3" borderId="24" xfId="4" applyNumberFormat="1" applyFont="1" applyFill="1" applyBorder="1" applyAlignment="1">
      <alignment horizontal="center" vertical="center" wrapText="1"/>
    </xf>
    <xf numFmtId="164" fontId="45" fillId="12" borderId="24" xfId="1" applyFont="1" applyFill="1" applyBorder="1" applyAlignment="1">
      <alignment horizontal="center" vertical="center"/>
    </xf>
    <xf numFmtId="164" fontId="10" fillId="3" borderId="28" xfId="4" applyNumberFormat="1" applyFont="1" applyFill="1" applyBorder="1" applyAlignment="1">
      <alignment horizontal="center" vertical="center"/>
    </xf>
    <xf numFmtId="164" fontId="5" fillId="3" borderId="24" xfId="4" applyNumberFormat="1" applyFont="1" applyFill="1" applyBorder="1" applyAlignment="1">
      <alignment horizontal="center" vertical="center"/>
    </xf>
    <xf numFmtId="164" fontId="5" fillId="3" borderId="28" xfId="4" applyNumberFormat="1" applyFont="1" applyFill="1" applyBorder="1" applyAlignment="1">
      <alignment horizontal="center" vertical="center"/>
    </xf>
    <xf numFmtId="0" fontId="14" fillId="5" borderId="24" xfId="8" applyFont="1" applyFill="1" applyBorder="1" applyAlignment="1">
      <alignment horizontal="center" vertical="center"/>
    </xf>
    <xf numFmtId="0" fontId="14" fillId="6" borderId="24" xfId="2" applyFont="1" applyFill="1" applyBorder="1" applyAlignment="1">
      <alignment vertical="center"/>
    </xf>
    <xf numFmtId="1" fontId="14" fillId="5" borderId="24" xfId="9" applyNumberFormat="1" applyFont="1" applyFill="1" applyBorder="1" applyAlignment="1">
      <alignment vertical="center"/>
    </xf>
    <xf numFmtId="1" fontId="14" fillId="6" borderId="24" xfId="9" applyNumberFormat="1" applyFont="1" applyFill="1" applyBorder="1" applyAlignment="1">
      <alignment vertical="center"/>
    </xf>
    <xf numFmtId="1" fontId="14" fillId="6" borderId="24" xfId="2" applyNumberFormat="1" applyFont="1" applyFill="1" applyBorder="1" applyAlignment="1">
      <alignment vertical="center"/>
    </xf>
    <xf numFmtId="1" fontId="14" fillId="5" borderId="24" xfId="8" applyNumberFormat="1" applyFont="1" applyFill="1" applyBorder="1" applyAlignment="1">
      <alignment horizontal="center" vertical="center"/>
    </xf>
    <xf numFmtId="0" fontId="14" fillId="0" borderId="24" xfId="2" applyFont="1" applyBorder="1" applyAlignment="1">
      <alignment vertical="center"/>
    </xf>
    <xf numFmtId="0" fontId="33" fillId="0" borderId="24" xfId="2" applyFont="1" applyBorder="1" applyAlignment="1">
      <alignment horizontal="center" vertical="center"/>
    </xf>
    <xf numFmtId="164" fontId="10" fillId="8" borderId="25" xfId="1" applyFont="1" applyFill="1" applyBorder="1" applyAlignment="1">
      <alignment horizontal="center" vertical="center" wrapText="1"/>
    </xf>
    <xf numFmtId="167" fontId="7" fillId="0" borderId="24" xfId="1" applyNumberFormat="1" applyFont="1" applyBorder="1" applyAlignment="1">
      <alignment horizontal="center" vertical="center"/>
    </xf>
    <xf numFmtId="164" fontId="7" fillId="0" borderId="24" xfId="11" applyNumberFormat="1" applyFont="1" applyBorder="1" applyAlignment="1">
      <alignment horizontal="center"/>
    </xf>
    <xf numFmtId="164" fontId="7" fillId="0" borderId="23" xfId="11" applyNumberFormat="1" applyFont="1" applyBorder="1" applyAlignment="1">
      <alignment horizontal="center"/>
    </xf>
    <xf numFmtId="164" fontId="7" fillId="11" borderId="24" xfId="6" applyNumberFormat="1" applyFont="1" applyFill="1" applyBorder="1" applyAlignment="1">
      <alignment horizontal="center" wrapText="1"/>
    </xf>
    <xf numFmtId="0" fontId="7" fillId="3" borderId="24" xfId="4" applyFont="1" applyFill="1" applyBorder="1" applyAlignment="1">
      <alignment horizontal="center" wrapText="1"/>
    </xf>
    <xf numFmtId="164" fontId="7" fillId="3" borderId="24" xfId="4" applyNumberFormat="1" applyFont="1" applyFill="1" applyBorder="1" applyAlignment="1">
      <alignment horizontal="center" wrapText="1"/>
    </xf>
    <xf numFmtId="164" fontId="7" fillId="3" borderId="24" xfId="4" applyNumberFormat="1" applyFont="1" applyFill="1" applyBorder="1" applyAlignment="1">
      <alignment horizontal="center"/>
    </xf>
    <xf numFmtId="164" fontId="7" fillId="3" borderId="24" xfId="3" applyFont="1" applyFill="1" applyBorder="1" applyAlignment="1">
      <alignment horizontal="center" wrapText="1"/>
    </xf>
    <xf numFmtId="0" fontId="7" fillId="0" borderId="6" xfId="0" applyFont="1" applyBorder="1" applyAlignment="1">
      <alignment horizontal="center" wrapText="1"/>
    </xf>
    <xf numFmtId="0" fontId="10" fillId="3" borderId="24" xfId="4" applyFont="1" applyFill="1" applyBorder="1" applyAlignment="1">
      <alignment horizontal="center" vertical="center" wrapText="1"/>
    </xf>
    <xf numFmtId="164" fontId="41" fillId="0" borderId="24" xfId="1" applyFont="1" applyBorder="1" applyAlignment="1">
      <alignment horizontal="center" vertical="center"/>
    </xf>
    <xf numFmtId="0" fontId="14" fillId="5" borderId="29" xfId="8" applyFont="1" applyFill="1" applyBorder="1" applyAlignment="1">
      <alignment horizontal="center" vertical="center"/>
    </xf>
    <xf numFmtId="1" fontId="14" fillId="5" borderId="29" xfId="8" applyNumberFormat="1" applyFont="1" applyFill="1" applyBorder="1" applyAlignment="1">
      <alignment horizontal="center" vertical="center"/>
    </xf>
    <xf numFmtId="164" fontId="10" fillId="3" borderId="24" xfId="4" applyNumberFormat="1" applyFont="1" applyFill="1" applyBorder="1" applyAlignment="1">
      <alignment horizontal="center"/>
    </xf>
    <xf numFmtId="164" fontId="10" fillId="3" borderId="24" xfId="3" applyFont="1" applyFill="1" applyBorder="1" applyAlignment="1">
      <alignment horizontal="center" wrapText="1"/>
    </xf>
    <xf numFmtId="164" fontId="10" fillId="8" borderId="25" xfId="1" applyFont="1" applyFill="1" applyBorder="1" applyAlignment="1">
      <alignment horizontal="center" vertical="center"/>
    </xf>
    <xf numFmtId="167" fontId="7" fillId="3" borderId="27" xfId="4" applyNumberFormat="1" applyFont="1" applyFill="1" applyBorder="1" applyAlignment="1">
      <alignment horizontal="center" vertical="center" wrapText="1"/>
    </xf>
    <xf numFmtId="165" fontId="10" fillId="0" borderId="24" xfId="4" applyNumberFormat="1" applyFont="1" applyBorder="1" applyAlignment="1">
      <alignment horizontal="center" vertical="center"/>
    </xf>
    <xf numFmtId="164" fontId="22" fillId="3" borderId="24" xfId="3" applyFont="1" applyFill="1" applyBorder="1" applyAlignment="1">
      <alignment horizontal="center" wrapText="1"/>
    </xf>
    <xf numFmtId="165" fontId="10" fillId="8" borderId="25" xfId="4" applyNumberFormat="1" applyFont="1" applyFill="1" applyBorder="1" applyAlignment="1">
      <alignment horizontal="center" vertical="center" wrapText="1"/>
    </xf>
    <xf numFmtId="1" fontId="22" fillId="0" borderId="24" xfId="4" applyNumberFormat="1" applyFont="1" applyBorder="1" applyAlignment="1">
      <alignment horizontal="center" vertical="center"/>
    </xf>
    <xf numFmtId="164" fontId="5" fillId="3" borderId="23" xfId="4" applyNumberFormat="1" applyFont="1" applyFill="1" applyBorder="1" applyAlignment="1">
      <alignment horizontal="center" vertical="center"/>
    </xf>
    <xf numFmtId="1" fontId="27" fillId="0" borderId="0" xfId="4" applyNumberFormat="1" applyFont="1" applyBorder="1" applyAlignment="1">
      <alignment horizontal="center" vertical="center"/>
    </xf>
    <xf numFmtId="164" fontId="42" fillId="8" borderId="8" xfId="11" applyNumberFormat="1" applyFont="1" applyFill="1" applyBorder="1" applyAlignment="1">
      <alignment horizontal="center" vertical="center"/>
    </xf>
    <xf numFmtId="164" fontId="42" fillId="8" borderId="15" xfId="11" applyNumberFormat="1" applyFont="1" applyFill="1" applyBorder="1" applyAlignment="1">
      <alignment horizontal="center" vertical="center"/>
    </xf>
    <xf numFmtId="164" fontId="46" fillId="8" borderId="15" xfId="1" applyFont="1" applyFill="1" applyBorder="1" applyAlignment="1">
      <alignment horizontal="center" vertical="center" wrapText="1"/>
    </xf>
    <xf numFmtId="164" fontId="46" fillId="8" borderId="30" xfId="1" applyFont="1" applyFill="1" applyBorder="1" applyAlignment="1">
      <alignment horizontal="center" vertical="center" wrapText="1"/>
    </xf>
    <xf numFmtId="164" fontId="46" fillId="3" borderId="2" xfId="1" applyFont="1" applyFill="1" applyBorder="1" applyAlignment="1">
      <alignment horizontal="center" vertical="center" wrapText="1"/>
    </xf>
    <xf numFmtId="164" fontId="22" fillId="3" borderId="0" xfId="3" applyFont="1" applyFill="1" applyAlignment="1">
      <alignment horizontal="center" wrapText="1"/>
    </xf>
    <xf numFmtId="0" fontId="22" fillId="3" borderId="0" xfId="4" applyFont="1" applyFill="1" applyBorder="1" applyAlignment="1">
      <alignment horizontal="center" wrapText="1"/>
    </xf>
    <xf numFmtId="164" fontId="41" fillId="0" borderId="13" xfId="1" applyFont="1" applyBorder="1" applyAlignment="1">
      <alignment horizontal="center" vertical="center" wrapText="1"/>
    </xf>
    <xf numFmtId="164" fontId="41" fillId="0" borderId="0" xfId="1" applyFont="1" applyAlignment="1">
      <alignment horizontal="center" vertical="center" wrapText="1"/>
    </xf>
    <xf numFmtId="164" fontId="41" fillId="0" borderId="0" xfId="1" applyFont="1" applyAlignment="1">
      <alignment vertical="center" wrapText="1"/>
    </xf>
    <xf numFmtId="164" fontId="24" fillId="0" borderId="24" xfId="4" applyNumberFormat="1" applyFont="1" applyBorder="1" applyAlignment="1">
      <alignment horizontal="center" vertical="center"/>
    </xf>
    <xf numFmtId="165" fontId="24" fillId="3" borderId="24" xfId="4" applyNumberFormat="1" applyFont="1" applyFill="1" applyBorder="1" applyAlignment="1">
      <alignment horizontal="center" vertical="center"/>
    </xf>
    <xf numFmtId="1" fontId="24" fillId="3" borderId="24" xfId="4" applyNumberFormat="1" applyFont="1" applyFill="1" applyBorder="1" applyAlignment="1">
      <alignment horizontal="center" vertical="center"/>
    </xf>
    <xf numFmtId="164" fontId="24" fillId="3" borderId="24" xfId="4" applyNumberFormat="1" applyFont="1" applyFill="1" applyBorder="1" applyAlignment="1">
      <alignment horizontal="center" vertical="center"/>
    </xf>
    <xf numFmtId="167" fontId="24" fillId="3" borderId="24" xfId="4" applyNumberFormat="1" applyFont="1" applyFill="1" applyBorder="1" applyAlignment="1">
      <alignment horizontal="center" vertical="center" wrapText="1"/>
    </xf>
    <xf numFmtId="164" fontId="24" fillId="3" borderId="24" xfId="4" applyNumberFormat="1" applyFont="1" applyFill="1" applyBorder="1" applyAlignment="1">
      <alignment horizontal="center" vertical="center" wrapText="1"/>
    </xf>
    <xf numFmtId="167" fontId="24" fillId="0" borderId="24" xfId="4" applyNumberFormat="1" applyFont="1" applyBorder="1" applyAlignment="1">
      <alignment horizontal="center" vertical="center" wrapText="1"/>
    </xf>
    <xf numFmtId="0" fontId="10" fillId="0" borderId="24" xfId="0" applyFont="1" applyBorder="1" applyAlignment="1">
      <alignment horizontal="center" vertical="center" wrapText="1"/>
    </xf>
    <xf numFmtId="16" fontId="10" fillId="0" borderId="27" xfId="0" applyNumberFormat="1" applyFont="1" applyBorder="1" applyAlignment="1">
      <alignment horizontal="center" vertical="center"/>
    </xf>
    <xf numFmtId="0" fontId="24" fillId="0" borderId="3" xfId="0" applyFont="1" applyBorder="1" applyAlignment="1">
      <alignment horizontal="center" vertical="center" wrapText="1"/>
    </xf>
    <xf numFmtId="164" fontId="10" fillId="0" borderId="4" xfId="1" applyFont="1" applyBorder="1">
      <alignment vertical="center"/>
    </xf>
    <xf numFmtId="1" fontId="10" fillId="0" borderId="10" xfId="3" applyNumberFormat="1" applyFont="1" applyBorder="1" applyAlignment="1">
      <alignment horizontal="center" vertical="center" wrapText="1"/>
    </xf>
    <xf numFmtId="164" fontId="5" fillId="0" borderId="23" xfId="1" applyFont="1" applyBorder="1" applyAlignment="1">
      <alignment horizontal="center"/>
    </xf>
    <xf numFmtId="164" fontId="5" fillId="0" borderId="2" xfId="1" applyFont="1" applyBorder="1" applyAlignment="1">
      <alignment horizontal="center"/>
    </xf>
    <xf numFmtId="164" fontId="10" fillId="0" borderId="0" xfId="1" applyFont="1" applyAlignment="1">
      <alignment horizontal="center"/>
    </xf>
    <xf numFmtId="164" fontId="22" fillId="3" borderId="6" xfId="4" applyNumberFormat="1" applyFont="1" applyFill="1" applyBorder="1" applyAlignment="1">
      <alignment horizontal="center" vertical="center" wrapText="1"/>
    </xf>
    <xf numFmtId="165" fontId="10" fillId="11" borderId="24" xfId="4" applyNumberFormat="1" applyFont="1" applyFill="1" applyBorder="1" applyAlignment="1">
      <alignment horizontal="center" vertical="center" wrapText="1"/>
    </xf>
    <xf numFmtId="164" fontId="22" fillId="11" borderId="24" xfId="6" applyNumberFormat="1" applyFont="1" applyFill="1" applyBorder="1" applyAlignment="1">
      <alignment horizontal="center" wrapText="1"/>
    </xf>
    <xf numFmtId="164" fontId="22" fillId="0" borderId="0" xfId="1" applyFont="1" applyAlignment="1">
      <alignment horizontal="center"/>
    </xf>
    <xf numFmtId="164" fontId="7" fillId="11" borderId="4" xfId="6" applyNumberFormat="1" applyFont="1" applyFill="1" applyBorder="1" applyAlignment="1">
      <alignment horizontal="center" wrapText="1"/>
    </xf>
    <xf numFmtId="164" fontId="7" fillId="0" borderId="0" xfId="1" applyFont="1" applyAlignment="1">
      <alignment horizontal="center"/>
    </xf>
    <xf numFmtId="164" fontId="24" fillId="3" borderId="24" xfId="4" applyNumberFormat="1" applyFont="1" applyFill="1" applyBorder="1" applyAlignment="1">
      <alignment horizontal="center"/>
    </xf>
    <xf numFmtId="164" fontId="22" fillId="14" borderId="24" xfId="4" applyNumberFormat="1" applyFont="1" applyFill="1" applyBorder="1" applyAlignment="1">
      <alignment horizontal="center" vertical="center" wrapText="1"/>
    </xf>
    <xf numFmtId="164" fontId="41" fillId="3" borderId="24" xfId="3" applyFont="1" applyFill="1" applyBorder="1" applyAlignment="1">
      <alignment horizont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16" fontId="10" fillId="0" borderId="3" xfId="0" applyNumberFormat="1" applyFont="1" applyBorder="1" applyAlignment="1">
      <alignment horizontal="center" vertical="center" wrapText="1"/>
    </xf>
    <xf numFmtId="1" fontId="14" fillId="5" borderId="0" xfId="8" applyNumberFormat="1" applyFont="1" applyFill="1" applyAlignment="1">
      <alignment horizontal="center" vertical="center"/>
    </xf>
    <xf numFmtId="1" fontId="14" fillId="5" borderId="4" xfId="8" applyNumberFormat="1" applyFont="1" applyFill="1" applyBorder="1" applyAlignment="1">
      <alignment horizontal="center" vertical="center"/>
    </xf>
    <xf numFmtId="0" fontId="55" fillId="6" borderId="24" xfId="2" applyFont="1" applyFill="1" applyBorder="1" applyAlignment="1">
      <alignment horizontal="center" vertical="center"/>
    </xf>
    <xf numFmtId="1" fontId="55" fillId="6" borderId="24" xfId="2" applyNumberFormat="1" applyFont="1" applyFill="1" applyBorder="1" applyAlignment="1">
      <alignment horizontal="center" vertical="center"/>
    </xf>
    <xf numFmtId="1" fontId="15" fillId="6" borderId="24" xfId="9" applyNumberFormat="1" applyFont="1" applyFill="1" applyBorder="1" applyAlignment="1">
      <alignment horizontal="center" vertical="center"/>
    </xf>
    <xf numFmtId="0" fontId="55" fillId="0" borderId="0" xfId="2" applyFont="1" applyAlignment="1">
      <alignment horizontal="center" vertical="center"/>
    </xf>
    <xf numFmtId="1" fontId="14" fillId="0" borderId="0" xfId="9" applyNumberFormat="1" applyFont="1" applyAlignment="1">
      <alignment vertical="center"/>
    </xf>
    <xf numFmtId="1" fontId="55" fillId="0" borderId="0" xfId="2" applyNumberFormat="1" applyFont="1" applyAlignment="1">
      <alignment horizontal="center" vertical="center"/>
    </xf>
    <xf numFmtId="1" fontId="15" fillId="0" borderId="0" xfId="9" applyNumberFormat="1" applyFont="1" applyAlignment="1">
      <alignment horizontal="center" vertical="center"/>
    </xf>
    <xf numFmtId="1" fontId="14" fillId="0" borderId="0" xfId="2" applyNumberFormat="1" applyFont="1" applyAlignment="1">
      <alignment vertical="center"/>
    </xf>
    <xf numFmtId="16" fontId="10" fillId="0" borderId="11" xfId="0" applyNumberFormat="1" applyFont="1" applyBorder="1" applyAlignment="1">
      <alignment horizontal="center" wrapText="1"/>
    </xf>
    <xf numFmtId="0" fontId="10" fillId="0" borderId="16" xfId="0" applyFont="1" applyBorder="1" applyAlignment="1">
      <alignment wrapText="1"/>
    </xf>
    <xf numFmtId="164" fontId="56" fillId="3" borderId="24" xfId="4" applyNumberFormat="1" applyFont="1" applyFill="1" applyBorder="1" applyAlignment="1">
      <alignment horizontal="center" vertical="center"/>
    </xf>
    <xf numFmtId="164" fontId="56" fillId="3" borderId="24" xfId="3" applyFont="1" applyFill="1" applyBorder="1" applyAlignment="1">
      <alignment horizontal="center" vertical="center" wrapText="1"/>
    </xf>
    <xf numFmtId="164" fontId="22" fillId="14" borderId="24" xfId="4" applyNumberFormat="1" applyFont="1" applyFill="1" applyBorder="1" applyAlignment="1">
      <alignment horizontal="center" vertical="center"/>
    </xf>
    <xf numFmtId="164" fontId="22" fillId="14" borderId="24" xfId="3" applyFont="1" applyFill="1" applyBorder="1" applyAlignment="1">
      <alignment horizontal="center" vertical="center" wrapText="1"/>
    </xf>
    <xf numFmtId="167" fontId="24" fillId="3" borderId="24" xfId="4" applyNumberFormat="1" applyFont="1" applyFill="1" applyBorder="1" applyAlignment="1">
      <alignment horizontal="center" wrapText="1"/>
    </xf>
    <xf numFmtId="1" fontId="10" fillId="0" borderId="6" xfId="3" applyNumberFormat="1" applyFont="1" applyBorder="1" applyAlignment="1">
      <alignment horizontal="center" wrapText="1"/>
    </xf>
    <xf numFmtId="165" fontId="24" fillId="8" borderId="7" xfId="4" applyNumberFormat="1" applyFont="1" applyFill="1" applyBorder="1" applyAlignment="1">
      <alignment horizontal="center" vertical="center" wrapText="1"/>
    </xf>
    <xf numFmtId="165" fontId="10" fillId="8" borderId="7" xfId="4" applyNumberFormat="1" applyFont="1" applyFill="1" applyBorder="1" applyAlignment="1">
      <alignment horizontal="center" vertical="center"/>
    </xf>
    <xf numFmtId="164" fontId="22" fillId="14" borderId="24" xfId="4" quotePrefix="1" applyNumberFormat="1" applyFont="1" applyFill="1" applyBorder="1" applyAlignment="1">
      <alignment horizontal="center" vertical="center" wrapText="1"/>
    </xf>
    <xf numFmtId="164" fontId="22" fillId="0" borderId="23" xfId="1" applyFont="1" applyBorder="1" applyAlignment="1">
      <alignment horizontal="center"/>
    </xf>
    <xf numFmtId="164" fontId="22" fillId="0" borderId="2" xfId="1" applyFont="1" applyBorder="1" applyAlignment="1">
      <alignment horizontal="center"/>
    </xf>
    <xf numFmtId="164" fontId="22" fillId="0" borderId="6" xfId="1" applyFont="1" applyBorder="1" applyAlignment="1">
      <alignment horizontal="center" vertical="center"/>
    </xf>
    <xf numFmtId="165" fontId="7" fillId="0" borderId="24" xfId="4" applyNumberFormat="1" applyFont="1" applyBorder="1" applyAlignment="1">
      <alignment horizontal="center" vertical="center"/>
    </xf>
    <xf numFmtId="1" fontId="7" fillId="0" borderId="24" xfId="4" applyNumberFormat="1" applyFont="1" applyBorder="1" applyAlignment="1">
      <alignment horizontal="center" vertical="center"/>
    </xf>
    <xf numFmtId="164" fontId="24" fillId="0" borderId="24" xfId="4" applyNumberFormat="1" applyFont="1" applyBorder="1" applyAlignment="1">
      <alignment horizontal="center" vertical="center" wrapText="1"/>
    </xf>
    <xf numFmtId="164" fontId="7" fillId="8" borderId="24" xfId="1" applyFont="1" applyFill="1" applyBorder="1" applyAlignment="1">
      <alignment horizontal="center" vertical="center" wrapText="1"/>
    </xf>
    <xf numFmtId="164" fontId="36" fillId="0" borderId="24" xfId="3" applyFont="1" applyBorder="1" applyAlignment="1">
      <alignment horizontal="center" vertical="center" wrapText="1"/>
    </xf>
    <xf numFmtId="167" fontId="10" fillId="3" borderId="24" xfId="4" applyNumberFormat="1" applyFont="1" applyFill="1" applyBorder="1" applyAlignment="1">
      <alignment horizontal="center" vertical="center" wrapText="1"/>
    </xf>
    <xf numFmtId="164" fontId="10" fillId="0" borderId="24" xfId="4" applyNumberFormat="1" applyFont="1" applyBorder="1" applyAlignment="1">
      <alignment horizontal="center" wrapText="1"/>
    </xf>
    <xf numFmtId="164" fontId="58" fillId="0" borderId="24" xfId="11" applyNumberFormat="1" applyFont="1" applyBorder="1" applyAlignment="1">
      <alignment horizontal="center" vertical="center"/>
    </xf>
    <xf numFmtId="164" fontId="57" fillId="0" borderId="0" xfId="1" applyFont="1" applyAlignment="1">
      <alignment horizontal="center" vertical="center"/>
    </xf>
    <xf numFmtId="164" fontId="10" fillId="13" borderId="24" xfId="1" applyFont="1" applyFill="1" applyBorder="1" applyAlignment="1">
      <alignment horizontal="center" vertical="center" wrapText="1"/>
    </xf>
    <xf numFmtId="164" fontId="22" fillId="14" borderId="24" xfId="11" applyNumberFormat="1" applyFont="1" applyFill="1" applyBorder="1" applyAlignment="1">
      <alignment horizontal="center" vertical="center"/>
    </xf>
    <xf numFmtId="164" fontId="22" fillId="11" borderId="24" xfId="6" applyNumberFormat="1" applyFont="1" applyFill="1" applyBorder="1" applyAlignment="1">
      <alignment horizontal="center" vertical="center" wrapText="1"/>
    </xf>
    <xf numFmtId="164" fontId="7" fillId="0" borderId="6" xfId="1" applyFont="1" applyBorder="1" applyAlignment="1">
      <alignment horizontal="center" vertical="center"/>
    </xf>
    <xf numFmtId="164" fontId="59" fillId="0" borderId="24" xfId="3" applyFont="1" applyBorder="1" applyAlignment="1">
      <alignment horizontal="center" vertical="center" wrapText="1"/>
    </xf>
    <xf numFmtId="1" fontId="60" fillId="0" borderId="24" xfId="3" applyNumberFormat="1" applyFont="1" applyBorder="1" applyAlignment="1">
      <alignment horizontal="center" vertical="center" wrapText="1"/>
    </xf>
    <xf numFmtId="164" fontId="60" fillId="0" borderId="24" xfId="4" applyNumberFormat="1" applyFont="1" applyBorder="1" applyAlignment="1">
      <alignment horizontal="center" vertical="center"/>
    </xf>
    <xf numFmtId="167" fontId="60" fillId="3" borderId="24" xfId="4" applyNumberFormat="1" applyFont="1" applyFill="1" applyBorder="1" applyAlignment="1">
      <alignment horizontal="center" vertical="center" wrapText="1"/>
    </xf>
    <xf numFmtId="164" fontId="60" fillId="8" borderId="6" xfId="1" applyFont="1" applyFill="1" applyBorder="1" applyAlignment="1">
      <alignment horizontal="center" vertical="center"/>
    </xf>
    <xf numFmtId="164" fontId="61" fillId="0" borderId="6" xfId="1" applyFont="1" applyBorder="1" applyAlignment="1">
      <alignment horizontal="center" vertical="center"/>
    </xf>
    <xf numFmtId="164" fontId="60" fillId="8" borderId="6" xfId="1" applyFont="1" applyFill="1" applyBorder="1" applyAlignment="1">
      <alignment horizontal="center" vertical="center" wrapText="1"/>
    </xf>
    <xf numFmtId="164" fontId="63" fillId="3" borderId="6" xfId="4" applyNumberFormat="1" applyFont="1" applyFill="1" applyBorder="1" applyAlignment="1">
      <alignment horizontal="center" vertical="center" wrapText="1"/>
    </xf>
    <xf numFmtId="165" fontId="60" fillId="8" borderId="6" xfId="4" applyNumberFormat="1" applyFont="1" applyFill="1" applyBorder="1" applyAlignment="1">
      <alignment horizontal="center" vertical="center" wrapText="1"/>
    </xf>
    <xf numFmtId="164" fontId="60" fillId="0" borderId="0" xfId="1" applyFont="1">
      <alignment vertical="center"/>
    </xf>
    <xf numFmtId="164" fontId="60" fillId="0" borderId="0" xfId="1" applyFont="1" applyAlignment="1">
      <alignment horizontal="center" vertical="center"/>
    </xf>
    <xf numFmtId="165" fontId="60" fillId="8" borderId="7" xfId="4" applyNumberFormat="1" applyFont="1" applyFill="1" applyBorder="1" applyAlignment="1">
      <alignment horizontal="center" vertical="center" wrapText="1"/>
    </xf>
    <xf numFmtId="165" fontId="60" fillId="8" borderId="6" xfId="4" applyNumberFormat="1" applyFont="1" applyFill="1" applyBorder="1" applyAlignment="1">
      <alignment horizontal="center" vertical="center"/>
    </xf>
    <xf numFmtId="164" fontId="5" fillId="0" borderId="0" xfId="3" applyFont="1" applyAlignment="1">
      <alignment horizontal="center" vertical="center" wrapText="1"/>
    </xf>
    <xf numFmtId="164" fontId="61" fillId="3" borderId="6" xfId="4" applyNumberFormat="1" applyFont="1" applyFill="1" applyBorder="1" applyAlignment="1">
      <alignment horizontal="center" vertical="center"/>
    </xf>
    <xf numFmtId="164" fontId="61" fillId="0" borderId="6" xfId="1" applyFont="1" applyBorder="1" applyAlignment="1">
      <alignment horizontal="center" vertical="center" wrapText="1"/>
    </xf>
    <xf numFmtId="164" fontId="60" fillId="0" borderId="6" xfId="1" applyFont="1" applyBorder="1" applyAlignment="1">
      <alignment horizontal="center" vertical="center"/>
    </xf>
    <xf numFmtId="164" fontId="61" fillId="3" borderId="8" xfId="4" applyNumberFormat="1" applyFont="1" applyFill="1" applyBorder="1" applyAlignment="1">
      <alignment horizontal="center" vertical="center"/>
    </xf>
    <xf numFmtId="164" fontId="61" fillId="0" borderId="8" xfId="1" applyFont="1" applyBorder="1" applyAlignment="1">
      <alignment horizontal="center" vertical="center" wrapText="1"/>
    </xf>
    <xf numFmtId="164" fontId="61" fillId="0" borderId="8" xfId="1" applyFont="1" applyBorder="1" applyAlignment="1">
      <alignment horizontal="center" vertical="center"/>
    </xf>
    <xf numFmtId="164" fontId="24" fillId="0" borderId="8" xfId="4" applyNumberFormat="1" applyFont="1" applyBorder="1" applyAlignment="1">
      <alignment horizontal="center" vertical="center" wrapText="1"/>
    </xf>
    <xf numFmtId="164" fontId="66" fillId="0" borderId="2" xfId="1" applyFont="1" applyBorder="1" applyAlignment="1">
      <alignment horizontal="center"/>
    </xf>
    <xf numFmtId="164" fontId="56" fillId="0" borderId="0" xfId="1" applyFont="1" applyAlignment="1">
      <alignment horizontal="center"/>
    </xf>
    <xf numFmtId="1" fontId="22" fillId="0" borderId="6" xfId="3" applyNumberFormat="1" applyFont="1" applyBorder="1" applyAlignment="1">
      <alignment horizontal="center" vertical="center" wrapText="1"/>
    </xf>
    <xf numFmtId="0" fontId="22" fillId="0" borderId="6" xfId="4" applyFont="1" applyBorder="1" applyAlignment="1">
      <alignment horizontal="center" vertical="center"/>
    </xf>
    <xf numFmtId="164" fontId="67" fillId="3" borderId="6" xfId="4" applyNumberFormat="1" applyFont="1" applyFill="1" applyBorder="1" applyAlignment="1">
      <alignment horizontal="center" vertical="center" wrapText="1"/>
    </xf>
    <xf numFmtId="164" fontId="7" fillId="3" borderId="2" xfId="4" applyNumberFormat="1" applyFont="1" applyFill="1" applyBorder="1" applyAlignment="1">
      <alignment horizontal="center"/>
    </xf>
    <xf numFmtId="164" fontId="7" fillId="3" borderId="2" xfId="3" applyFont="1" applyFill="1" applyBorder="1" applyAlignment="1">
      <alignment horizontal="center" wrapText="1"/>
    </xf>
    <xf numFmtId="164" fontId="22" fillId="11" borderId="2" xfId="6" applyNumberFormat="1" applyFont="1" applyFill="1" applyBorder="1" applyAlignment="1">
      <alignment horizontal="center" wrapText="1"/>
    </xf>
    <xf numFmtId="164" fontId="7" fillId="0" borderId="2" xfId="11" applyNumberFormat="1" applyFont="1" applyBorder="1" applyAlignment="1">
      <alignment horizontal="center"/>
    </xf>
    <xf numFmtId="164" fontId="7" fillId="0" borderId="12" xfId="11" applyNumberFormat="1" applyFont="1" applyBorder="1" applyAlignment="1">
      <alignment horizontal="center"/>
    </xf>
    <xf numFmtId="164" fontId="7" fillId="3" borderId="27" xfId="3" applyFont="1" applyFill="1" applyBorder="1" applyAlignment="1">
      <alignment horizontal="center" wrapText="1"/>
    </xf>
    <xf numFmtId="0" fontId="22" fillId="0" borderId="24" xfId="0" applyFont="1" applyBorder="1" applyAlignment="1">
      <alignment horizontal="center" wrapText="1"/>
    </xf>
    <xf numFmtId="164" fontId="67" fillId="0" borderId="6" xfId="3" applyFont="1" applyBorder="1" applyAlignment="1">
      <alignment horizontal="center" vertical="center" wrapText="1"/>
    </xf>
    <xf numFmtId="0" fontId="67" fillId="0" borderId="16" xfId="0" applyFont="1" applyBorder="1" applyAlignment="1">
      <alignment wrapText="1"/>
    </xf>
    <xf numFmtId="0" fontId="67" fillId="0" borderId="6" xfId="4" applyFont="1" applyBorder="1" applyAlignment="1">
      <alignment horizontal="center" vertical="center"/>
    </xf>
    <xf numFmtId="164" fontId="67" fillId="0" borderId="6" xfId="4" applyNumberFormat="1" applyFont="1" applyBorder="1" applyAlignment="1">
      <alignment horizontal="center" vertical="center"/>
    </xf>
    <xf numFmtId="1" fontId="67" fillId="0" borderId="6" xfId="3" applyNumberFormat="1" applyFont="1" applyBorder="1" applyAlignment="1">
      <alignment horizontal="center" vertical="center" wrapText="1"/>
    </xf>
    <xf numFmtId="164" fontId="56" fillId="3" borderId="24" xfId="4" applyNumberFormat="1" applyFont="1" applyFill="1" applyBorder="1" applyAlignment="1">
      <alignment horizontal="center" vertical="center" wrapText="1"/>
    </xf>
    <xf numFmtId="164" fontId="56" fillId="3" borderId="24" xfId="4" quotePrefix="1" applyNumberFormat="1" applyFont="1" applyFill="1" applyBorder="1" applyAlignment="1">
      <alignment horizontal="center" vertical="center" wrapText="1"/>
    </xf>
    <xf numFmtId="164" fontId="56" fillId="3" borderId="24" xfId="11" applyNumberFormat="1" applyFont="1" applyFill="1" applyBorder="1" applyAlignment="1">
      <alignment horizontal="center" vertical="center"/>
    </xf>
    <xf numFmtId="164" fontId="10" fillId="0" borderId="24" xfId="11" applyNumberFormat="1" applyFont="1" applyBorder="1" applyAlignment="1">
      <alignment horizontal="center"/>
    </xf>
    <xf numFmtId="0" fontId="10" fillId="0" borderId="2" xfId="0" applyFont="1" applyBorder="1" applyAlignment="1">
      <alignment horizontal="center" vertical="center" wrapText="1"/>
    </xf>
    <xf numFmtId="164" fontId="7" fillId="0" borderId="24" xfId="1" applyFont="1" applyBorder="1" applyAlignment="1">
      <alignment horizontal="center" vertical="center"/>
    </xf>
    <xf numFmtId="164" fontId="7" fillId="0" borderId="23" xfId="1" applyFont="1" applyBorder="1" applyAlignment="1">
      <alignment horizontal="center" vertical="center"/>
    </xf>
    <xf numFmtId="164" fontId="41" fillId="0" borderId="23" xfId="1" applyFont="1" applyBorder="1" applyAlignment="1">
      <alignment horizontal="center"/>
    </xf>
    <xf numFmtId="164" fontId="27" fillId="0" borderId="0" xfId="1" applyFont="1" applyAlignment="1">
      <alignment horizontal="left" vertical="center"/>
    </xf>
    <xf numFmtId="164" fontId="27" fillId="0" borderId="24" xfId="11" applyNumberFormat="1" applyFont="1" applyBorder="1" applyAlignment="1">
      <alignment horizontal="center" vertical="center"/>
    </xf>
    <xf numFmtId="0" fontId="71" fillId="0" borderId="6" xfId="0" applyFont="1" applyBorder="1" applyAlignment="1">
      <alignment horizontal="center" wrapText="1"/>
    </xf>
    <xf numFmtId="164" fontId="72" fillId="3" borderId="24" xfId="4" applyNumberFormat="1" applyFont="1" applyFill="1" applyBorder="1" applyAlignment="1">
      <alignment horizontal="center" wrapText="1"/>
    </xf>
    <xf numFmtId="164" fontId="72" fillId="3" borderId="24" xfId="3" applyFont="1" applyFill="1" applyBorder="1" applyAlignment="1">
      <alignment horizontal="center" wrapText="1"/>
    </xf>
    <xf numFmtId="164" fontId="73" fillId="0" borderId="6" xfId="4" applyNumberFormat="1" applyFont="1" applyBorder="1" applyAlignment="1">
      <alignment horizontal="center" vertical="center" wrapText="1"/>
    </xf>
    <xf numFmtId="164" fontId="73" fillId="0" borderId="6" xfId="4" applyNumberFormat="1" applyFont="1" applyBorder="1" applyAlignment="1">
      <alignment horizontal="center" vertical="center"/>
    </xf>
    <xf numFmtId="164" fontId="74" fillId="3" borderId="6" xfId="4" applyNumberFormat="1" applyFont="1" applyFill="1" applyBorder="1" applyAlignment="1">
      <alignment horizontal="center" vertical="center" wrapText="1"/>
    </xf>
    <xf numFmtId="164" fontId="74" fillId="0" borderId="6" xfId="1" applyFont="1" applyBorder="1" applyAlignment="1">
      <alignment horizontal="center" vertical="center"/>
    </xf>
    <xf numFmtId="164" fontId="74" fillId="0" borderId="13" xfId="1" applyFont="1" applyBorder="1" applyAlignment="1">
      <alignment horizontal="center" vertical="center"/>
    </xf>
    <xf numFmtId="164" fontId="74" fillId="0" borderId="0" xfId="1" applyFont="1" applyAlignment="1">
      <alignment horizontal="center" vertical="center"/>
    </xf>
    <xf numFmtId="164" fontId="74" fillId="0" borderId="0" xfId="1" applyFont="1">
      <alignment vertical="center"/>
    </xf>
    <xf numFmtId="49" fontId="10" fillId="0" borderId="10" xfId="6" applyNumberFormat="1" applyFont="1" applyBorder="1" applyAlignment="1">
      <alignment horizontal="center" vertical="center"/>
    </xf>
    <xf numFmtId="166" fontId="10" fillId="0" borderId="24" xfId="6" applyNumberFormat="1" applyFont="1" applyBorder="1" applyAlignment="1">
      <alignment horizontal="center" vertical="center"/>
    </xf>
    <xf numFmtId="164" fontId="10" fillId="0" borderId="11" xfId="4" applyNumberFormat="1" applyFont="1" applyFill="1" applyBorder="1" applyAlignment="1">
      <alignment horizontal="center" vertical="center"/>
    </xf>
    <xf numFmtId="0" fontId="10" fillId="0" borderId="24" xfId="0" applyFont="1" applyBorder="1"/>
    <xf numFmtId="49" fontId="10" fillId="0" borderId="15" xfId="6" applyNumberFormat="1" applyFont="1" applyBorder="1" applyAlignment="1">
      <alignment horizontal="center" vertical="center"/>
    </xf>
    <xf numFmtId="164" fontId="10" fillId="0" borderId="8" xfId="4" applyNumberFormat="1" applyFont="1" applyFill="1" applyBorder="1" applyAlignment="1">
      <alignment horizontal="center" vertical="center" wrapText="1"/>
    </xf>
    <xf numFmtId="165" fontId="22" fillId="14" borderId="24" xfId="4" applyNumberFormat="1" applyFont="1" applyFill="1" applyBorder="1" applyAlignment="1">
      <alignment horizontal="center" vertical="center" wrapText="1"/>
    </xf>
    <xf numFmtId="164" fontId="24" fillId="0" borderId="14" xfId="12" applyNumberFormat="1" applyFont="1" applyBorder="1" applyAlignment="1">
      <alignment horizontal="left" vertical="center" wrapText="1"/>
    </xf>
    <xf numFmtId="164" fontId="24" fillId="0" borderId="18" xfId="12" applyNumberFormat="1" applyFont="1" applyBorder="1" applyAlignment="1">
      <alignment horizontal="left" vertical="center" wrapText="1"/>
    </xf>
    <xf numFmtId="164" fontId="24" fillId="0" borderId="16" xfId="12" applyNumberFormat="1" applyFont="1" applyBorder="1" applyAlignment="1">
      <alignment horizontal="left" vertical="center" wrapText="1"/>
    </xf>
    <xf numFmtId="164" fontId="39" fillId="0" borderId="10" xfId="3" applyFont="1" applyBorder="1" applyAlignment="1">
      <alignment horizontal="left" vertical="center"/>
    </xf>
    <xf numFmtId="164" fontId="39" fillId="0" borderId="9" xfId="3" applyFont="1" applyBorder="1" applyAlignment="1">
      <alignment horizontal="left" vertical="center"/>
    </xf>
    <xf numFmtId="164" fontId="39" fillId="0" borderId="11" xfId="3" applyFont="1" applyBorder="1" applyAlignment="1">
      <alignment horizontal="left" vertical="center"/>
    </xf>
    <xf numFmtId="165" fontId="24" fillId="8" borderId="8" xfId="4" applyNumberFormat="1" applyFont="1" applyFill="1" applyBorder="1" applyAlignment="1">
      <alignment horizontal="center" vertical="center"/>
    </xf>
    <xf numFmtId="165" fontId="24" fillId="8" borderId="7" xfId="4" applyNumberFormat="1" applyFont="1" applyFill="1" applyBorder="1" applyAlignment="1">
      <alignment horizontal="center" vertical="center"/>
    </xf>
    <xf numFmtId="165" fontId="24" fillId="8" borderId="17" xfId="4" applyNumberFormat="1" applyFont="1" applyFill="1" applyBorder="1" applyAlignment="1">
      <alignment horizontal="center" vertical="center"/>
    </xf>
    <xf numFmtId="165" fontId="24" fillId="8" borderId="33" xfId="4" applyNumberFormat="1" applyFont="1" applyFill="1" applyBorder="1" applyAlignment="1">
      <alignment horizontal="center" vertical="center"/>
    </xf>
    <xf numFmtId="165" fontId="24" fillId="8" borderId="17" xfId="4" applyNumberFormat="1" applyFont="1" applyFill="1" applyBorder="1" applyAlignment="1">
      <alignment horizontal="center" vertical="center" wrapText="1"/>
    </xf>
    <xf numFmtId="165" fontId="24" fillId="8" borderId="7" xfId="4" applyNumberFormat="1" applyFont="1" applyFill="1" applyBorder="1" applyAlignment="1">
      <alignment horizontal="center" vertical="center" wrapText="1"/>
    </xf>
    <xf numFmtId="164" fontId="24" fillId="0" borderId="10" xfId="12" applyNumberFormat="1" applyFont="1" applyBorder="1" applyAlignment="1">
      <alignment horizontal="left" vertical="center" wrapText="1"/>
    </xf>
    <xf numFmtId="164" fontId="24" fillId="0" borderId="9" xfId="12" applyNumberFormat="1" applyFont="1" applyBorder="1" applyAlignment="1">
      <alignment horizontal="left" vertical="center" wrapText="1"/>
    </xf>
    <xf numFmtId="164" fontId="24" fillId="0" borderId="11" xfId="12" applyNumberFormat="1" applyFont="1" applyBorder="1" applyAlignment="1">
      <alignment horizontal="left" vertical="center" wrapText="1"/>
    </xf>
    <xf numFmtId="0" fontId="30" fillId="10" borderId="15" xfId="0" applyFont="1" applyFill="1" applyBorder="1" applyAlignment="1">
      <alignment horizontal="center" vertical="center" wrapText="1"/>
    </xf>
    <xf numFmtId="0" fontId="30" fillId="10" borderId="13" xfId="0" applyFont="1" applyFill="1" applyBorder="1" applyAlignment="1">
      <alignment horizontal="center" vertical="center" wrapText="1"/>
    </xf>
    <xf numFmtId="0" fontId="30" fillId="10" borderId="14" xfId="0" applyFont="1" applyFill="1" applyBorder="1" applyAlignment="1">
      <alignment horizontal="center" vertical="center" wrapText="1"/>
    </xf>
    <xf numFmtId="164" fontId="30" fillId="7" borderId="23" xfId="1" applyFont="1" applyFill="1" applyBorder="1" applyAlignment="1">
      <alignment horizontal="left" vertical="center"/>
    </xf>
    <xf numFmtId="164" fontId="30" fillId="7" borderId="26" xfId="1" applyFont="1" applyFill="1" applyBorder="1" applyAlignment="1">
      <alignment horizontal="left" vertical="center"/>
    </xf>
    <xf numFmtId="164" fontId="30" fillId="7" borderId="27" xfId="1" applyFont="1" applyFill="1" applyBorder="1" applyAlignment="1">
      <alignment horizontal="left" vertical="center"/>
    </xf>
    <xf numFmtId="165" fontId="10" fillId="8" borderId="10" xfId="4" applyNumberFormat="1" applyFont="1" applyFill="1" applyBorder="1" applyAlignment="1">
      <alignment horizontal="center" vertical="center"/>
    </xf>
    <xf numFmtId="165" fontId="10" fillId="8" borderId="11" xfId="4" applyNumberFormat="1" applyFont="1" applyFill="1" applyBorder="1" applyAlignment="1">
      <alignment horizontal="center" vertical="center"/>
    </xf>
    <xf numFmtId="164" fontId="10" fillId="8" borderId="10" xfId="1" applyFont="1" applyFill="1" applyBorder="1" applyAlignment="1">
      <alignment horizontal="center" vertical="center" wrapText="1"/>
    </xf>
    <xf numFmtId="164" fontId="10" fillId="8" borderId="11" xfId="1" applyFont="1" applyFill="1" applyBorder="1" applyAlignment="1">
      <alignment horizontal="center" vertical="center" wrapText="1"/>
    </xf>
    <xf numFmtId="164" fontId="10" fillId="0" borderId="10" xfId="4" applyNumberFormat="1" applyFont="1" applyBorder="1" applyAlignment="1">
      <alignment horizontal="center" vertical="center" wrapText="1"/>
    </xf>
    <xf numFmtId="164" fontId="10" fillId="0" borderId="11" xfId="4" applyNumberFormat="1" applyFont="1" applyBorder="1" applyAlignment="1">
      <alignment horizontal="center" vertical="center" wrapText="1"/>
    </xf>
    <xf numFmtId="164" fontId="7" fillId="0" borderId="10" xfId="4" applyNumberFormat="1" applyFont="1" applyBorder="1" applyAlignment="1">
      <alignment horizontal="center" vertical="center" wrapText="1"/>
    </xf>
    <xf numFmtId="164" fontId="7" fillId="0" borderId="11" xfId="4" applyNumberFormat="1" applyFont="1" applyBorder="1" applyAlignment="1">
      <alignment horizontal="center" vertical="center" wrapText="1"/>
    </xf>
    <xf numFmtId="165" fontId="24" fillId="8" borderId="8" xfId="4" applyNumberFormat="1" applyFont="1" applyFill="1" applyBorder="1" applyAlignment="1">
      <alignment horizontal="center" vertical="center" wrapText="1"/>
    </xf>
    <xf numFmtId="0" fontId="30" fillId="10" borderId="8" xfId="0" applyFont="1" applyFill="1" applyBorder="1" applyAlignment="1">
      <alignment horizontal="center" vertical="center" wrapText="1"/>
    </xf>
    <xf numFmtId="0" fontId="30" fillId="10" borderId="17" xfId="0" applyFont="1" applyFill="1" applyBorder="1" applyAlignment="1">
      <alignment horizontal="center" vertical="center" wrapText="1"/>
    </xf>
    <xf numFmtId="0" fontId="30" fillId="10" borderId="7" xfId="0" applyFont="1" applyFill="1" applyBorder="1" applyAlignment="1">
      <alignment horizontal="center" vertical="center" wrapText="1"/>
    </xf>
    <xf numFmtId="164" fontId="30" fillId="7" borderId="10" xfId="1" applyFont="1" applyFill="1" applyBorder="1" applyAlignment="1">
      <alignment horizontal="left" vertical="center"/>
    </xf>
    <xf numFmtId="164" fontId="30" fillId="7" borderId="9" xfId="1" applyFont="1" applyFill="1" applyBorder="1" applyAlignment="1">
      <alignment horizontal="left" vertical="center"/>
    </xf>
    <xf numFmtId="164" fontId="30" fillId="7" borderId="11" xfId="1" applyFont="1" applyFill="1" applyBorder="1" applyAlignment="1">
      <alignment horizontal="left" vertical="center"/>
    </xf>
    <xf numFmtId="165" fontId="28" fillId="7" borderId="10" xfId="5" applyFont="1" applyFill="1" applyBorder="1" applyAlignment="1">
      <alignment horizontal="left" vertical="center"/>
    </xf>
    <xf numFmtId="165" fontId="28" fillId="7" borderId="9" xfId="5" applyFont="1" applyFill="1" applyBorder="1" applyAlignment="1">
      <alignment horizontal="left" vertical="center"/>
    </xf>
    <xf numFmtId="165" fontId="28" fillId="7" borderId="11" xfId="5" applyFont="1" applyFill="1" applyBorder="1" applyAlignment="1">
      <alignment horizontal="left" vertical="center"/>
    </xf>
    <xf numFmtId="0" fontId="10" fillId="0" borderId="19" xfId="0" applyFont="1" applyBorder="1" applyAlignment="1">
      <alignment horizontal="left" wrapText="1"/>
    </xf>
    <xf numFmtId="0" fontId="10" fillId="0" borderId="20" xfId="0" applyFont="1" applyBorder="1" applyAlignment="1">
      <alignment horizontal="left" wrapText="1"/>
    </xf>
    <xf numFmtId="0" fontId="10" fillId="0" borderId="21" xfId="0" applyFont="1" applyBorder="1" applyAlignment="1">
      <alignment horizontal="left" wrapText="1"/>
    </xf>
    <xf numFmtId="0" fontId="10" fillId="0" borderId="23" xfId="0" applyFont="1" applyBorder="1" applyAlignment="1">
      <alignment horizontal="left" wrapText="1"/>
    </xf>
    <xf numFmtId="0" fontId="10" fillId="0" borderId="26" xfId="0" applyFont="1" applyBorder="1" applyAlignment="1">
      <alignment horizontal="left" wrapText="1"/>
    </xf>
    <xf numFmtId="0" fontId="10" fillId="0" borderId="27" xfId="0" applyFont="1" applyBorder="1" applyAlignment="1">
      <alignment horizontal="left" wrapText="1"/>
    </xf>
    <xf numFmtId="165" fontId="60" fillId="8" borderId="10" xfId="4" applyNumberFormat="1" applyFont="1" applyFill="1" applyBorder="1" applyAlignment="1">
      <alignment horizontal="center" vertical="center"/>
    </xf>
    <xf numFmtId="165" fontId="60" fillId="8" borderId="9" xfId="4" applyNumberFormat="1" applyFont="1" applyFill="1" applyBorder="1" applyAlignment="1">
      <alignment horizontal="center" vertical="center"/>
    </xf>
    <xf numFmtId="164" fontId="32" fillId="0" borderId="24" xfId="12" applyNumberFormat="1" applyFont="1" applyBorder="1" applyAlignment="1">
      <alignment horizontal="left" vertical="center" wrapText="1"/>
    </xf>
    <xf numFmtId="164" fontId="6" fillId="0" borderId="24" xfId="3" applyFont="1" applyBorder="1" applyAlignment="1">
      <alignment horizontal="left" vertical="center"/>
    </xf>
    <xf numFmtId="1" fontId="15" fillId="15" borderId="39" xfId="10" applyNumberFormat="1" applyFont="1" applyFill="1" applyBorder="1" applyAlignment="1" applyProtection="1">
      <alignment horizontal="left" vertical="center" wrapText="1"/>
      <protection locked="0"/>
    </xf>
    <xf numFmtId="1" fontId="15" fillId="15" borderId="2" xfId="10" applyNumberFormat="1" applyFont="1" applyFill="1" applyBorder="1" applyAlignment="1" applyProtection="1">
      <alignment horizontal="left" vertical="center" wrapText="1"/>
      <protection locked="0"/>
    </xf>
    <xf numFmtId="1" fontId="15" fillId="15" borderId="39" xfId="1" applyNumberFormat="1" applyFont="1" applyFill="1" applyBorder="1" applyAlignment="1" applyProtection="1">
      <alignment horizontal="center" vertical="center" wrapText="1"/>
      <protection locked="0"/>
    </xf>
    <xf numFmtId="1" fontId="15" fillId="15" borderId="2" xfId="1" applyNumberFormat="1" applyFont="1" applyFill="1" applyBorder="1" applyAlignment="1" applyProtection="1">
      <alignment horizontal="center" vertical="center" wrapText="1"/>
      <protection locked="0"/>
    </xf>
    <xf numFmtId="165" fontId="10" fillId="8" borderId="8" xfId="4" applyNumberFormat="1" applyFont="1" applyFill="1" applyBorder="1" applyAlignment="1">
      <alignment horizontal="center" vertical="center"/>
    </xf>
    <xf numFmtId="165" fontId="10" fillId="8" borderId="7" xfId="4" applyNumberFormat="1" applyFont="1" applyFill="1" applyBorder="1" applyAlignment="1">
      <alignment horizontal="center" vertical="center"/>
    </xf>
    <xf numFmtId="165" fontId="8" fillId="8" borderId="8" xfId="4" applyNumberFormat="1" applyFont="1" applyFill="1" applyBorder="1" applyAlignment="1">
      <alignment horizontal="center" vertical="center"/>
    </xf>
    <xf numFmtId="165" fontId="8" fillId="8" borderId="7" xfId="4" applyNumberFormat="1" applyFont="1" applyFill="1" applyBorder="1" applyAlignment="1">
      <alignment horizontal="center" vertical="center"/>
    </xf>
    <xf numFmtId="165" fontId="8" fillId="8" borderId="8" xfId="4" applyNumberFormat="1" applyFont="1" applyFill="1" applyBorder="1" applyAlignment="1">
      <alignment horizontal="center" vertical="center" wrapText="1"/>
    </xf>
    <xf numFmtId="165" fontId="8" fillId="8" borderId="7" xfId="4" applyNumberFormat="1" applyFont="1" applyFill="1" applyBorder="1" applyAlignment="1">
      <alignment horizontal="center" vertical="center" wrapText="1"/>
    </xf>
    <xf numFmtId="165" fontId="10" fillId="8" borderId="10" xfId="4" applyNumberFormat="1" applyFont="1" applyFill="1" applyBorder="1" applyAlignment="1">
      <alignment horizontal="center" vertical="center" wrapText="1"/>
    </xf>
    <xf numFmtId="164" fontId="20" fillId="0" borderId="10" xfId="3" applyFont="1" applyBorder="1" applyAlignment="1">
      <alignment horizontal="left" vertical="center" wrapText="1"/>
    </xf>
    <xf numFmtId="164" fontId="20" fillId="0" borderId="9" xfId="3" applyFont="1" applyBorder="1" applyAlignment="1">
      <alignment horizontal="left" vertical="center" wrapText="1"/>
    </xf>
    <xf numFmtId="164" fontId="20" fillId="0" borderId="11" xfId="3" applyFont="1" applyBorder="1" applyAlignment="1">
      <alignment horizontal="left" vertical="center" wrapText="1"/>
    </xf>
    <xf numFmtId="164" fontId="32" fillId="0" borderId="10" xfId="12" applyNumberFormat="1" applyFont="1" applyBorder="1" applyAlignment="1">
      <alignment horizontal="left" vertical="center" wrapText="1"/>
    </xf>
    <xf numFmtId="164" fontId="32" fillId="0" borderId="9" xfId="12" applyNumberFormat="1" applyFont="1" applyBorder="1" applyAlignment="1">
      <alignment horizontal="left" vertical="center" wrapText="1"/>
    </xf>
    <xf numFmtId="164" fontId="32" fillId="0" borderId="11" xfId="12" applyNumberFormat="1" applyFont="1" applyBorder="1" applyAlignment="1">
      <alignment horizontal="left" vertical="center" wrapText="1"/>
    </xf>
    <xf numFmtId="164" fontId="6" fillId="0" borderId="10" xfId="3" applyFont="1" applyBorder="1" applyAlignment="1">
      <alignment horizontal="left" vertical="center"/>
    </xf>
    <xf numFmtId="164" fontId="6" fillId="0" borderId="9" xfId="3" applyFont="1" applyBorder="1" applyAlignment="1">
      <alignment horizontal="left" vertical="center"/>
    </xf>
    <xf numFmtId="164" fontId="6" fillId="0" borderId="11" xfId="3" applyFont="1" applyBorder="1" applyAlignment="1">
      <alignment horizontal="left" vertical="center"/>
    </xf>
    <xf numFmtId="164" fontId="30" fillId="7" borderId="15" xfId="1" applyFont="1" applyFill="1" applyBorder="1" applyAlignment="1">
      <alignment horizontal="center" vertical="center"/>
    </xf>
    <xf numFmtId="164" fontId="30" fillId="7" borderId="17" xfId="1" applyFont="1" applyFill="1" applyBorder="1" applyAlignment="1">
      <alignment horizontal="center" vertical="center"/>
    </xf>
    <xf numFmtId="164" fontId="30" fillId="7" borderId="7" xfId="1" applyFont="1" applyFill="1" applyBorder="1" applyAlignment="1">
      <alignment horizontal="center" vertical="center"/>
    </xf>
    <xf numFmtId="164" fontId="62" fillId="7" borderId="23" xfId="1" applyFont="1" applyFill="1" applyBorder="1" applyAlignment="1">
      <alignment horizontal="left" vertical="center"/>
    </xf>
    <xf numFmtId="164" fontId="62" fillId="7" borderId="26" xfId="1" applyFont="1" applyFill="1" applyBorder="1" applyAlignment="1">
      <alignment horizontal="left" vertical="center"/>
    </xf>
    <xf numFmtId="164" fontId="62" fillId="7" borderId="27" xfId="1" applyFont="1" applyFill="1" applyBorder="1" applyAlignment="1">
      <alignment horizontal="left" vertical="center"/>
    </xf>
    <xf numFmtId="164" fontId="62" fillId="7" borderId="31" xfId="1" applyFont="1" applyFill="1" applyBorder="1" applyAlignment="1">
      <alignment horizontal="left" vertical="center"/>
    </xf>
    <xf numFmtId="164" fontId="62" fillId="7" borderId="40" xfId="1" applyFont="1" applyFill="1" applyBorder="1" applyAlignment="1">
      <alignment horizontal="left" vertical="center"/>
    </xf>
    <xf numFmtId="164" fontId="62" fillId="7" borderId="10" xfId="1" applyFont="1" applyFill="1" applyBorder="1" applyAlignment="1">
      <alignment horizontal="left" vertical="center"/>
    </xf>
    <xf numFmtId="164" fontId="62" fillId="7" borderId="9" xfId="1" applyFont="1" applyFill="1" applyBorder="1" applyAlignment="1">
      <alignment horizontal="left" vertical="center"/>
    </xf>
    <xf numFmtId="164" fontId="5" fillId="0" borderId="10" xfId="3" applyFont="1" applyBorder="1" applyAlignment="1">
      <alignment horizontal="left" vertical="center" wrapText="1"/>
    </xf>
    <xf numFmtId="164" fontId="10" fillId="0" borderId="10" xfId="1" applyFont="1" applyBorder="1">
      <alignment vertical="center"/>
    </xf>
    <xf numFmtId="164" fontId="6" fillId="0" borderId="10" xfId="3" applyFont="1" applyBorder="1" applyAlignment="1">
      <alignment horizontal="left" vertical="center" wrapText="1"/>
    </xf>
    <xf numFmtId="164" fontId="30" fillId="7" borderId="8" xfId="1" applyFont="1" applyFill="1" applyBorder="1" applyAlignment="1">
      <alignment horizontal="center" vertical="center"/>
    </xf>
    <xf numFmtId="165" fontId="24" fillId="8" borderId="10" xfId="4" applyNumberFormat="1" applyFont="1" applyFill="1" applyBorder="1" applyAlignment="1">
      <alignment horizontal="center" vertical="center"/>
    </xf>
    <xf numFmtId="165" fontId="24" fillId="8" borderId="32" xfId="4" applyNumberFormat="1" applyFont="1" applyFill="1" applyBorder="1" applyAlignment="1">
      <alignment horizontal="center" vertical="center"/>
    </xf>
    <xf numFmtId="165" fontId="29" fillId="8" borderId="8" xfId="4" applyNumberFormat="1" applyFont="1" applyFill="1" applyBorder="1" applyAlignment="1">
      <alignment horizontal="center" vertical="center"/>
    </xf>
    <xf numFmtId="165" fontId="29" fillId="8" borderId="8" xfId="4" applyNumberFormat="1" applyFont="1" applyFill="1" applyBorder="1" applyAlignment="1">
      <alignment horizontal="center" vertical="center" wrapText="1"/>
    </xf>
    <xf numFmtId="165" fontId="60" fillId="8" borderId="17" xfId="4" applyNumberFormat="1" applyFont="1" applyFill="1" applyBorder="1" applyAlignment="1">
      <alignment horizontal="center" vertical="center" wrapText="1"/>
    </xf>
    <xf numFmtId="165" fontId="60" fillId="8" borderId="8" xfId="4" applyNumberFormat="1" applyFont="1" applyFill="1" applyBorder="1" applyAlignment="1">
      <alignment horizontal="center" vertical="center" wrapText="1"/>
    </xf>
    <xf numFmtId="164" fontId="60" fillId="8" borderId="14" xfId="1" applyFont="1" applyFill="1" applyBorder="1" applyAlignment="1">
      <alignment horizontal="center" vertical="center"/>
    </xf>
    <xf numFmtId="164" fontId="60" fillId="8" borderId="18" xfId="1" applyFont="1" applyFill="1" applyBorder="1" applyAlignment="1">
      <alignment horizontal="center" vertical="center"/>
    </xf>
    <xf numFmtId="164" fontId="61" fillId="0" borderId="23" xfId="3" applyFont="1" applyBorder="1" applyAlignment="1">
      <alignment horizontal="left" vertical="center" wrapText="1"/>
    </xf>
    <xf numFmtId="164" fontId="61" fillId="0" borderId="26" xfId="3" applyFont="1" applyBorder="1" applyAlignment="1">
      <alignment horizontal="left" vertical="center" wrapText="1"/>
    </xf>
    <xf numFmtId="164" fontId="61" fillId="0" borderId="27" xfId="3" applyFont="1" applyBorder="1" applyAlignment="1">
      <alignment horizontal="left" vertical="center" wrapText="1"/>
    </xf>
    <xf numFmtId="164" fontId="29" fillId="2" borderId="23" xfId="3" applyFont="1" applyFill="1" applyBorder="1" applyAlignment="1">
      <alignment horizontal="left" vertical="center" wrapText="1"/>
    </xf>
    <xf numFmtId="164" fontId="29" fillId="2" borderId="26" xfId="3" applyFont="1" applyFill="1" applyBorder="1" applyAlignment="1">
      <alignment horizontal="left" vertical="center" wrapText="1"/>
    </xf>
    <xf numFmtId="164" fontId="29" fillId="2" borderId="27" xfId="3" applyFont="1" applyFill="1" applyBorder="1" applyAlignment="1">
      <alignment horizontal="left" vertical="center" wrapText="1"/>
    </xf>
    <xf numFmtId="165" fontId="60" fillId="8" borderId="8" xfId="4" applyNumberFormat="1" applyFont="1" applyFill="1" applyBorder="1" applyAlignment="1">
      <alignment horizontal="center" vertical="center"/>
    </xf>
    <xf numFmtId="165" fontId="60" fillId="8" borderId="17" xfId="4" applyNumberFormat="1" applyFont="1" applyFill="1" applyBorder="1" applyAlignment="1">
      <alignment horizontal="center" vertical="center"/>
    </xf>
    <xf numFmtId="165" fontId="60" fillId="8" borderId="32" xfId="4" applyNumberFormat="1" applyFont="1" applyFill="1" applyBorder="1" applyAlignment="1">
      <alignment horizontal="center" vertical="center"/>
    </xf>
    <xf numFmtId="165" fontId="8" fillId="8" borderId="17" xfId="4" applyNumberFormat="1" applyFont="1" applyFill="1" applyBorder="1" applyAlignment="1">
      <alignment horizontal="center" vertical="center"/>
    </xf>
    <xf numFmtId="165" fontId="8" fillId="8" borderId="17" xfId="4" applyNumberFormat="1" applyFont="1" applyFill="1" applyBorder="1" applyAlignment="1">
      <alignment horizontal="center" vertical="center" wrapText="1"/>
    </xf>
    <xf numFmtId="165" fontId="60" fillId="8" borderId="14" xfId="4" applyNumberFormat="1" applyFont="1" applyFill="1" applyBorder="1" applyAlignment="1">
      <alignment horizontal="center" vertical="center" wrapText="1"/>
    </xf>
    <xf numFmtId="165" fontId="60" fillId="8" borderId="18" xfId="4" applyNumberFormat="1" applyFont="1" applyFill="1" applyBorder="1" applyAlignment="1">
      <alignment horizontal="center" vertical="center" wrapText="1"/>
    </xf>
    <xf numFmtId="164" fontId="64" fillId="0" borderId="23" xfId="3" applyFont="1" applyBorder="1" applyAlignment="1">
      <alignment horizontal="left" vertical="center" wrapText="1"/>
    </xf>
    <xf numFmtId="164" fontId="64" fillId="0" borderId="26" xfId="3" applyFont="1" applyBorder="1" applyAlignment="1">
      <alignment horizontal="left" vertical="center" wrapText="1"/>
    </xf>
    <xf numFmtId="164" fontId="64" fillId="0" borderId="27" xfId="3" applyFont="1" applyBorder="1" applyAlignment="1">
      <alignment horizontal="left" vertical="center" wrapText="1"/>
    </xf>
    <xf numFmtId="164" fontId="6" fillId="0" borderId="23" xfId="3" applyFont="1" applyBorder="1" applyAlignment="1">
      <alignment horizontal="left" vertical="center" wrapText="1"/>
    </xf>
    <xf numFmtId="164" fontId="6" fillId="0" borderId="26" xfId="3" applyFont="1" applyBorder="1" applyAlignment="1">
      <alignment horizontal="left" vertical="center" wrapText="1"/>
    </xf>
    <xf numFmtId="164" fontId="6" fillId="0" borderId="27" xfId="3" applyFont="1" applyBorder="1" applyAlignment="1">
      <alignment horizontal="left" vertical="center" wrapText="1"/>
    </xf>
    <xf numFmtId="164" fontId="62" fillId="7" borderId="15" xfId="1" applyFont="1" applyFill="1" applyBorder="1" applyAlignment="1">
      <alignment horizontal="center" vertical="center"/>
    </xf>
    <xf numFmtId="164" fontId="65" fillId="7" borderId="24" xfId="1" applyFont="1" applyFill="1" applyBorder="1" applyAlignment="1">
      <alignment horizontal="left" vertical="center"/>
    </xf>
    <xf numFmtId="164" fontId="62" fillId="7" borderId="24" xfId="1" applyFont="1" applyFill="1" applyBorder="1" applyAlignment="1">
      <alignment horizontal="left" vertical="center"/>
    </xf>
    <xf numFmtId="165" fontId="28" fillId="7" borderId="24" xfId="5" applyFont="1" applyFill="1" applyBorder="1" applyAlignment="1">
      <alignment horizontal="left" vertical="center"/>
    </xf>
    <xf numFmtId="165" fontId="10" fillId="8" borderId="23" xfId="4" applyNumberFormat="1" applyFont="1" applyFill="1" applyBorder="1" applyAlignment="1">
      <alignment horizontal="center" vertical="center" wrapText="1"/>
    </xf>
    <xf numFmtId="164" fontId="5" fillId="0" borderId="23" xfId="3" applyFont="1" applyBorder="1" applyAlignment="1">
      <alignment horizontal="left" vertical="center" wrapText="1"/>
    </xf>
    <xf numFmtId="1" fontId="15" fillId="9" borderId="39" xfId="10" applyNumberFormat="1" applyFont="1" applyFill="1" applyBorder="1" applyAlignment="1" applyProtection="1">
      <alignment horizontal="center" vertical="center" wrapText="1"/>
      <protection locked="0"/>
    </xf>
    <xf numFmtId="1" fontId="15" fillId="9" borderId="25" xfId="10" applyNumberFormat="1" applyFont="1" applyFill="1" applyBorder="1" applyAlignment="1" applyProtection="1">
      <alignment horizontal="center" vertical="center" wrapText="1"/>
      <protection locked="0"/>
    </xf>
    <xf numFmtId="1" fontId="15" fillId="0" borderId="0" xfId="10" applyNumberFormat="1" applyFont="1" applyAlignment="1" applyProtection="1">
      <alignment horizontal="left" vertical="center" wrapText="1"/>
      <protection locked="0"/>
    </xf>
    <xf numFmtId="1" fontId="15" fillId="0" borderId="0" xfId="1" applyNumberFormat="1" applyFont="1" applyAlignment="1" applyProtection="1">
      <alignment horizontal="center" vertical="center" wrapText="1"/>
      <protection locked="0"/>
    </xf>
    <xf numFmtId="1" fontId="15" fillId="9" borderId="39" xfId="10" applyNumberFormat="1" applyFont="1" applyFill="1" applyBorder="1" applyAlignment="1" applyProtection="1">
      <alignment horizontal="left" vertical="center" wrapText="1"/>
      <protection locked="0"/>
    </xf>
    <xf numFmtId="1" fontId="15" fillId="9" borderId="25" xfId="10" applyNumberFormat="1" applyFont="1" applyFill="1" applyBorder="1" applyAlignment="1" applyProtection="1">
      <alignment horizontal="left" vertical="center" wrapText="1"/>
      <protection locked="0"/>
    </xf>
    <xf numFmtId="1" fontId="15" fillId="9" borderId="39" xfId="1" applyNumberFormat="1" applyFont="1" applyFill="1" applyBorder="1" applyAlignment="1" applyProtection="1">
      <alignment horizontal="center" vertical="center" wrapText="1"/>
      <protection locked="0"/>
    </xf>
    <xf numFmtId="1" fontId="15" fillId="9" borderId="25" xfId="1" applyNumberFormat="1" applyFont="1" applyFill="1" applyBorder="1" applyAlignment="1" applyProtection="1">
      <alignment horizontal="center" vertical="center" wrapText="1"/>
      <protection locked="0"/>
    </xf>
    <xf numFmtId="165" fontId="10" fillId="8" borderId="25" xfId="4" applyNumberFormat="1" applyFont="1" applyFill="1" applyBorder="1" applyAlignment="1">
      <alignment horizontal="center" vertical="center"/>
    </xf>
    <xf numFmtId="165" fontId="10" fillId="8" borderId="35" xfId="4" applyNumberFormat="1" applyFont="1" applyFill="1" applyBorder="1" applyAlignment="1">
      <alignment horizontal="center" vertical="center"/>
    </xf>
    <xf numFmtId="165" fontId="10" fillId="8" borderId="34" xfId="4" applyNumberFormat="1" applyFont="1" applyFill="1" applyBorder="1" applyAlignment="1">
      <alignment horizontal="center" vertical="center"/>
    </xf>
    <xf numFmtId="165" fontId="8" fillId="8" borderId="25" xfId="4" applyNumberFormat="1" applyFont="1" applyFill="1" applyBorder="1" applyAlignment="1">
      <alignment horizontal="center" vertical="center"/>
    </xf>
    <xf numFmtId="165" fontId="8" fillId="8" borderId="25" xfId="4" applyNumberFormat="1" applyFont="1" applyFill="1" applyBorder="1" applyAlignment="1">
      <alignment horizontal="center" vertical="center" wrapText="1"/>
    </xf>
    <xf numFmtId="164" fontId="6" fillId="0" borderId="31" xfId="3" applyFont="1" applyBorder="1" applyAlignment="1">
      <alignment horizontal="left" vertical="center" wrapText="1"/>
    </xf>
    <xf numFmtId="164" fontId="6" fillId="0" borderId="15" xfId="3" applyFont="1" applyBorder="1" applyAlignment="1">
      <alignment horizontal="left" vertical="center" wrapText="1"/>
    </xf>
    <xf numFmtId="164" fontId="30" fillId="7" borderId="25" xfId="1" applyFont="1" applyFill="1" applyBorder="1" applyAlignment="1">
      <alignment horizontal="center" vertical="center"/>
    </xf>
    <xf numFmtId="165" fontId="28" fillId="7" borderId="23" xfId="5" applyFont="1" applyFill="1" applyBorder="1" applyAlignment="1">
      <alignment horizontal="left" vertical="center" wrapText="1"/>
    </xf>
    <xf numFmtId="165" fontId="28" fillId="7" borderId="23" xfId="5" applyFont="1" applyFill="1" applyBorder="1" applyAlignment="1">
      <alignment horizontal="left" vertical="center"/>
    </xf>
    <xf numFmtId="165" fontId="10" fillId="8" borderId="8" xfId="4" applyNumberFormat="1" applyFont="1" applyFill="1" applyBorder="1" applyAlignment="1">
      <alignment horizontal="center" vertical="center" wrapText="1"/>
    </xf>
    <xf numFmtId="164" fontId="10" fillId="3" borderId="12" xfId="3" applyFont="1" applyFill="1" applyBorder="1" applyAlignment="1">
      <alignment horizontal="left" vertical="center" wrapText="1"/>
    </xf>
    <xf numFmtId="164" fontId="10" fillId="3" borderId="23" xfId="3" applyFont="1" applyFill="1" applyBorder="1" applyAlignment="1">
      <alignment horizontal="left" vertical="center" wrapText="1"/>
    </xf>
    <xf numFmtId="165" fontId="28" fillId="7" borderId="10" xfId="5" applyFont="1" applyFill="1" applyBorder="1" applyAlignment="1">
      <alignment horizontal="left" vertical="center" wrapText="1"/>
    </xf>
    <xf numFmtId="164" fontId="48" fillId="2" borderId="23" xfId="3" applyFont="1" applyFill="1" applyBorder="1" applyAlignment="1">
      <alignment horizontal="left" vertical="center" wrapText="1"/>
    </xf>
    <xf numFmtId="164" fontId="6" fillId="2" borderId="23" xfId="3" applyFont="1" applyFill="1" applyBorder="1" applyAlignment="1">
      <alignment horizontal="left" vertical="center" wrapText="1"/>
    </xf>
    <xf numFmtId="164" fontId="26" fillId="0" borderId="23" xfId="3" applyFont="1" applyBorder="1" applyAlignment="1">
      <alignment horizontal="left" vertical="center" wrapText="1"/>
    </xf>
    <xf numFmtId="164" fontId="25" fillId="0" borderId="23" xfId="12" applyNumberFormat="1" applyBorder="1" applyAlignment="1">
      <alignment horizontal="left" vertical="center" wrapText="1"/>
    </xf>
    <xf numFmtId="164" fontId="44" fillId="7" borderId="25" xfId="1" applyFont="1" applyFill="1" applyBorder="1" applyAlignment="1">
      <alignment horizontal="center" vertical="center" wrapText="1"/>
    </xf>
    <xf numFmtId="164" fontId="19" fillId="3" borderId="23" xfId="3" applyFont="1" applyFill="1" applyBorder="1" applyAlignment="1">
      <alignment horizontal="left" vertical="center" wrapText="1"/>
    </xf>
    <xf numFmtId="164" fontId="2" fillId="3" borderId="23" xfId="3" applyFill="1" applyBorder="1" applyAlignment="1">
      <alignment horizontal="left" vertical="center"/>
    </xf>
    <xf numFmtId="164" fontId="30" fillId="7" borderId="25" xfId="1" applyFont="1" applyFill="1" applyBorder="1" applyAlignment="1">
      <alignment horizontal="center" vertical="center" wrapText="1"/>
    </xf>
    <xf numFmtId="164" fontId="5" fillId="2" borderId="10" xfId="3" applyFont="1" applyFill="1" applyBorder="1" applyAlignment="1">
      <alignment horizontal="left" vertical="center" wrapText="1"/>
    </xf>
    <xf numFmtId="164" fontId="6" fillId="2" borderId="10" xfId="3" applyFont="1" applyFill="1" applyBorder="1" applyAlignment="1">
      <alignment horizontal="left" vertical="center" wrapText="1"/>
    </xf>
    <xf numFmtId="165" fontId="10" fillId="8" borderId="37" xfId="4" applyNumberFormat="1" applyFont="1" applyFill="1" applyBorder="1" applyAlignment="1">
      <alignment horizontal="center" vertical="center"/>
    </xf>
    <xf numFmtId="165" fontId="8" fillId="8" borderId="36" xfId="4" applyNumberFormat="1" applyFont="1" applyFill="1" applyBorder="1" applyAlignment="1">
      <alignment horizontal="center" vertical="center"/>
    </xf>
    <xf numFmtId="164" fontId="26" fillId="2" borderId="10" xfId="3" applyFont="1" applyFill="1" applyBorder="1" applyAlignment="1">
      <alignment horizontal="left" vertical="center" wrapText="1"/>
    </xf>
    <xf numFmtId="165" fontId="10" fillId="8" borderId="25" xfId="4" applyNumberFormat="1" applyFont="1" applyFill="1" applyBorder="1" applyAlignment="1">
      <alignment horizontal="center" vertical="center" wrapText="1"/>
    </xf>
    <xf numFmtId="164" fontId="10" fillId="8" borderId="25" xfId="1" applyFont="1" applyFill="1" applyBorder="1" applyAlignment="1">
      <alignment horizontal="center" vertical="center"/>
    </xf>
    <xf numFmtId="164" fontId="10" fillId="8" borderId="23" xfId="1" applyFont="1" applyFill="1" applyBorder="1" applyAlignment="1">
      <alignment horizontal="center" vertical="center"/>
    </xf>
    <xf numFmtId="164" fontId="5" fillId="0" borderId="12" xfId="3" applyFont="1" applyBorder="1" applyAlignment="1">
      <alignment horizontal="left" vertical="center" wrapText="1"/>
    </xf>
    <xf numFmtId="164" fontId="6" fillId="3" borderId="38" xfId="3" applyFont="1" applyFill="1" applyBorder="1" applyAlignment="1">
      <alignment horizontal="center" vertical="center" wrapText="1"/>
    </xf>
    <xf numFmtId="165" fontId="7" fillId="8" borderId="8" xfId="4" applyNumberFormat="1" applyFont="1" applyFill="1" applyBorder="1" applyAlignment="1">
      <alignment horizontal="center" vertical="center" wrapText="1"/>
    </xf>
    <xf numFmtId="164" fontId="10" fillId="8" borderId="13" xfId="1" applyFont="1" applyFill="1" applyBorder="1" applyAlignment="1">
      <alignment horizontal="center" vertical="center"/>
    </xf>
    <xf numFmtId="164" fontId="22" fillId="0" borderId="12" xfId="3" applyFont="1" applyBorder="1" applyAlignment="1">
      <alignment horizontal="left" vertical="top" wrapText="1"/>
    </xf>
    <xf numFmtId="164" fontId="32" fillId="0" borderId="23" xfId="12" applyNumberFormat="1" applyFont="1" applyBorder="1" applyAlignment="1">
      <alignment horizontal="left" vertical="center" wrapText="1"/>
    </xf>
    <xf numFmtId="165" fontId="50" fillId="7" borderId="23" xfId="5" applyFont="1" applyFill="1" applyBorder="1" applyAlignment="1">
      <alignment horizontal="left" vertical="center"/>
    </xf>
    <xf numFmtId="165" fontId="11" fillId="7" borderId="23" xfId="5" applyFont="1" applyFill="1" applyBorder="1" applyAlignment="1">
      <alignment horizontal="left" vertical="center"/>
    </xf>
    <xf numFmtId="165" fontId="7" fillId="8" borderId="8" xfId="4" applyNumberFormat="1" applyFont="1" applyFill="1" applyBorder="1" applyAlignment="1">
      <alignment horizontal="center" vertical="center"/>
    </xf>
    <xf numFmtId="165" fontId="7" fillId="8" borderId="24" xfId="4" applyNumberFormat="1" applyFont="1" applyFill="1" applyBorder="1" applyAlignment="1">
      <alignment horizontal="center" vertical="center"/>
    </xf>
    <xf numFmtId="164" fontId="30" fillId="0" borderId="24" xfId="3" applyFont="1" applyBorder="1" applyAlignment="1">
      <alignment horizontal="left" vertical="center" wrapText="1"/>
    </xf>
    <xf numFmtId="164" fontId="6" fillId="3" borderId="22" xfId="3" applyFont="1" applyFill="1" applyBorder="1" applyAlignment="1">
      <alignment horizontal="center" vertical="center" wrapText="1"/>
    </xf>
    <xf numFmtId="165" fontId="30" fillId="7" borderId="10" xfId="5" applyFont="1" applyFill="1" applyBorder="1" applyAlignment="1">
      <alignment horizontal="left" vertical="center"/>
    </xf>
    <xf numFmtId="165" fontId="49" fillId="7" borderId="10" xfId="5" applyFont="1" applyFill="1" applyBorder="1" applyAlignment="1">
      <alignment horizontal="left" vertical="center"/>
    </xf>
    <xf numFmtId="165" fontId="8" fillId="8" borderId="24" xfId="4" applyNumberFormat="1" applyFont="1" applyFill="1" applyBorder="1" applyAlignment="1">
      <alignment horizontal="center" vertical="center" wrapText="1"/>
    </xf>
    <xf numFmtId="165" fontId="8" fillId="8" borderId="24" xfId="4" applyNumberFormat="1" applyFont="1" applyFill="1" applyBorder="1" applyAlignment="1">
      <alignment horizontal="center" vertical="center"/>
    </xf>
    <xf numFmtId="164" fontId="19" fillId="8" borderId="24" xfId="1" applyFont="1" applyFill="1" applyBorder="1" applyAlignment="1">
      <alignment horizontal="center" vertical="center" wrapText="1"/>
    </xf>
    <xf numFmtId="164" fontId="24" fillId="0" borderId="24" xfId="12" applyNumberFormat="1" applyFont="1" applyBorder="1" applyAlignment="1">
      <alignment horizontal="left" vertical="center"/>
    </xf>
    <xf numFmtId="164" fontId="35" fillId="7" borderId="24" xfId="1" applyFont="1" applyFill="1" applyBorder="1" applyAlignment="1">
      <alignment horizontal="center" vertical="center" wrapText="1"/>
    </xf>
    <xf numFmtId="164" fontId="68" fillId="7" borderId="24" xfId="1" applyFont="1" applyFill="1" applyBorder="1" applyAlignment="1">
      <alignment horizontal="left" vertical="center"/>
    </xf>
    <xf numFmtId="165" fontId="68" fillId="7" borderId="24" xfId="5" applyFont="1" applyFill="1" applyBorder="1" applyAlignment="1">
      <alignment horizontal="left" vertical="center" wrapText="1"/>
    </xf>
    <xf numFmtId="165" fontId="68" fillId="7" borderId="24" xfId="5" applyFont="1" applyFill="1" applyBorder="1" applyAlignment="1">
      <alignment horizontal="left" vertical="center"/>
    </xf>
    <xf numFmtId="165" fontId="10" fillId="8" borderId="24" xfId="4" applyNumberFormat="1" applyFont="1" applyFill="1" applyBorder="1" applyAlignment="1">
      <alignment horizontal="center" vertical="center"/>
    </xf>
    <xf numFmtId="165" fontId="2" fillId="8" borderId="24" xfId="4" applyNumberFormat="1" applyFont="1" applyFill="1" applyBorder="1" applyAlignment="1">
      <alignment horizontal="center" vertical="center"/>
    </xf>
    <xf numFmtId="164" fontId="35" fillId="7" borderId="24" xfId="1" applyFont="1" applyFill="1" applyBorder="1" applyAlignment="1">
      <alignment horizontal="center" vertical="center"/>
    </xf>
    <xf numFmtId="164" fontId="68" fillId="7" borderId="24" xfId="1" applyFont="1" applyFill="1" applyBorder="1">
      <alignment vertical="center"/>
    </xf>
    <xf numFmtId="165" fontId="69" fillId="7" borderId="24" xfId="5" applyFont="1" applyFill="1" applyBorder="1">
      <alignment vertical="center"/>
    </xf>
    <xf numFmtId="164" fontId="10" fillId="8" borderId="24" xfId="1" applyFont="1" applyFill="1" applyBorder="1" applyAlignment="1">
      <alignment horizontal="center" vertical="center" wrapText="1"/>
    </xf>
    <xf numFmtId="164" fontId="22" fillId="8" borderId="24" xfId="1" applyFont="1" applyFill="1" applyBorder="1" applyAlignment="1">
      <alignment horizontal="center" vertical="center" wrapText="1"/>
    </xf>
    <xf numFmtId="164" fontId="19" fillId="3" borderId="24" xfId="4" applyNumberFormat="1" applyFont="1" applyFill="1" applyBorder="1" applyAlignment="1">
      <alignment horizontal="left" vertical="center" wrapText="1"/>
    </xf>
    <xf numFmtId="164" fontId="21" fillId="0" borderId="24" xfId="3" applyFont="1" applyBorder="1" applyAlignment="1">
      <alignment horizontal="left" vertical="center" wrapText="1"/>
    </xf>
    <xf numFmtId="164" fontId="69" fillId="7" borderId="24" xfId="1" applyFont="1" applyFill="1" applyBorder="1" applyAlignment="1">
      <alignment horizontal="left" vertical="center"/>
    </xf>
    <xf numFmtId="164" fontId="10" fillId="0" borderId="24" xfId="3" applyFont="1" applyBorder="1" applyAlignment="1">
      <alignment horizontal="left" vertical="center" wrapText="1"/>
    </xf>
    <xf numFmtId="164" fontId="34" fillId="7" borderId="24" xfId="1" applyFont="1" applyFill="1" applyBorder="1" applyAlignment="1">
      <alignment horizontal="center" vertical="center"/>
    </xf>
    <xf numFmtId="165" fontId="69" fillId="7" borderId="24" xfId="5" applyFont="1" applyFill="1" applyBorder="1" applyAlignment="1">
      <alignment horizontal="left" vertical="center"/>
    </xf>
    <xf numFmtId="164" fontId="10" fillId="0" borderId="23" xfId="3" applyFont="1" applyBorder="1" applyAlignment="1">
      <alignment horizontal="left" vertical="center" wrapText="1"/>
    </xf>
    <xf numFmtId="164" fontId="34" fillId="7" borderId="25" xfId="1" applyFont="1" applyFill="1" applyBorder="1" applyAlignment="1">
      <alignment horizontal="center" vertical="center" wrapText="1"/>
    </xf>
    <xf numFmtId="165" fontId="2" fillId="8" borderId="25" xfId="4" applyNumberFormat="1" applyFont="1" applyFill="1" applyBorder="1" applyAlignment="1">
      <alignment horizontal="center" vertical="center"/>
    </xf>
    <xf numFmtId="165" fontId="2" fillId="8" borderId="25" xfId="4" applyNumberFormat="1" applyFont="1" applyFill="1" applyBorder="1" applyAlignment="1">
      <alignment horizontal="center" vertical="center" wrapText="1"/>
    </xf>
    <xf numFmtId="164" fontId="5" fillId="0" borderId="23" xfId="3" applyFont="1" applyBorder="1" applyAlignment="1">
      <alignment vertical="center" wrapText="1"/>
    </xf>
    <xf numFmtId="164" fontId="54" fillId="7" borderId="25" xfId="1" applyFont="1" applyFill="1" applyBorder="1" applyAlignment="1">
      <alignment horizontal="center" vertical="center"/>
    </xf>
    <xf numFmtId="164" fontId="20" fillId="7" borderId="23" xfId="1" applyFont="1" applyFill="1" applyBorder="1" applyAlignment="1">
      <alignment horizontal="left" vertical="center"/>
    </xf>
    <xf numFmtId="164" fontId="43" fillId="7" borderId="25" xfId="1" applyFont="1" applyFill="1" applyBorder="1" applyAlignment="1">
      <alignment horizontal="center" vertical="center" wrapText="1"/>
    </xf>
    <xf numFmtId="165" fontId="6" fillId="8" borderId="25" xfId="4" applyNumberFormat="1" applyFont="1" applyFill="1" applyBorder="1" applyAlignment="1">
      <alignment horizontal="center" vertical="center"/>
    </xf>
    <xf numFmtId="0" fontId="75" fillId="16" borderId="24" xfId="0" applyFont="1" applyFill="1" applyBorder="1" applyAlignment="1"/>
    <xf numFmtId="0" fontId="75" fillId="16" borderId="24" xfId="0" applyFont="1" applyFill="1" applyBorder="1" applyAlignment="1">
      <alignment horizontal="center"/>
    </xf>
    <xf numFmtId="168" fontId="75" fillId="16" borderId="24" xfId="0" applyNumberFormat="1" applyFont="1" applyFill="1" applyBorder="1" applyAlignment="1">
      <alignment horizontal="center"/>
    </xf>
    <xf numFmtId="168" fontId="75" fillId="16" borderId="23" xfId="0" applyNumberFormat="1" applyFont="1" applyFill="1" applyBorder="1" applyAlignment="1">
      <alignment horizontal="center"/>
    </xf>
    <xf numFmtId="168" fontId="75" fillId="16" borderId="27" xfId="0" applyNumberFormat="1" applyFont="1" applyFill="1" applyBorder="1" applyAlignment="1">
      <alignment horizontal="center"/>
    </xf>
    <xf numFmtId="168" fontId="75" fillId="16" borderId="24" xfId="0" applyNumberFormat="1" applyFont="1" applyFill="1" applyBorder="1" applyAlignment="1">
      <alignment horizontal="center" vertical="center"/>
    </xf>
    <xf numFmtId="0" fontId="0" fillId="0" borderId="0" xfId="0" applyFont="1" applyFill="1" applyAlignment="1"/>
    <xf numFmtId="0" fontId="2" fillId="3" borderId="41" xfId="0" applyFont="1" applyFill="1" applyBorder="1" applyAlignment="1">
      <alignment horizontal="center" vertical="center" wrapText="1"/>
    </xf>
    <xf numFmtId="0" fontId="76" fillId="0" borderId="24" xfId="0" applyFont="1" applyFill="1" applyBorder="1" applyAlignment="1">
      <alignment horizontal="center" vertical="center"/>
    </xf>
    <xf numFmtId="0" fontId="77" fillId="0" borderId="24" xfId="0" applyFont="1" applyFill="1" applyBorder="1" applyAlignment="1">
      <alignment horizontal="center" vertical="center"/>
    </xf>
    <xf numFmtId="16" fontId="78" fillId="0" borderId="24" xfId="0" applyNumberFormat="1" applyFont="1" applyFill="1" applyBorder="1" applyAlignment="1">
      <alignment horizontal="center" vertical="center"/>
    </xf>
    <xf numFmtId="49" fontId="79" fillId="0" borderId="24" xfId="0" applyNumberFormat="1" applyFont="1" applyFill="1" applyBorder="1" applyAlignment="1">
      <alignment horizontal="center" vertical="center" wrapText="1"/>
    </xf>
    <xf numFmtId="49" fontId="13" fillId="0" borderId="24" xfId="0" applyNumberFormat="1"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0" xfId="0" applyFont="1" applyFill="1" applyAlignment="1">
      <alignment wrapText="1"/>
    </xf>
    <xf numFmtId="0" fontId="2" fillId="3" borderId="42" xfId="0" applyFont="1" applyFill="1" applyBorder="1" applyAlignment="1">
      <alignment horizontal="center" vertical="center" wrapText="1"/>
    </xf>
    <xf numFmtId="0" fontId="81" fillId="0" borderId="24" xfId="0" applyFont="1" applyFill="1" applyBorder="1" applyAlignment="1">
      <alignment horizontal="center" vertical="center"/>
    </xf>
    <xf numFmtId="0" fontId="82" fillId="0" borderId="24" xfId="0" applyFont="1" applyFill="1" applyBorder="1" applyAlignment="1">
      <alignment horizontal="center" vertical="center"/>
    </xf>
    <xf numFmtId="0" fontId="80" fillId="0" borderId="24" xfId="0" applyFont="1" applyFill="1" applyBorder="1" applyAlignment="1">
      <alignment horizontal="center" vertical="center"/>
    </xf>
    <xf numFmtId="49" fontId="83" fillId="0" borderId="24" xfId="0" applyNumberFormat="1" applyFont="1" applyFill="1" applyBorder="1" applyAlignment="1">
      <alignment horizontal="center" vertical="center" wrapText="1"/>
    </xf>
    <xf numFmtId="0" fontId="0" fillId="3" borderId="39" xfId="0" applyFont="1" applyFill="1" applyBorder="1" applyAlignment="1">
      <alignment horizontal="center" vertical="center" wrapText="1"/>
    </xf>
    <xf numFmtId="0" fontId="84" fillId="0" borderId="24" xfId="0" applyFont="1" applyFill="1" applyBorder="1" applyAlignment="1">
      <alignment horizontal="center" vertical="center"/>
    </xf>
    <xf numFmtId="0" fontId="85" fillId="0" borderId="24" xfId="0" applyFont="1" applyFill="1" applyBorder="1" applyAlignment="1">
      <alignment horizontal="center" vertical="center"/>
    </xf>
    <xf numFmtId="49" fontId="86" fillId="0" borderId="24"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77" fillId="0" borderId="24" xfId="0" applyFont="1" applyBorder="1" applyAlignment="1">
      <alignment horizontal="center" vertical="center"/>
    </xf>
    <xf numFmtId="16" fontId="78" fillId="0" borderId="24" xfId="0" applyNumberFormat="1" applyFont="1" applyBorder="1" applyAlignment="1">
      <alignment horizontal="center" vertical="center"/>
    </xf>
    <xf numFmtId="0" fontId="79" fillId="0" borderId="24" xfId="0" applyFont="1" applyFill="1" applyBorder="1" applyAlignment="1">
      <alignment horizontal="center" vertical="center"/>
    </xf>
    <xf numFmtId="49" fontId="80" fillId="0" borderId="24" xfId="0" applyNumberFormat="1" applyFont="1" applyFill="1" applyBorder="1" applyAlignment="1">
      <alignment horizontal="center" vertical="center" wrapText="1"/>
    </xf>
    <xf numFmtId="0" fontId="0" fillId="3" borderId="25" xfId="0" applyFont="1" applyFill="1" applyBorder="1" applyAlignment="1">
      <alignment horizontal="center" wrapText="1"/>
    </xf>
    <xf numFmtId="0" fontId="0" fillId="3" borderId="0" xfId="0" applyFont="1" applyFill="1" applyAlignment="1"/>
    <xf numFmtId="0" fontId="0" fillId="3" borderId="39" xfId="0" applyFont="1" applyFill="1" applyBorder="1" applyAlignment="1">
      <alignment horizontal="center" wrapText="1"/>
    </xf>
    <xf numFmtId="16" fontId="87" fillId="0" borderId="24" xfId="0" applyNumberFormat="1" applyFont="1" applyBorder="1" applyAlignment="1">
      <alignment horizontal="center" vertical="center"/>
    </xf>
    <xf numFmtId="0" fontId="0" fillId="3" borderId="2" xfId="0" applyFont="1" applyFill="1" applyBorder="1" applyAlignment="1">
      <alignment horizontal="center" wrapText="1"/>
    </xf>
    <xf numFmtId="0" fontId="2" fillId="3" borderId="0" xfId="0" applyFont="1" applyFill="1" applyAlignment="1">
      <alignment horizontal="center" vertical="center" wrapText="1"/>
    </xf>
    <xf numFmtId="0" fontId="88" fillId="0" borderId="0" xfId="0" applyFont="1" applyFill="1" applyAlignment="1">
      <alignment horizontal="center" vertical="center"/>
    </xf>
    <xf numFmtId="0" fontId="87" fillId="0" borderId="0" xfId="0" applyFont="1" applyFill="1" applyAlignment="1">
      <alignment horizontal="center" vertical="center"/>
    </xf>
    <xf numFmtId="168" fontId="0" fillId="0" borderId="0" xfId="0" applyNumberFormat="1" applyFont="1" applyFill="1" applyAlignment="1">
      <alignment horizontal="center"/>
    </xf>
    <xf numFmtId="49" fontId="80"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7" fontId="89" fillId="16" borderId="0" xfId="0" applyNumberFormat="1" applyFont="1" applyFill="1" applyAlignment="1"/>
    <xf numFmtId="0" fontId="90" fillId="0" borderId="0" xfId="0" applyFont="1"/>
    <xf numFmtId="167" fontId="91" fillId="0" borderId="0" xfId="0" applyNumberFormat="1" applyFont="1" applyFill="1" applyAlignment="1"/>
    <xf numFmtId="167" fontId="92" fillId="0" borderId="0" xfId="0" applyNumberFormat="1" applyFont="1" applyFill="1" applyAlignment="1"/>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2</xdr:col>
      <xdr:colOff>0</xdr:colOff>
      <xdr:row>15</xdr:row>
      <xdr:rowOff>0</xdr:rowOff>
    </xdr:to>
    <xdr:sp macro="" textlink="">
      <xdr:nvSpPr>
        <xdr:cNvPr id="2" name="Line 19"/>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3" name="Line 21"/>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15</xdr:row>
      <xdr:rowOff>0</xdr:rowOff>
    </xdr:from>
    <xdr:to>
      <xdr:col>2</xdr:col>
      <xdr:colOff>0</xdr:colOff>
      <xdr:row>15</xdr:row>
      <xdr:rowOff>0</xdr:rowOff>
    </xdr:to>
    <xdr:sp macro="" textlink="">
      <xdr:nvSpPr>
        <xdr:cNvPr id="4" name="Line 23"/>
        <xdr:cNvSpPr>
          <a:spLocks noChangeShapeType="1"/>
        </xdr:cNvSpPr>
      </xdr:nvSpPr>
      <xdr:spPr bwMode="auto">
        <a:xfrm flipV="1">
          <a:off x="2762250" y="2867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5" name="Line 19"/>
        <xdr:cNvSpPr>
          <a:spLocks noChangeShapeType="1"/>
        </xdr:cNvSpPr>
      </xdr:nvSpPr>
      <xdr:spPr bwMode="auto">
        <a:xfrm flipV="1">
          <a:off x="2762250" y="3438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6" name="Line 21"/>
        <xdr:cNvSpPr>
          <a:spLocks noChangeShapeType="1"/>
        </xdr:cNvSpPr>
      </xdr:nvSpPr>
      <xdr:spPr bwMode="auto">
        <a:xfrm flipV="1">
          <a:off x="2762250" y="3438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7" name="Line 23"/>
        <xdr:cNvSpPr>
          <a:spLocks noChangeShapeType="1"/>
        </xdr:cNvSpPr>
      </xdr:nvSpPr>
      <xdr:spPr bwMode="auto">
        <a:xfrm flipV="1">
          <a:off x="2762250" y="3438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ZIM%20SCHEDULE--2022/&#35746;&#33329;&#21672;&#35810;&#65288;&#25552;&#20132;&#35746;&#33329;&#65307;&#20462;&#25913;&#35746;&#33329;&#65307;&#35746;&#33329;&#29366;&#24577;&#21672;&#35810;&#65289;:cnxia.booking@zim.com/cnxia.booking@goldstarline.com%20&#23458;&#26381;&#28909;&#32447;:400%208191071" TargetMode="External"/><Relationship Id="rId13"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3"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7"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2"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2"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6" Type="http://schemas.openxmlformats.org/officeDocument/2006/relationships/comments" Target="../comments1.xml"/><Relationship Id="rId1"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6"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5"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5" Type="http://schemas.openxmlformats.org/officeDocument/2006/relationships/vmlDrawing" Target="../drawings/vmlDrawing1.vml"/><Relationship Id="rId10"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9"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tabSelected="1" workbookViewId="0">
      <selection activeCell="J17" sqref="J17"/>
    </sheetView>
  </sheetViews>
  <sheetFormatPr defaultRowHeight="15"/>
  <cols>
    <col min="1" max="1" width="20.140625" style="523" customWidth="1"/>
    <col min="2" max="2" width="21.28515625" style="523" customWidth="1"/>
    <col min="3" max="7" width="12.42578125" style="523" customWidth="1"/>
    <col min="8" max="8" width="36.42578125" style="523" customWidth="1"/>
    <col min="9" max="250" width="9.140625" style="523"/>
    <col min="251" max="251" width="20.140625" style="523" customWidth="1"/>
    <col min="252" max="252" width="21.28515625" style="523" customWidth="1"/>
    <col min="253" max="257" width="12.42578125" style="523" customWidth="1"/>
    <col min="258" max="258" width="29" style="523" customWidth="1"/>
    <col min="259" max="506" width="9.140625" style="523"/>
    <col min="507" max="507" width="20.140625" style="523" customWidth="1"/>
    <col min="508" max="508" width="21.28515625" style="523" customWidth="1"/>
    <col min="509" max="513" width="12.42578125" style="523" customWidth="1"/>
    <col min="514" max="514" width="29" style="523" customWidth="1"/>
    <col min="515" max="762" width="9.140625" style="523"/>
    <col min="763" max="763" width="20.140625" style="523" customWidth="1"/>
    <col min="764" max="764" width="21.28515625" style="523" customWidth="1"/>
    <col min="765" max="769" width="12.42578125" style="523" customWidth="1"/>
    <col min="770" max="770" width="29" style="523" customWidth="1"/>
    <col min="771" max="1018" width="9.140625" style="523"/>
    <col min="1019" max="1019" width="20.140625" style="523" customWidth="1"/>
    <col min="1020" max="1020" width="21.28515625" style="523" customWidth="1"/>
    <col min="1021" max="1025" width="12.42578125" style="523" customWidth="1"/>
    <col min="1026" max="1026" width="29" style="523" customWidth="1"/>
    <col min="1027" max="1274" width="9.140625" style="523"/>
    <col min="1275" max="1275" width="20.140625" style="523" customWidth="1"/>
    <col min="1276" max="1276" width="21.28515625" style="523" customWidth="1"/>
    <col min="1277" max="1281" width="12.42578125" style="523" customWidth="1"/>
    <col min="1282" max="1282" width="29" style="523" customWidth="1"/>
    <col min="1283" max="1530" width="9.140625" style="523"/>
    <col min="1531" max="1531" width="20.140625" style="523" customWidth="1"/>
    <col min="1532" max="1532" width="21.28515625" style="523" customWidth="1"/>
    <col min="1533" max="1537" width="12.42578125" style="523" customWidth="1"/>
    <col min="1538" max="1538" width="29" style="523" customWidth="1"/>
    <col min="1539" max="1786" width="9.140625" style="523"/>
    <col min="1787" max="1787" width="20.140625" style="523" customWidth="1"/>
    <col min="1788" max="1788" width="21.28515625" style="523" customWidth="1"/>
    <col min="1789" max="1793" width="12.42578125" style="523" customWidth="1"/>
    <col min="1794" max="1794" width="29" style="523" customWidth="1"/>
    <col min="1795" max="2042" width="9.140625" style="523"/>
    <col min="2043" max="2043" width="20.140625" style="523" customWidth="1"/>
    <col min="2044" max="2044" width="21.28515625" style="523" customWidth="1"/>
    <col min="2045" max="2049" width="12.42578125" style="523" customWidth="1"/>
    <col min="2050" max="2050" width="29" style="523" customWidth="1"/>
    <col min="2051" max="2298" width="9.140625" style="523"/>
    <col min="2299" max="2299" width="20.140625" style="523" customWidth="1"/>
    <col min="2300" max="2300" width="21.28515625" style="523" customWidth="1"/>
    <col min="2301" max="2305" width="12.42578125" style="523" customWidth="1"/>
    <col min="2306" max="2306" width="29" style="523" customWidth="1"/>
    <col min="2307" max="2554" width="9.140625" style="523"/>
    <col min="2555" max="2555" width="20.140625" style="523" customWidth="1"/>
    <col min="2556" max="2556" width="21.28515625" style="523" customWidth="1"/>
    <col min="2557" max="2561" width="12.42578125" style="523" customWidth="1"/>
    <col min="2562" max="2562" width="29" style="523" customWidth="1"/>
    <col min="2563" max="2810" width="9.140625" style="523"/>
    <col min="2811" max="2811" width="20.140625" style="523" customWidth="1"/>
    <col min="2812" max="2812" width="21.28515625" style="523" customWidth="1"/>
    <col min="2813" max="2817" width="12.42578125" style="523" customWidth="1"/>
    <col min="2818" max="2818" width="29" style="523" customWidth="1"/>
    <col min="2819" max="3066" width="9.140625" style="523"/>
    <col min="3067" max="3067" width="20.140625" style="523" customWidth="1"/>
    <col min="3068" max="3068" width="21.28515625" style="523" customWidth="1"/>
    <col min="3069" max="3073" width="12.42578125" style="523" customWidth="1"/>
    <col min="3074" max="3074" width="29" style="523" customWidth="1"/>
    <col min="3075" max="3322" width="9.140625" style="523"/>
    <col min="3323" max="3323" width="20.140625" style="523" customWidth="1"/>
    <col min="3324" max="3324" width="21.28515625" style="523" customWidth="1"/>
    <col min="3325" max="3329" width="12.42578125" style="523" customWidth="1"/>
    <col min="3330" max="3330" width="29" style="523" customWidth="1"/>
    <col min="3331" max="3578" width="9.140625" style="523"/>
    <col min="3579" max="3579" width="20.140625" style="523" customWidth="1"/>
    <col min="3580" max="3580" width="21.28515625" style="523" customWidth="1"/>
    <col min="3581" max="3585" width="12.42578125" style="523" customWidth="1"/>
    <col min="3586" max="3586" width="29" style="523" customWidth="1"/>
    <col min="3587" max="3834" width="9.140625" style="523"/>
    <col min="3835" max="3835" width="20.140625" style="523" customWidth="1"/>
    <col min="3836" max="3836" width="21.28515625" style="523" customWidth="1"/>
    <col min="3837" max="3841" width="12.42578125" style="523" customWidth="1"/>
    <col min="3842" max="3842" width="29" style="523" customWidth="1"/>
    <col min="3843" max="4090" width="9.140625" style="523"/>
    <col min="4091" max="4091" width="20.140625" style="523" customWidth="1"/>
    <col min="4092" max="4092" width="21.28515625" style="523" customWidth="1"/>
    <col min="4093" max="4097" width="12.42578125" style="523" customWidth="1"/>
    <col min="4098" max="4098" width="29" style="523" customWidth="1"/>
    <col min="4099" max="4346" width="9.140625" style="523"/>
    <col min="4347" max="4347" width="20.140625" style="523" customWidth="1"/>
    <col min="4348" max="4348" width="21.28515625" style="523" customWidth="1"/>
    <col min="4349" max="4353" width="12.42578125" style="523" customWidth="1"/>
    <col min="4354" max="4354" width="29" style="523" customWidth="1"/>
    <col min="4355" max="4602" width="9.140625" style="523"/>
    <col min="4603" max="4603" width="20.140625" style="523" customWidth="1"/>
    <col min="4604" max="4604" width="21.28515625" style="523" customWidth="1"/>
    <col min="4605" max="4609" width="12.42578125" style="523" customWidth="1"/>
    <col min="4610" max="4610" width="29" style="523" customWidth="1"/>
    <col min="4611" max="4858" width="9.140625" style="523"/>
    <col min="4859" max="4859" width="20.140625" style="523" customWidth="1"/>
    <col min="4860" max="4860" width="21.28515625" style="523" customWidth="1"/>
    <col min="4861" max="4865" width="12.42578125" style="523" customWidth="1"/>
    <col min="4866" max="4866" width="29" style="523" customWidth="1"/>
    <col min="4867" max="5114" width="9.140625" style="523"/>
    <col min="5115" max="5115" width="20.140625" style="523" customWidth="1"/>
    <col min="5116" max="5116" width="21.28515625" style="523" customWidth="1"/>
    <col min="5117" max="5121" width="12.42578125" style="523" customWidth="1"/>
    <col min="5122" max="5122" width="29" style="523" customWidth="1"/>
    <col min="5123" max="5370" width="9.140625" style="523"/>
    <col min="5371" max="5371" width="20.140625" style="523" customWidth="1"/>
    <col min="5372" max="5372" width="21.28515625" style="523" customWidth="1"/>
    <col min="5373" max="5377" width="12.42578125" style="523" customWidth="1"/>
    <col min="5378" max="5378" width="29" style="523" customWidth="1"/>
    <col min="5379" max="5626" width="9.140625" style="523"/>
    <col min="5627" max="5627" width="20.140625" style="523" customWidth="1"/>
    <col min="5628" max="5628" width="21.28515625" style="523" customWidth="1"/>
    <col min="5629" max="5633" width="12.42578125" style="523" customWidth="1"/>
    <col min="5634" max="5634" width="29" style="523" customWidth="1"/>
    <col min="5635" max="5882" width="9.140625" style="523"/>
    <col min="5883" max="5883" width="20.140625" style="523" customWidth="1"/>
    <col min="5884" max="5884" width="21.28515625" style="523" customWidth="1"/>
    <col min="5885" max="5889" width="12.42578125" style="523" customWidth="1"/>
    <col min="5890" max="5890" width="29" style="523" customWidth="1"/>
    <col min="5891" max="6138" width="9.140625" style="523"/>
    <col min="6139" max="6139" width="20.140625" style="523" customWidth="1"/>
    <col min="6140" max="6140" width="21.28515625" style="523" customWidth="1"/>
    <col min="6141" max="6145" width="12.42578125" style="523" customWidth="1"/>
    <col min="6146" max="6146" width="29" style="523" customWidth="1"/>
    <col min="6147" max="6394" width="9.140625" style="523"/>
    <col min="6395" max="6395" width="20.140625" style="523" customWidth="1"/>
    <col min="6396" max="6396" width="21.28515625" style="523" customWidth="1"/>
    <col min="6397" max="6401" width="12.42578125" style="523" customWidth="1"/>
    <col min="6402" max="6402" width="29" style="523" customWidth="1"/>
    <col min="6403" max="6650" width="9.140625" style="523"/>
    <col min="6651" max="6651" width="20.140625" style="523" customWidth="1"/>
    <col min="6652" max="6652" width="21.28515625" style="523" customWidth="1"/>
    <col min="6653" max="6657" width="12.42578125" style="523" customWidth="1"/>
    <col min="6658" max="6658" width="29" style="523" customWidth="1"/>
    <col min="6659" max="6906" width="9.140625" style="523"/>
    <col min="6907" max="6907" width="20.140625" style="523" customWidth="1"/>
    <col min="6908" max="6908" width="21.28515625" style="523" customWidth="1"/>
    <col min="6909" max="6913" width="12.42578125" style="523" customWidth="1"/>
    <col min="6914" max="6914" width="29" style="523" customWidth="1"/>
    <col min="6915" max="7162" width="9.140625" style="523"/>
    <col min="7163" max="7163" width="20.140625" style="523" customWidth="1"/>
    <col min="7164" max="7164" width="21.28515625" style="523" customWidth="1"/>
    <col min="7165" max="7169" width="12.42578125" style="523" customWidth="1"/>
    <col min="7170" max="7170" width="29" style="523" customWidth="1"/>
    <col min="7171" max="7418" width="9.140625" style="523"/>
    <col min="7419" max="7419" width="20.140625" style="523" customWidth="1"/>
    <col min="7420" max="7420" width="21.28515625" style="523" customWidth="1"/>
    <col min="7421" max="7425" width="12.42578125" style="523" customWidth="1"/>
    <col min="7426" max="7426" width="29" style="523" customWidth="1"/>
    <col min="7427" max="7674" width="9.140625" style="523"/>
    <col min="7675" max="7675" width="20.140625" style="523" customWidth="1"/>
    <col min="7676" max="7676" width="21.28515625" style="523" customWidth="1"/>
    <col min="7677" max="7681" width="12.42578125" style="523" customWidth="1"/>
    <col min="7682" max="7682" width="29" style="523" customWidth="1"/>
    <col min="7683" max="7930" width="9.140625" style="523"/>
    <col min="7931" max="7931" width="20.140625" style="523" customWidth="1"/>
    <col min="7932" max="7932" width="21.28515625" style="523" customWidth="1"/>
    <col min="7933" max="7937" width="12.42578125" style="523" customWidth="1"/>
    <col min="7938" max="7938" width="29" style="523" customWidth="1"/>
    <col min="7939" max="8186" width="9.140625" style="523"/>
    <col min="8187" max="8187" width="20.140625" style="523" customWidth="1"/>
    <col min="8188" max="8188" width="21.28515625" style="523" customWidth="1"/>
    <col min="8189" max="8193" width="12.42578125" style="523" customWidth="1"/>
    <col min="8194" max="8194" width="29" style="523" customWidth="1"/>
    <col min="8195" max="8442" width="9.140625" style="523"/>
    <col min="8443" max="8443" width="20.140625" style="523" customWidth="1"/>
    <col min="8444" max="8444" width="21.28515625" style="523" customWidth="1"/>
    <col min="8445" max="8449" width="12.42578125" style="523" customWidth="1"/>
    <col min="8450" max="8450" width="29" style="523" customWidth="1"/>
    <col min="8451" max="8698" width="9.140625" style="523"/>
    <col min="8699" max="8699" width="20.140625" style="523" customWidth="1"/>
    <col min="8700" max="8700" width="21.28515625" style="523" customWidth="1"/>
    <col min="8701" max="8705" width="12.42578125" style="523" customWidth="1"/>
    <col min="8706" max="8706" width="29" style="523" customWidth="1"/>
    <col min="8707" max="8954" width="9.140625" style="523"/>
    <col min="8955" max="8955" width="20.140625" style="523" customWidth="1"/>
    <col min="8956" max="8956" width="21.28515625" style="523" customWidth="1"/>
    <col min="8957" max="8961" width="12.42578125" style="523" customWidth="1"/>
    <col min="8962" max="8962" width="29" style="523" customWidth="1"/>
    <col min="8963" max="9210" width="9.140625" style="523"/>
    <col min="9211" max="9211" width="20.140625" style="523" customWidth="1"/>
    <col min="9212" max="9212" width="21.28515625" style="523" customWidth="1"/>
    <col min="9213" max="9217" width="12.42578125" style="523" customWidth="1"/>
    <col min="9218" max="9218" width="29" style="523" customWidth="1"/>
    <col min="9219" max="9466" width="9.140625" style="523"/>
    <col min="9467" max="9467" width="20.140625" style="523" customWidth="1"/>
    <col min="9468" max="9468" width="21.28515625" style="523" customWidth="1"/>
    <col min="9469" max="9473" width="12.42578125" style="523" customWidth="1"/>
    <col min="9474" max="9474" width="29" style="523" customWidth="1"/>
    <col min="9475" max="9722" width="9.140625" style="523"/>
    <col min="9723" max="9723" width="20.140625" style="523" customWidth="1"/>
    <col min="9724" max="9724" width="21.28515625" style="523" customWidth="1"/>
    <col min="9725" max="9729" width="12.42578125" style="523" customWidth="1"/>
    <col min="9730" max="9730" width="29" style="523" customWidth="1"/>
    <col min="9731" max="9978" width="9.140625" style="523"/>
    <col min="9979" max="9979" width="20.140625" style="523" customWidth="1"/>
    <col min="9980" max="9980" width="21.28515625" style="523" customWidth="1"/>
    <col min="9981" max="9985" width="12.42578125" style="523" customWidth="1"/>
    <col min="9986" max="9986" width="29" style="523" customWidth="1"/>
    <col min="9987" max="10234" width="9.140625" style="523"/>
    <col min="10235" max="10235" width="20.140625" style="523" customWidth="1"/>
    <col min="10236" max="10236" width="21.28515625" style="523" customWidth="1"/>
    <col min="10237" max="10241" width="12.42578125" style="523" customWidth="1"/>
    <col min="10242" max="10242" width="29" style="523" customWidth="1"/>
    <col min="10243" max="10490" width="9.140625" style="523"/>
    <col min="10491" max="10491" width="20.140625" style="523" customWidth="1"/>
    <col min="10492" max="10492" width="21.28515625" style="523" customWidth="1"/>
    <col min="10493" max="10497" width="12.42578125" style="523" customWidth="1"/>
    <col min="10498" max="10498" width="29" style="523" customWidth="1"/>
    <col min="10499" max="10746" width="9.140625" style="523"/>
    <col min="10747" max="10747" width="20.140625" style="523" customWidth="1"/>
    <col min="10748" max="10748" width="21.28515625" style="523" customWidth="1"/>
    <col min="10749" max="10753" width="12.42578125" style="523" customWidth="1"/>
    <col min="10754" max="10754" width="29" style="523" customWidth="1"/>
    <col min="10755" max="11002" width="9.140625" style="523"/>
    <col min="11003" max="11003" width="20.140625" style="523" customWidth="1"/>
    <col min="11004" max="11004" width="21.28515625" style="523" customWidth="1"/>
    <col min="11005" max="11009" width="12.42578125" style="523" customWidth="1"/>
    <col min="11010" max="11010" width="29" style="523" customWidth="1"/>
    <col min="11011" max="11258" width="9.140625" style="523"/>
    <col min="11259" max="11259" width="20.140625" style="523" customWidth="1"/>
    <col min="11260" max="11260" width="21.28515625" style="523" customWidth="1"/>
    <col min="11261" max="11265" width="12.42578125" style="523" customWidth="1"/>
    <col min="11266" max="11266" width="29" style="523" customWidth="1"/>
    <col min="11267" max="11514" width="9.140625" style="523"/>
    <col min="11515" max="11515" width="20.140625" style="523" customWidth="1"/>
    <col min="11516" max="11516" width="21.28515625" style="523" customWidth="1"/>
    <col min="11517" max="11521" width="12.42578125" style="523" customWidth="1"/>
    <col min="11522" max="11522" width="29" style="523" customWidth="1"/>
    <col min="11523" max="11770" width="9.140625" style="523"/>
    <col min="11771" max="11771" width="20.140625" style="523" customWidth="1"/>
    <col min="11772" max="11772" width="21.28515625" style="523" customWidth="1"/>
    <col min="11773" max="11777" width="12.42578125" style="523" customWidth="1"/>
    <col min="11778" max="11778" width="29" style="523" customWidth="1"/>
    <col min="11779" max="12026" width="9.140625" style="523"/>
    <col min="12027" max="12027" width="20.140625" style="523" customWidth="1"/>
    <col min="12028" max="12028" width="21.28515625" style="523" customWidth="1"/>
    <col min="12029" max="12033" width="12.42578125" style="523" customWidth="1"/>
    <col min="12034" max="12034" width="29" style="523" customWidth="1"/>
    <col min="12035" max="12282" width="9.140625" style="523"/>
    <col min="12283" max="12283" width="20.140625" style="523" customWidth="1"/>
    <col min="12284" max="12284" width="21.28515625" style="523" customWidth="1"/>
    <col min="12285" max="12289" width="12.42578125" style="523" customWidth="1"/>
    <col min="12290" max="12290" width="29" style="523" customWidth="1"/>
    <col min="12291" max="12538" width="9.140625" style="523"/>
    <col min="12539" max="12539" width="20.140625" style="523" customWidth="1"/>
    <col min="12540" max="12540" width="21.28515625" style="523" customWidth="1"/>
    <col min="12541" max="12545" width="12.42578125" style="523" customWidth="1"/>
    <col min="12546" max="12546" width="29" style="523" customWidth="1"/>
    <col min="12547" max="12794" width="9.140625" style="523"/>
    <col min="12795" max="12795" width="20.140625" style="523" customWidth="1"/>
    <col min="12796" max="12796" width="21.28515625" style="523" customWidth="1"/>
    <col min="12797" max="12801" width="12.42578125" style="523" customWidth="1"/>
    <col min="12802" max="12802" width="29" style="523" customWidth="1"/>
    <col min="12803" max="13050" width="9.140625" style="523"/>
    <col min="13051" max="13051" width="20.140625" style="523" customWidth="1"/>
    <col min="13052" max="13052" width="21.28515625" style="523" customWidth="1"/>
    <col min="13053" max="13057" width="12.42578125" style="523" customWidth="1"/>
    <col min="13058" max="13058" width="29" style="523" customWidth="1"/>
    <col min="13059" max="13306" width="9.140625" style="523"/>
    <col min="13307" max="13307" width="20.140625" style="523" customWidth="1"/>
    <col min="13308" max="13308" width="21.28515625" style="523" customWidth="1"/>
    <col min="13309" max="13313" width="12.42578125" style="523" customWidth="1"/>
    <col min="13314" max="13314" width="29" style="523" customWidth="1"/>
    <col min="13315" max="13562" width="9.140625" style="523"/>
    <col min="13563" max="13563" width="20.140625" style="523" customWidth="1"/>
    <col min="13564" max="13564" width="21.28515625" style="523" customWidth="1"/>
    <col min="13565" max="13569" width="12.42578125" style="523" customWidth="1"/>
    <col min="13570" max="13570" width="29" style="523" customWidth="1"/>
    <col min="13571" max="13818" width="9.140625" style="523"/>
    <col min="13819" max="13819" width="20.140625" style="523" customWidth="1"/>
    <col min="13820" max="13820" width="21.28515625" style="523" customWidth="1"/>
    <col min="13821" max="13825" width="12.42578125" style="523" customWidth="1"/>
    <col min="13826" max="13826" width="29" style="523" customWidth="1"/>
    <col min="13827" max="14074" width="9.140625" style="523"/>
    <col min="14075" max="14075" width="20.140625" style="523" customWidth="1"/>
    <col min="14076" max="14076" width="21.28515625" style="523" customWidth="1"/>
    <col min="14077" max="14081" width="12.42578125" style="523" customWidth="1"/>
    <col min="14082" max="14082" width="29" style="523" customWidth="1"/>
    <col min="14083" max="14330" width="9.140625" style="523"/>
    <col min="14331" max="14331" width="20.140625" style="523" customWidth="1"/>
    <col min="14332" max="14332" width="21.28515625" style="523" customWidth="1"/>
    <col min="14333" max="14337" width="12.42578125" style="523" customWidth="1"/>
    <col min="14338" max="14338" width="29" style="523" customWidth="1"/>
    <col min="14339" max="14586" width="9.140625" style="523"/>
    <col min="14587" max="14587" width="20.140625" style="523" customWidth="1"/>
    <col min="14588" max="14588" width="21.28515625" style="523" customWidth="1"/>
    <col min="14589" max="14593" width="12.42578125" style="523" customWidth="1"/>
    <col min="14594" max="14594" width="29" style="523" customWidth="1"/>
    <col min="14595" max="14842" width="9.140625" style="523"/>
    <col min="14843" max="14843" width="20.140625" style="523" customWidth="1"/>
    <col min="14844" max="14844" width="21.28515625" style="523" customWidth="1"/>
    <col min="14845" max="14849" width="12.42578125" style="523" customWidth="1"/>
    <col min="14850" max="14850" width="29" style="523" customWidth="1"/>
    <col min="14851" max="15098" width="9.140625" style="523"/>
    <col min="15099" max="15099" width="20.140625" style="523" customWidth="1"/>
    <col min="15100" max="15100" width="21.28515625" style="523" customWidth="1"/>
    <col min="15101" max="15105" width="12.42578125" style="523" customWidth="1"/>
    <col min="15106" max="15106" width="29" style="523" customWidth="1"/>
    <col min="15107" max="15354" width="9.140625" style="523"/>
    <col min="15355" max="15355" width="20.140625" style="523" customWidth="1"/>
    <col min="15356" max="15356" width="21.28515625" style="523" customWidth="1"/>
    <col min="15357" max="15361" width="12.42578125" style="523" customWidth="1"/>
    <col min="15362" max="15362" width="29" style="523" customWidth="1"/>
    <col min="15363" max="15610" width="9.140625" style="523"/>
    <col min="15611" max="15611" width="20.140625" style="523" customWidth="1"/>
    <col min="15612" max="15612" width="21.28515625" style="523" customWidth="1"/>
    <col min="15613" max="15617" width="12.42578125" style="523" customWidth="1"/>
    <col min="15618" max="15618" width="29" style="523" customWidth="1"/>
    <col min="15619" max="15866" width="9.140625" style="523"/>
    <col min="15867" max="15867" width="20.140625" style="523" customWidth="1"/>
    <col min="15868" max="15868" width="21.28515625" style="523" customWidth="1"/>
    <col min="15869" max="15873" width="12.42578125" style="523" customWidth="1"/>
    <col min="15874" max="15874" width="29" style="523" customWidth="1"/>
    <col min="15875" max="16122" width="9.140625" style="523"/>
    <col min="16123" max="16123" width="20.140625" style="523" customWidth="1"/>
    <col min="16124" max="16124" width="21.28515625" style="523" customWidth="1"/>
    <col min="16125" max="16129" width="12.42578125" style="523" customWidth="1"/>
    <col min="16130" max="16130" width="29" style="523" customWidth="1"/>
    <col min="16131" max="16384" width="9.140625" style="523"/>
  </cols>
  <sheetData>
    <row r="2" spans="1:10" ht="15.75">
      <c r="A2" s="517" t="s">
        <v>533</v>
      </c>
      <c r="B2" s="518" t="s">
        <v>534</v>
      </c>
      <c r="C2" s="519" t="s">
        <v>535</v>
      </c>
      <c r="D2" s="519" t="s">
        <v>5</v>
      </c>
      <c r="E2" s="520" t="s">
        <v>9</v>
      </c>
      <c r="F2" s="521"/>
      <c r="G2" s="522" t="s">
        <v>536</v>
      </c>
      <c r="H2" s="519" t="s">
        <v>537</v>
      </c>
    </row>
    <row r="3" spans="1:10" ht="15" customHeight="1">
      <c r="A3" s="524" t="s">
        <v>538</v>
      </c>
      <c r="B3" s="525" t="s">
        <v>539</v>
      </c>
      <c r="C3" s="525" t="s">
        <v>540</v>
      </c>
      <c r="D3" s="526" t="s">
        <v>541</v>
      </c>
      <c r="E3" s="527">
        <v>45050</v>
      </c>
      <c r="F3" s="528" t="s">
        <v>542</v>
      </c>
      <c r="G3" s="529" t="s">
        <v>543</v>
      </c>
      <c r="H3" s="530" t="s">
        <v>544</v>
      </c>
      <c r="I3" s="531"/>
    </row>
    <row r="4" spans="1:10">
      <c r="A4" s="532"/>
      <c r="B4" s="533" t="s">
        <v>545</v>
      </c>
      <c r="C4" s="533" t="s">
        <v>546</v>
      </c>
      <c r="D4" s="534" t="s">
        <v>547</v>
      </c>
      <c r="E4" s="527">
        <v>45053</v>
      </c>
      <c r="F4" s="535" t="s">
        <v>548</v>
      </c>
      <c r="G4" s="536" t="s">
        <v>549</v>
      </c>
      <c r="H4" s="537"/>
    </row>
    <row r="5" spans="1:10">
      <c r="A5" s="532"/>
      <c r="B5" s="538" t="s">
        <v>539</v>
      </c>
      <c r="C5" s="538" t="s">
        <v>546</v>
      </c>
      <c r="D5" s="539" t="s">
        <v>550</v>
      </c>
      <c r="E5" s="527">
        <v>45053</v>
      </c>
      <c r="F5" s="535" t="s">
        <v>548</v>
      </c>
      <c r="G5" s="540" t="s">
        <v>543</v>
      </c>
      <c r="H5" s="537"/>
    </row>
    <row r="6" spans="1:10">
      <c r="A6" s="532"/>
      <c r="B6" s="525" t="s">
        <v>539</v>
      </c>
      <c r="C6" s="525" t="s">
        <v>551</v>
      </c>
      <c r="D6" s="526" t="s">
        <v>552</v>
      </c>
      <c r="E6" s="527">
        <f t="shared" ref="E6:E13" si="0">E3+7</f>
        <v>45057</v>
      </c>
      <c r="F6" s="528" t="s">
        <v>542</v>
      </c>
      <c r="G6" s="529" t="s">
        <v>543</v>
      </c>
      <c r="H6" s="537"/>
    </row>
    <row r="7" spans="1:10">
      <c r="A7" s="532"/>
      <c r="B7" s="533" t="s">
        <v>545</v>
      </c>
      <c r="C7" s="533" t="s">
        <v>553</v>
      </c>
      <c r="D7" s="534" t="s">
        <v>554</v>
      </c>
      <c r="E7" s="527">
        <f t="shared" si="0"/>
        <v>45060</v>
      </c>
      <c r="F7" s="535" t="s">
        <v>548</v>
      </c>
      <c r="G7" s="536" t="s">
        <v>549</v>
      </c>
      <c r="H7" s="537"/>
      <c r="J7" s="531"/>
    </row>
    <row r="8" spans="1:10">
      <c r="A8" s="532"/>
      <c r="B8" s="538" t="s">
        <v>539</v>
      </c>
      <c r="C8" s="538" t="s">
        <v>553</v>
      </c>
      <c r="D8" s="539" t="s">
        <v>555</v>
      </c>
      <c r="E8" s="527">
        <f t="shared" si="0"/>
        <v>45060</v>
      </c>
      <c r="F8" s="535" t="s">
        <v>548</v>
      </c>
      <c r="G8" s="540" t="s">
        <v>543</v>
      </c>
      <c r="H8" s="537"/>
      <c r="J8" s="531"/>
    </row>
    <row r="9" spans="1:10">
      <c r="A9" s="532"/>
      <c r="B9" s="525" t="s">
        <v>539</v>
      </c>
      <c r="C9" s="525" t="s">
        <v>556</v>
      </c>
      <c r="D9" s="526" t="s">
        <v>557</v>
      </c>
      <c r="E9" s="527">
        <f t="shared" si="0"/>
        <v>45064</v>
      </c>
      <c r="F9" s="528" t="s">
        <v>542</v>
      </c>
      <c r="G9" s="529" t="s">
        <v>543</v>
      </c>
      <c r="H9" s="537"/>
      <c r="J9" s="531"/>
    </row>
    <row r="10" spans="1:10">
      <c r="A10" s="532"/>
      <c r="B10" s="533" t="s">
        <v>545</v>
      </c>
      <c r="C10" s="533" t="s">
        <v>558</v>
      </c>
      <c r="D10" s="534" t="s">
        <v>559</v>
      </c>
      <c r="E10" s="527">
        <f t="shared" si="0"/>
        <v>45067</v>
      </c>
      <c r="F10" s="535" t="s">
        <v>548</v>
      </c>
      <c r="G10" s="536" t="s">
        <v>549</v>
      </c>
      <c r="H10" s="537"/>
      <c r="J10" s="531"/>
    </row>
    <row r="11" spans="1:10">
      <c r="A11" s="532"/>
      <c r="B11" s="538" t="s">
        <v>539</v>
      </c>
      <c r="C11" s="538" t="s">
        <v>558</v>
      </c>
      <c r="D11" s="539" t="s">
        <v>560</v>
      </c>
      <c r="E11" s="527">
        <f t="shared" si="0"/>
        <v>45067</v>
      </c>
      <c r="F11" s="535" t="s">
        <v>548</v>
      </c>
      <c r="G11" s="540" t="s">
        <v>543</v>
      </c>
      <c r="H11" s="537"/>
      <c r="J11" s="531"/>
    </row>
    <row r="12" spans="1:10">
      <c r="A12" s="532"/>
      <c r="B12" s="525" t="s">
        <v>539</v>
      </c>
      <c r="C12" s="525" t="s">
        <v>561</v>
      </c>
      <c r="D12" s="526" t="s">
        <v>562</v>
      </c>
      <c r="E12" s="527">
        <f t="shared" si="0"/>
        <v>45071</v>
      </c>
      <c r="F12" s="528" t="s">
        <v>542</v>
      </c>
      <c r="G12" s="529" t="s">
        <v>543</v>
      </c>
      <c r="H12" s="537"/>
      <c r="J12" s="531"/>
    </row>
    <row r="13" spans="1:10">
      <c r="A13" s="532"/>
      <c r="B13" s="533" t="s">
        <v>545</v>
      </c>
      <c r="C13" s="533" t="s">
        <v>563</v>
      </c>
      <c r="D13" s="534" t="s">
        <v>564</v>
      </c>
      <c r="E13" s="527">
        <f t="shared" si="0"/>
        <v>45074</v>
      </c>
      <c r="F13" s="535" t="s">
        <v>548</v>
      </c>
      <c r="G13" s="536" t="s">
        <v>549</v>
      </c>
      <c r="H13" s="537"/>
      <c r="J13" s="531"/>
    </row>
    <row r="14" spans="1:10">
      <c r="A14" s="541"/>
      <c r="B14" s="538" t="s">
        <v>539</v>
      </c>
      <c r="C14" s="538" t="s">
        <v>563</v>
      </c>
      <c r="D14" s="539" t="s">
        <v>565</v>
      </c>
      <c r="E14" s="527">
        <f>E10+7</f>
        <v>45074</v>
      </c>
      <c r="F14" s="535" t="s">
        <v>548</v>
      </c>
      <c r="G14" s="540" t="s">
        <v>543</v>
      </c>
      <c r="H14" s="542"/>
      <c r="J14" s="531"/>
    </row>
    <row r="15" spans="1:10" s="549" customFormat="1">
      <c r="A15" s="543" t="s">
        <v>566</v>
      </c>
      <c r="B15" s="525" t="s">
        <v>567</v>
      </c>
      <c r="C15" s="525" t="s">
        <v>540</v>
      </c>
      <c r="D15" s="544" t="s">
        <v>568</v>
      </c>
      <c r="E15" s="545">
        <v>45049</v>
      </c>
      <c r="F15" s="546" t="s">
        <v>569</v>
      </c>
      <c r="G15" s="547" t="s">
        <v>570</v>
      </c>
      <c r="H15" s="548" t="s">
        <v>571</v>
      </c>
    </row>
    <row r="16" spans="1:10">
      <c r="A16" s="543"/>
      <c r="B16" s="525" t="s">
        <v>567</v>
      </c>
      <c r="C16" s="525" t="s">
        <v>546</v>
      </c>
      <c r="D16" s="544" t="s">
        <v>572</v>
      </c>
      <c r="E16" s="545">
        <v>45052</v>
      </c>
      <c r="F16" s="546" t="s">
        <v>573</v>
      </c>
      <c r="G16" s="547" t="s">
        <v>570</v>
      </c>
      <c r="H16" s="550"/>
    </row>
    <row r="17" spans="1:8">
      <c r="A17" s="543"/>
      <c r="B17" s="525" t="s">
        <v>567</v>
      </c>
      <c r="C17" s="525" t="s">
        <v>551</v>
      </c>
      <c r="D17" s="544" t="s">
        <v>574</v>
      </c>
      <c r="E17" s="545">
        <f t="shared" ref="E17:E23" si="1">E15+7</f>
        <v>45056</v>
      </c>
      <c r="F17" s="546" t="s">
        <v>569</v>
      </c>
      <c r="G17" s="547" t="s">
        <v>570</v>
      </c>
      <c r="H17" s="550"/>
    </row>
    <row r="18" spans="1:8">
      <c r="A18" s="543"/>
      <c r="B18" s="525" t="s">
        <v>567</v>
      </c>
      <c r="C18" s="525" t="s">
        <v>553</v>
      </c>
      <c r="D18" s="544" t="s">
        <v>575</v>
      </c>
      <c r="E18" s="545">
        <f t="shared" si="1"/>
        <v>45059</v>
      </c>
      <c r="F18" s="546" t="s">
        <v>573</v>
      </c>
      <c r="G18" s="547" t="s">
        <v>570</v>
      </c>
      <c r="H18" s="550"/>
    </row>
    <row r="19" spans="1:8">
      <c r="A19" s="543"/>
      <c r="B19" s="525" t="s">
        <v>567</v>
      </c>
      <c r="C19" s="525" t="s">
        <v>556</v>
      </c>
      <c r="D19" s="544" t="s">
        <v>576</v>
      </c>
      <c r="E19" s="545">
        <f t="shared" si="1"/>
        <v>45063</v>
      </c>
      <c r="F19" s="546" t="s">
        <v>569</v>
      </c>
      <c r="G19" s="547" t="s">
        <v>570</v>
      </c>
      <c r="H19" s="550"/>
    </row>
    <row r="20" spans="1:8">
      <c r="A20" s="543"/>
      <c r="B20" s="525" t="s">
        <v>567</v>
      </c>
      <c r="C20" s="525" t="s">
        <v>558</v>
      </c>
      <c r="D20" s="544" t="s">
        <v>577</v>
      </c>
      <c r="E20" s="545">
        <f t="shared" si="1"/>
        <v>45066</v>
      </c>
      <c r="F20" s="546" t="s">
        <v>573</v>
      </c>
      <c r="G20" s="547" t="s">
        <v>570</v>
      </c>
      <c r="H20" s="550"/>
    </row>
    <row r="21" spans="1:8">
      <c r="A21" s="543"/>
      <c r="B21" s="525" t="s">
        <v>567</v>
      </c>
      <c r="C21" s="525" t="s">
        <v>561</v>
      </c>
      <c r="D21" s="544" t="s">
        <v>578</v>
      </c>
      <c r="E21" s="551">
        <f t="shared" si="1"/>
        <v>45070</v>
      </c>
      <c r="F21" s="546" t="s">
        <v>569</v>
      </c>
      <c r="G21" s="547" t="s">
        <v>570</v>
      </c>
      <c r="H21" s="550"/>
    </row>
    <row r="22" spans="1:8">
      <c r="A22" s="543"/>
      <c r="B22" s="525" t="s">
        <v>567</v>
      </c>
      <c r="C22" s="525" t="s">
        <v>563</v>
      </c>
      <c r="D22" s="544" t="s">
        <v>579</v>
      </c>
      <c r="E22" s="551">
        <f t="shared" si="1"/>
        <v>45073</v>
      </c>
      <c r="F22" s="546" t="s">
        <v>573</v>
      </c>
      <c r="G22" s="547" t="s">
        <v>570</v>
      </c>
      <c r="H22" s="550"/>
    </row>
    <row r="23" spans="1:8">
      <c r="A23" s="543"/>
      <c r="B23" s="525" t="s">
        <v>567</v>
      </c>
      <c r="C23" s="525" t="s">
        <v>580</v>
      </c>
      <c r="D23" s="544" t="s">
        <v>581</v>
      </c>
      <c r="E23" s="551">
        <f t="shared" si="1"/>
        <v>45077</v>
      </c>
      <c r="F23" s="546" t="s">
        <v>569</v>
      </c>
      <c r="G23" s="547" t="s">
        <v>570</v>
      </c>
      <c r="H23" s="552"/>
    </row>
    <row r="24" spans="1:8">
      <c r="A24" s="553"/>
      <c r="B24" s="554"/>
      <c r="C24" s="555"/>
      <c r="D24" s="555"/>
      <c r="E24" s="556"/>
      <c r="F24" s="556"/>
      <c r="G24" s="557"/>
      <c r="H24" s="558"/>
    </row>
    <row r="25" spans="1:8">
      <c r="A25" s="559" t="s">
        <v>582</v>
      </c>
    </row>
    <row r="26" spans="1:8">
      <c r="A26" s="560" t="s">
        <v>583</v>
      </c>
    </row>
    <row r="27" spans="1:8">
      <c r="A27" s="561" t="s">
        <v>584</v>
      </c>
    </row>
    <row r="28" spans="1:8" ht="15" customHeight="1">
      <c r="A28" s="561" t="s">
        <v>585</v>
      </c>
    </row>
    <row r="29" spans="1:8">
      <c r="A29" s="561" t="s">
        <v>586</v>
      </c>
    </row>
    <row r="30" spans="1:8">
      <c r="A30" s="562" t="s">
        <v>587</v>
      </c>
    </row>
    <row r="31" spans="1:8">
      <c r="A31" s="562" t="s">
        <v>588</v>
      </c>
    </row>
  </sheetData>
  <mergeCells count="5">
    <mergeCell ref="E2:F2"/>
    <mergeCell ref="A3:A14"/>
    <mergeCell ref="H3:H14"/>
    <mergeCell ref="A15:A23"/>
    <mergeCell ref="H15:H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25"/>
  <sheetViews>
    <sheetView workbookViewId="0">
      <selection activeCell="L8" sqref="L8"/>
    </sheetView>
  </sheetViews>
  <sheetFormatPr defaultColWidth="9.140625" defaultRowHeight="15"/>
  <cols>
    <col min="1" max="1" width="33.140625" style="6" customWidth="1"/>
    <col min="2" max="2" width="13.85546875" style="3" customWidth="1"/>
    <col min="3" max="3" width="13.7109375" style="3" customWidth="1"/>
    <col min="4" max="4" width="12.85546875" style="3" customWidth="1"/>
    <col min="5" max="5" width="10.28515625" style="3" customWidth="1"/>
    <col min="6" max="6" width="10.7109375" style="3" customWidth="1"/>
    <col min="7" max="7" width="11.42578125" style="3" customWidth="1"/>
    <col min="8" max="8" width="39.7109375" style="3" customWidth="1"/>
    <col min="9" max="9" width="12.42578125" style="6" customWidth="1"/>
    <col min="10" max="10" width="20.5703125" style="6" customWidth="1"/>
    <col min="11" max="11" width="20.42578125" style="6" customWidth="1"/>
    <col min="12" max="12" width="29.42578125" style="6" customWidth="1"/>
    <col min="13" max="13" width="17.7109375" style="6" customWidth="1"/>
    <col min="14" max="14" width="16.7109375" style="6" customWidth="1"/>
    <col min="15" max="15" width="18.7109375" style="3" customWidth="1"/>
    <col min="16" max="16384" width="9.140625" style="3"/>
  </cols>
  <sheetData>
    <row r="1" spans="1:14" s="25" customFormat="1">
      <c r="A1" s="185"/>
      <c r="B1" s="186"/>
      <c r="C1" s="175"/>
      <c r="D1" s="14"/>
      <c r="E1" s="14"/>
      <c r="F1" s="14"/>
      <c r="G1" s="14"/>
      <c r="H1" s="14"/>
      <c r="I1" s="14"/>
      <c r="J1" s="14"/>
      <c r="L1" s="38"/>
      <c r="M1" s="38"/>
      <c r="N1" s="38"/>
    </row>
    <row r="2" spans="1:14" s="25" customFormat="1" ht="15" customHeight="1">
      <c r="A2" s="515" t="s">
        <v>0</v>
      </c>
      <c r="B2" s="514" t="s">
        <v>1</v>
      </c>
      <c r="C2" s="514"/>
      <c r="D2" s="514"/>
      <c r="E2" s="514"/>
      <c r="F2" s="514"/>
      <c r="G2" s="514"/>
      <c r="H2" s="514"/>
      <c r="I2" s="514"/>
      <c r="J2" s="514"/>
      <c r="K2" s="113"/>
      <c r="L2" s="38"/>
      <c r="M2" s="38"/>
      <c r="N2" s="38"/>
    </row>
    <row r="3" spans="1:14" s="25" customFormat="1" ht="15" customHeight="1">
      <c r="A3" s="515"/>
      <c r="B3" s="514" t="s">
        <v>457</v>
      </c>
      <c r="C3" s="514"/>
      <c r="D3" s="514"/>
      <c r="E3" s="514"/>
      <c r="F3" s="514"/>
      <c r="G3" s="514"/>
      <c r="H3" s="514"/>
      <c r="I3" s="514"/>
      <c r="J3" s="514"/>
      <c r="K3" s="113"/>
      <c r="L3" s="38"/>
      <c r="M3" s="38"/>
      <c r="N3" s="38"/>
    </row>
    <row r="4" spans="1:14" s="25" customFormat="1" ht="15" customHeight="1">
      <c r="A4" s="515"/>
      <c r="B4" s="514" t="s">
        <v>2</v>
      </c>
      <c r="C4" s="514"/>
      <c r="D4" s="514"/>
      <c r="E4" s="514"/>
      <c r="F4" s="514"/>
      <c r="G4" s="514"/>
      <c r="H4" s="514"/>
      <c r="I4" s="514"/>
      <c r="J4" s="514"/>
      <c r="K4" s="113"/>
      <c r="L4" s="38"/>
      <c r="M4" s="38"/>
      <c r="N4" s="38"/>
    </row>
    <row r="5" spans="1:14" s="25" customFormat="1">
      <c r="A5" s="443" t="s">
        <v>3</v>
      </c>
      <c r="B5" s="443" t="s">
        <v>4</v>
      </c>
      <c r="C5" s="443" t="s">
        <v>5</v>
      </c>
      <c r="D5" s="516" t="s">
        <v>6</v>
      </c>
      <c r="E5" s="516" t="s">
        <v>7</v>
      </c>
      <c r="F5" s="516" t="s">
        <v>8</v>
      </c>
      <c r="G5" s="119" t="s">
        <v>9</v>
      </c>
      <c r="H5" s="470" t="s">
        <v>10</v>
      </c>
      <c r="I5" s="116" t="s">
        <v>11</v>
      </c>
      <c r="J5" s="110" t="s">
        <v>12</v>
      </c>
      <c r="K5" s="115"/>
      <c r="L5" s="38"/>
      <c r="M5" s="38"/>
      <c r="N5" s="38"/>
    </row>
    <row r="6" spans="1:14" s="25" customFormat="1">
      <c r="A6" s="443"/>
      <c r="B6" s="443"/>
      <c r="C6" s="443"/>
      <c r="D6" s="516"/>
      <c r="E6" s="516"/>
      <c r="F6" s="516"/>
      <c r="G6" s="120" t="s">
        <v>13</v>
      </c>
      <c r="H6" s="470"/>
      <c r="I6" s="121" t="s">
        <v>14</v>
      </c>
      <c r="J6" s="111" t="s">
        <v>15</v>
      </c>
      <c r="K6" s="115"/>
      <c r="L6" s="38"/>
      <c r="M6" s="38"/>
      <c r="N6" s="38"/>
    </row>
    <row r="7" spans="1:14" s="210" customFormat="1" ht="42.6" customHeight="1">
      <c r="A7" s="302" t="s">
        <v>347</v>
      </c>
      <c r="B7" s="234">
        <v>9345960</v>
      </c>
      <c r="C7" s="164" t="s">
        <v>348</v>
      </c>
      <c r="D7" s="163">
        <f>G7-2</f>
        <v>45049</v>
      </c>
      <c r="E7" s="163">
        <f>G7-2</f>
        <v>45049</v>
      </c>
      <c r="F7" s="163">
        <f>G7-3</f>
        <v>45048</v>
      </c>
      <c r="G7" s="164">
        <v>45051</v>
      </c>
      <c r="H7" s="160" t="s">
        <v>373</v>
      </c>
      <c r="I7" s="158">
        <v>45062</v>
      </c>
      <c r="J7" s="159">
        <f>I7+11</f>
        <v>45073</v>
      </c>
      <c r="K7" s="164"/>
      <c r="L7" s="209"/>
    </row>
    <row r="8" spans="1:14" s="210" customFormat="1" ht="42.6" customHeight="1">
      <c r="A8" s="303" t="s">
        <v>447</v>
      </c>
      <c r="B8" s="161">
        <v>9280811</v>
      </c>
      <c r="C8" s="165" t="s">
        <v>446</v>
      </c>
      <c r="D8" s="170">
        <f>G8-2</f>
        <v>45056</v>
      </c>
      <c r="E8" s="170">
        <f>G8-2</f>
        <v>45056</v>
      </c>
      <c r="F8" s="170">
        <f>G8-3</f>
        <v>45055</v>
      </c>
      <c r="G8" s="171">
        <f>G7+7</f>
        <v>45058</v>
      </c>
      <c r="H8" s="207" t="s">
        <v>373</v>
      </c>
      <c r="I8" s="295">
        <f>I7</f>
        <v>45062</v>
      </c>
      <c r="J8" s="295">
        <f>I8+11</f>
        <v>45073</v>
      </c>
      <c r="K8" s="285"/>
      <c r="L8" s="209"/>
    </row>
    <row r="9" spans="1:14" s="210" customFormat="1" ht="36" customHeight="1">
      <c r="A9" s="303" t="s">
        <v>448</v>
      </c>
      <c r="B9" s="161">
        <v>9290440</v>
      </c>
      <c r="C9" s="165" t="s">
        <v>449</v>
      </c>
      <c r="D9" s="280">
        <v>45020</v>
      </c>
      <c r="E9" s="280">
        <v>45020</v>
      </c>
      <c r="F9" s="280">
        <v>45019</v>
      </c>
      <c r="G9" s="281">
        <f>G7+14</f>
        <v>45065</v>
      </c>
      <c r="H9" s="286" t="s">
        <v>498</v>
      </c>
      <c r="I9" s="283">
        <f>I7+7</f>
        <v>45069</v>
      </c>
      <c r="J9" s="284">
        <f>I9+11</f>
        <v>45080</v>
      </c>
      <c r="K9" s="164"/>
      <c r="L9" s="209"/>
    </row>
    <row r="10" spans="1:14" s="210" customFormat="1" ht="36" customHeight="1">
      <c r="A10" s="304" t="s">
        <v>451</v>
      </c>
      <c r="B10" s="161">
        <v>9453365</v>
      </c>
      <c r="C10" s="164" t="s">
        <v>452</v>
      </c>
      <c r="D10" s="211">
        <f>G10-1</f>
        <v>45071</v>
      </c>
      <c r="E10" s="211">
        <f>G10-1</f>
        <v>45071</v>
      </c>
      <c r="F10" s="233">
        <f>G10-2</f>
        <v>45070</v>
      </c>
      <c r="G10" s="164">
        <f>G9+7</f>
        <v>45072</v>
      </c>
      <c r="H10" s="252" t="s">
        <v>450</v>
      </c>
      <c r="I10" s="283">
        <f>I9+7</f>
        <v>45076</v>
      </c>
      <c r="J10" s="284">
        <f>I10+11</f>
        <v>45087</v>
      </c>
      <c r="K10" s="164"/>
      <c r="L10" s="209"/>
    </row>
    <row r="11" spans="1:14" s="210" customFormat="1" ht="36" customHeight="1">
      <c r="A11" s="302" t="s">
        <v>454</v>
      </c>
      <c r="B11" s="234">
        <v>9352420</v>
      </c>
      <c r="C11" s="164" t="s">
        <v>455</v>
      </c>
      <c r="D11" s="163">
        <f>G11-2</f>
        <v>45077</v>
      </c>
      <c r="E11" s="163">
        <f>G11-2</f>
        <v>45077</v>
      </c>
      <c r="F11" s="163">
        <f>G11-3</f>
        <v>45076</v>
      </c>
      <c r="G11" s="164">
        <f>G10+7</f>
        <v>45079</v>
      </c>
      <c r="H11" s="286" t="s">
        <v>453</v>
      </c>
      <c r="I11" s="158">
        <f>I10+21</f>
        <v>45097</v>
      </c>
      <c r="J11" s="159">
        <f>I11+11</f>
        <v>45108</v>
      </c>
      <c r="K11" s="213" t="s">
        <v>326</v>
      </c>
      <c r="L11" s="209"/>
    </row>
    <row r="12" spans="1:14">
      <c r="H12" s="282"/>
    </row>
    <row r="13" spans="1:14" s="25" customFormat="1" ht="15" customHeight="1">
      <c r="A13" s="512" t="s">
        <v>16</v>
      </c>
      <c r="B13" s="512"/>
      <c r="C13" s="512"/>
      <c r="D13" s="512"/>
      <c r="E13" s="512"/>
      <c r="F13" s="512"/>
      <c r="G13" s="512"/>
      <c r="H13" s="512"/>
      <c r="I13" s="512"/>
      <c r="J13" s="512"/>
      <c r="K13" s="112"/>
      <c r="L13" s="38"/>
      <c r="M13" s="38"/>
      <c r="N13" s="38"/>
    </row>
    <row r="14" spans="1:14" s="25" customFormat="1" ht="15" customHeight="1">
      <c r="A14" s="512" t="s">
        <v>17</v>
      </c>
      <c r="B14" s="512"/>
      <c r="C14" s="512"/>
      <c r="D14" s="512"/>
      <c r="E14" s="512"/>
      <c r="F14" s="512"/>
      <c r="G14" s="512"/>
      <c r="H14" s="512"/>
      <c r="I14" s="512"/>
      <c r="J14" s="512"/>
      <c r="K14" s="112"/>
      <c r="L14" s="38"/>
      <c r="M14" s="38"/>
      <c r="N14" s="38"/>
    </row>
    <row r="15" spans="1:14" s="25" customFormat="1" ht="15" customHeight="1">
      <c r="A15" s="512" t="s">
        <v>18</v>
      </c>
      <c r="B15" s="512"/>
      <c r="C15" s="512"/>
      <c r="D15" s="512"/>
      <c r="E15" s="512"/>
      <c r="F15" s="512"/>
      <c r="G15" s="512"/>
      <c r="H15" s="512"/>
      <c r="I15" s="512"/>
      <c r="J15" s="512"/>
      <c r="K15" s="112"/>
      <c r="L15" s="38"/>
      <c r="M15" s="38"/>
      <c r="N15" s="38"/>
    </row>
    <row r="16" spans="1:14" s="25" customFormat="1" ht="15" customHeight="1">
      <c r="A16" s="512" t="s">
        <v>19</v>
      </c>
      <c r="B16" s="512"/>
      <c r="C16" s="512"/>
      <c r="D16" s="512"/>
      <c r="E16" s="512"/>
      <c r="F16" s="512"/>
      <c r="G16" s="512"/>
      <c r="H16" s="512"/>
      <c r="I16" s="512"/>
      <c r="J16" s="512"/>
      <c r="K16" s="112"/>
      <c r="L16" s="38"/>
      <c r="M16" s="38"/>
      <c r="N16" s="38"/>
    </row>
    <row r="17" spans="1:16" s="25" customFormat="1" ht="15" customHeight="1">
      <c r="A17" s="512" t="s">
        <v>20</v>
      </c>
      <c r="B17" s="512"/>
      <c r="C17" s="512"/>
      <c r="D17" s="512"/>
      <c r="E17" s="512"/>
      <c r="F17" s="512"/>
      <c r="G17" s="512"/>
      <c r="H17" s="512"/>
      <c r="I17" s="512"/>
      <c r="J17" s="512"/>
      <c r="K17" s="112"/>
      <c r="L17" s="38"/>
      <c r="M17" s="38"/>
      <c r="N17" s="38"/>
    </row>
    <row r="18" spans="1:16" s="25" customFormat="1" ht="15" customHeight="1">
      <c r="A18" s="512" t="s">
        <v>21</v>
      </c>
      <c r="B18" s="512"/>
      <c r="C18" s="512"/>
      <c r="D18" s="512"/>
      <c r="E18" s="512"/>
      <c r="F18" s="512"/>
      <c r="G18" s="512"/>
      <c r="H18" s="512"/>
      <c r="I18" s="512"/>
      <c r="J18" s="512"/>
      <c r="K18" s="112"/>
      <c r="L18" s="38"/>
      <c r="M18" s="38"/>
      <c r="N18" s="38"/>
    </row>
    <row r="19" spans="1:16" s="25" customFormat="1" ht="15" customHeight="1">
      <c r="A19" s="426" t="s">
        <v>22</v>
      </c>
      <c r="B19" s="426"/>
      <c r="C19" s="426"/>
      <c r="D19" s="426"/>
      <c r="E19" s="426"/>
      <c r="F19" s="426"/>
      <c r="G19" s="426"/>
      <c r="H19" s="426"/>
      <c r="I19" s="426"/>
      <c r="J19" s="426"/>
      <c r="K19" s="112"/>
      <c r="L19" s="38"/>
      <c r="M19" s="38"/>
      <c r="N19" s="38"/>
    </row>
    <row r="20" spans="1:16" s="26" customFormat="1" ht="15" customHeight="1">
      <c r="A20" s="24"/>
      <c r="B20" s="24"/>
      <c r="C20" s="24"/>
      <c r="D20" s="24"/>
      <c r="E20" s="24"/>
      <c r="F20" s="24"/>
      <c r="G20" s="24"/>
      <c r="H20" s="24"/>
      <c r="I20" s="24"/>
      <c r="J20" s="69"/>
      <c r="K20" s="69"/>
      <c r="L20" s="79"/>
      <c r="M20" s="79"/>
      <c r="N20" s="79"/>
    </row>
    <row r="21" spans="1:16" ht="18.75" hidden="1" customHeight="1">
      <c r="A21" s="513" t="s">
        <v>23</v>
      </c>
      <c r="B21" s="514" t="s">
        <v>24</v>
      </c>
      <c r="C21" s="514"/>
      <c r="D21" s="514"/>
      <c r="E21" s="514"/>
      <c r="F21" s="514"/>
      <c r="G21" s="514"/>
      <c r="H21" s="514"/>
      <c r="I21" s="514"/>
    </row>
    <row r="22" spans="1:16" ht="18.75" hidden="1" customHeight="1">
      <c r="A22" s="513"/>
      <c r="B22" s="514" t="s">
        <v>25</v>
      </c>
      <c r="C22" s="514"/>
      <c r="D22" s="514"/>
      <c r="E22" s="514"/>
      <c r="F22" s="514"/>
      <c r="G22" s="514"/>
      <c r="H22" s="514"/>
      <c r="I22" s="514"/>
    </row>
    <row r="23" spans="1:16" ht="18.75" hidden="1" customHeight="1">
      <c r="A23" s="513"/>
      <c r="B23" s="514" t="s">
        <v>26</v>
      </c>
      <c r="C23" s="514"/>
      <c r="D23" s="514"/>
      <c r="E23" s="514"/>
      <c r="F23" s="514"/>
      <c r="G23" s="514"/>
      <c r="H23" s="514"/>
      <c r="I23" s="514"/>
    </row>
    <row r="24" spans="1:16" ht="15" hidden="1" customHeight="1">
      <c r="A24" s="443" t="s">
        <v>3</v>
      </c>
      <c r="B24" s="443" t="s">
        <v>4</v>
      </c>
      <c r="C24" s="443" t="s">
        <v>5</v>
      </c>
      <c r="D24" s="510" t="s">
        <v>6</v>
      </c>
      <c r="E24" s="510" t="s">
        <v>27</v>
      </c>
      <c r="F24" s="511" t="s">
        <v>28</v>
      </c>
      <c r="G24" s="119" t="s">
        <v>9</v>
      </c>
      <c r="H24" s="119" t="s">
        <v>12</v>
      </c>
      <c r="I24" s="119" t="s">
        <v>12</v>
      </c>
    </row>
    <row r="25" spans="1:16" ht="60" hidden="1" customHeight="1">
      <c r="A25" s="443"/>
      <c r="B25" s="443"/>
      <c r="C25" s="443"/>
      <c r="D25" s="510"/>
      <c r="E25" s="510"/>
      <c r="F25" s="511"/>
      <c r="G25" s="120" t="s">
        <v>13</v>
      </c>
      <c r="H25" s="119" t="s">
        <v>29</v>
      </c>
      <c r="I25" s="119" t="s">
        <v>30</v>
      </c>
    </row>
    <row r="26" spans="1:16" ht="18" hidden="1" customHeight="1">
      <c r="A26" s="191"/>
      <c r="B26" s="192"/>
      <c r="C26" s="191"/>
      <c r="D26" s="117">
        <f>G26-1</f>
        <v>44991</v>
      </c>
      <c r="E26" s="193">
        <f>G26-1</f>
        <v>44991</v>
      </c>
      <c r="F26" s="194">
        <f>G26-2</f>
        <v>44990</v>
      </c>
      <c r="G26" s="195">
        <v>44992</v>
      </c>
      <c r="H26" s="194">
        <f>G26+14</f>
        <v>45006</v>
      </c>
      <c r="I26" s="206"/>
    </row>
    <row r="27" spans="1:16" ht="18" hidden="1" customHeight="1">
      <c r="A27" s="241"/>
      <c r="B27" s="242"/>
      <c r="C27" s="241"/>
      <c r="D27" s="104"/>
      <c r="E27" s="190"/>
      <c r="F27" s="196"/>
      <c r="G27" s="243"/>
      <c r="H27" s="194"/>
      <c r="I27" s="206"/>
    </row>
    <row r="28" spans="1:16" ht="15" hidden="1" customHeight="1">
      <c r="A28" s="191"/>
      <c r="B28" s="192"/>
      <c r="C28" s="191"/>
      <c r="D28" s="193"/>
      <c r="E28" s="193"/>
      <c r="F28" s="194"/>
      <c r="G28" s="195"/>
      <c r="H28" s="194"/>
      <c r="I28" s="167"/>
    </row>
    <row r="29" spans="1:16" ht="15" hidden="1" customHeight="1">
      <c r="A29" s="191"/>
      <c r="B29" s="192"/>
      <c r="C29" s="191"/>
      <c r="D29" s="193"/>
      <c r="E29" s="193"/>
      <c r="F29" s="194"/>
      <c r="G29" s="195"/>
      <c r="H29" s="194"/>
      <c r="I29" s="167"/>
    </row>
    <row r="30" spans="1:16" s="6" customFormat="1" ht="15" hidden="1" customHeight="1">
      <c r="A30" s="508" t="s">
        <v>32</v>
      </c>
      <c r="B30" s="508"/>
      <c r="C30" s="508"/>
      <c r="D30" s="508"/>
      <c r="E30" s="508"/>
      <c r="F30" s="508"/>
      <c r="G30" s="508"/>
      <c r="H30" s="508"/>
      <c r="I30" s="140"/>
      <c r="O30" s="3"/>
      <c r="P30" s="3"/>
    </row>
    <row r="31" spans="1:16" ht="15" hidden="1" customHeight="1">
      <c r="A31" s="508" t="s">
        <v>33</v>
      </c>
      <c r="B31" s="508"/>
      <c r="C31" s="508"/>
      <c r="D31" s="508"/>
      <c r="E31" s="508"/>
      <c r="F31" s="508"/>
      <c r="G31" s="508"/>
      <c r="H31" s="508"/>
      <c r="I31" s="140"/>
    </row>
    <row r="32" spans="1:16" ht="15" hidden="1" customHeight="1">
      <c r="A32" s="36"/>
      <c r="B32" s="8"/>
      <c r="C32" s="8"/>
      <c r="D32" s="8"/>
      <c r="E32" s="8"/>
      <c r="F32" s="8"/>
      <c r="G32" s="8"/>
      <c r="H32" s="8"/>
      <c r="I32" s="36"/>
      <c r="J32" s="36"/>
    </row>
    <row r="33" spans="1:16" ht="18" customHeight="1">
      <c r="A33" s="509" t="s">
        <v>34</v>
      </c>
      <c r="B33" s="492" t="s">
        <v>35</v>
      </c>
      <c r="C33" s="492"/>
      <c r="D33" s="492"/>
      <c r="E33" s="492"/>
      <c r="F33" s="492"/>
      <c r="G33" s="492"/>
      <c r="H33" s="492"/>
      <c r="I33" s="492"/>
      <c r="J33" s="492"/>
      <c r="K33" s="492"/>
      <c r="L33" s="492"/>
      <c r="M33" s="492"/>
    </row>
    <row r="34" spans="1:16" ht="18" customHeight="1">
      <c r="A34" s="509"/>
      <c r="B34" s="504" t="s">
        <v>514</v>
      </c>
      <c r="C34" s="504"/>
      <c r="D34" s="504"/>
      <c r="E34" s="504"/>
      <c r="F34" s="504"/>
      <c r="G34" s="504"/>
      <c r="H34" s="504"/>
      <c r="I34" s="504"/>
      <c r="J34" s="504"/>
      <c r="K34" s="504"/>
      <c r="L34" s="504"/>
      <c r="M34" s="504"/>
    </row>
    <row r="35" spans="1:16" ht="18" customHeight="1">
      <c r="A35" s="509"/>
      <c r="B35" s="492" t="s">
        <v>36</v>
      </c>
      <c r="C35" s="492"/>
      <c r="D35" s="492"/>
      <c r="E35" s="492"/>
      <c r="F35" s="492"/>
      <c r="G35" s="492"/>
      <c r="H35" s="492"/>
      <c r="I35" s="492"/>
      <c r="J35" s="492"/>
      <c r="K35" s="492"/>
      <c r="L35" s="492"/>
      <c r="M35" s="492"/>
    </row>
    <row r="36" spans="1:16" ht="15" customHeight="1">
      <c r="A36" s="443" t="s">
        <v>3</v>
      </c>
      <c r="B36" s="443" t="s">
        <v>4</v>
      </c>
      <c r="C36" s="443" t="s">
        <v>5</v>
      </c>
      <c r="D36" s="447" t="s">
        <v>37</v>
      </c>
      <c r="E36" s="446" t="s">
        <v>27</v>
      </c>
      <c r="F36" s="446" t="s">
        <v>38</v>
      </c>
      <c r="G36" s="119" t="s">
        <v>39</v>
      </c>
      <c r="H36" s="433" t="s">
        <v>10</v>
      </c>
      <c r="I36" s="433"/>
      <c r="J36" s="116" t="s">
        <v>12</v>
      </c>
      <c r="K36" s="116" t="s">
        <v>12</v>
      </c>
      <c r="L36" s="301" t="s">
        <v>12</v>
      </c>
      <c r="M36" s="301" t="s">
        <v>12</v>
      </c>
    </row>
    <row r="37" spans="1:16" ht="33.75" customHeight="1">
      <c r="A37" s="443"/>
      <c r="B37" s="443"/>
      <c r="C37" s="443"/>
      <c r="D37" s="447"/>
      <c r="E37" s="446"/>
      <c r="F37" s="446"/>
      <c r="G37" s="120" t="s">
        <v>13</v>
      </c>
      <c r="H37" s="119" t="s">
        <v>40</v>
      </c>
      <c r="I37" s="121" t="s">
        <v>504</v>
      </c>
      <c r="J37" s="121" t="s">
        <v>329</v>
      </c>
      <c r="K37" s="250" t="s">
        <v>330</v>
      </c>
      <c r="L37" s="301" t="s">
        <v>331</v>
      </c>
      <c r="M37" s="301" t="s">
        <v>332</v>
      </c>
    </row>
    <row r="38" spans="1:16" ht="15.75" customHeight="1">
      <c r="A38" s="171" t="str">
        <f>A7</f>
        <v>NAVIOS CHRYSALIS 38E</v>
      </c>
      <c r="B38" s="161">
        <f>B7</f>
        <v>9345960</v>
      </c>
      <c r="C38" s="171" t="str">
        <f>C7</f>
        <v>VBR 38E</v>
      </c>
      <c r="D38" s="170">
        <f>G38-2</f>
        <v>45049</v>
      </c>
      <c r="E38" s="170">
        <f>G38-2</f>
        <v>45049</v>
      </c>
      <c r="F38" s="170">
        <f>G38-3</f>
        <v>45048</v>
      </c>
      <c r="G38" s="171">
        <f>G7</f>
        <v>45051</v>
      </c>
      <c r="H38" s="124" t="s">
        <v>499</v>
      </c>
      <c r="I38" s="114">
        <v>45059</v>
      </c>
      <c r="J38" s="114">
        <f>G38+30</f>
        <v>45081</v>
      </c>
      <c r="K38" s="114">
        <f t="shared" ref="K38:L42" si="0">J38+4</f>
        <v>45085</v>
      </c>
      <c r="L38" s="301">
        <f t="shared" si="0"/>
        <v>45089</v>
      </c>
      <c r="M38" s="301">
        <f>L38+1</f>
        <v>45090</v>
      </c>
    </row>
    <row r="39" spans="1:16" ht="15" customHeight="1">
      <c r="A39" s="171" t="str">
        <f t="shared" ref="A39:B42" si="1">A8</f>
        <v>STAMATIS B 270E</v>
      </c>
      <c r="B39" s="161">
        <f t="shared" si="1"/>
        <v>9280811</v>
      </c>
      <c r="C39" s="171" t="str">
        <f t="shared" ref="C39:C42" si="2">C8</f>
        <v>TM5 270E</v>
      </c>
      <c r="D39" s="127">
        <f>G39-3</f>
        <v>45055</v>
      </c>
      <c r="E39" s="127">
        <f>G39-3</f>
        <v>45055</v>
      </c>
      <c r="F39" s="127">
        <f>G39-3</f>
        <v>45055</v>
      </c>
      <c r="G39" s="171">
        <f t="shared" ref="G39:G42" si="3">G8</f>
        <v>45058</v>
      </c>
      <c r="H39" s="124" t="s">
        <v>500</v>
      </c>
      <c r="I39" s="114">
        <v>45066</v>
      </c>
      <c r="J39" s="114">
        <f>G39+30</f>
        <v>45088</v>
      </c>
      <c r="K39" s="114">
        <f t="shared" si="0"/>
        <v>45092</v>
      </c>
      <c r="L39" s="301">
        <f t="shared" si="0"/>
        <v>45096</v>
      </c>
      <c r="M39" s="301">
        <f>L39+1</f>
        <v>45097</v>
      </c>
    </row>
    <row r="40" spans="1:16" ht="16.5" customHeight="1">
      <c r="A40" s="171" t="str">
        <f t="shared" si="1"/>
        <v>BELLAVIA 57E</v>
      </c>
      <c r="B40" s="161">
        <f t="shared" si="1"/>
        <v>9290440</v>
      </c>
      <c r="C40" s="171" t="str">
        <f t="shared" si="2"/>
        <v>BLV 57E</v>
      </c>
      <c r="D40" s="132">
        <f>G40-3</f>
        <v>45062</v>
      </c>
      <c r="E40" s="127">
        <f>G40-3</f>
        <v>45062</v>
      </c>
      <c r="F40" s="127">
        <f>G40-3</f>
        <v>45062</v>
      </c>
      <c r="G40" s="171">
        <f t="shared" si="3"/>
        <v>45065</v>
      </c>
      <c r="H40" s="124" t="s">
        <v>502</v>
      </c>
      <c r="I40" s="114">
        <v>45073</v>
      </c>
      <c r="J40" s="114">
        <f>G40+30</f>
        <v>45095</v>
      </c>
      <c r="K40" s="114">
        <f t="shared" si="0"/>
        <v>45099</v>
      </c>
      <c r="L40" s="301">
        <f t="shared" si="0"/>
        <v>45103</v>
      </c>
      <c r="M40" s="301">
        <f>L40+1</f>
        <v>45104</v>
      </c>
    </row>
    <row r="41" spans="1:16">
      <c r="A41" s="171" t="str">
        <f t="shared" si="1"/>
        <v>SPYROS V 24E</v>
      </c>
      <c r="B41" s="161">
        <f t="shared" si="1"/>
        <v>9453365</v>
      </c>
      <c r="C41" s="171" t="str">
        <f t="shared" si="2"/>
        <v>XZP 24E</v>
      </c>
      <c r="D41" s="127">
        <f>G41-3</f>
        <v>45069</v>
      </c>
      <c r="E41" s="127">
        <f>G41-3</f>
        <v>45069</v>
      </c>
      <c r="F41" s="127">
        <f>G41-3</f>
        <v>45069</v>
      </c>
      <c r="G41" s="171">
        <f t="shared" si="3"/>
        <v>45072</v>
      </c>
      <c r="H41" s="124" t="s">
        <v>501</v>
      </c>
      <c r="I41" s="114">
        <v>45080</v>
      </c>
      <c r="J41" s="114">
        <f>G41+30</f>
        <v>45102</v>
      </c>
      <c r="K41" s="114">
        <f t="shared" si="0"/>
        <v>45106</v>
      </c>
      <c r="L41" s="301">
        <f t="shared" si="0"/>
        <v>45110</v>
      </c>
      <c r="M41" s="301">
        <f>L41+1</f>
        <v>45111</v>
      </c>
    </row>
    <row r="42" spans="1:16" ht="16.5" customHeight="1">
      <c r="A42" s="171" t="str">
        <f t="shared" si="1"/>
        <v>NAVIOS DEVOTION 13E</v>
      </c>
      <c r="B42" s="161">
        <f t="shared" si="1"/>
        <v>9352420</v>
      </c>
      <c r="C42" s="171" t="str">
        <f t="shared" si="2"/>
        <v>NS5 13E</v>
      </c>
      <c r="D42" s="127">
        <f>G42-3</f>
        <v>45076</v>
      </c>
      <c r="E42" s="127">
        <f>G42-3</f>
        <v>45076</v>
      </c>
      <c r="F42" s="127">
        <f>G42-3</f>
        <v>45076</v>
      </c>
      <c r="G42" s="171">
        <f t="shared" si="3"/>
        <v>45079</v>
      </c>
      <c r="H42" s="124" t="s">
        <v>503</v>
      </c>
      <c r="I42" s="114">
        <v>45087</v>
      </c>
      <c r="J42" s="114">
        <f>G42+30</f>
        <v>45109</v>
      </c>
      <c r="K42" s="114">
        <f t="shared" si="0"/>
        <v>45113</v>
      </c>
      <c r="L42" s="301">
        <f t="shared" si="0"/>
        <v>45117</v>
      </c>
      <c r="M42" s="301">
        <f>L42+1</f>
        <v>45118</v>
      </c>
    </row>
    <row r="43" spans="1:16" ht="15" customHeight="1">
      <c r="A43" s="505" t="s">
        <v>41</v>
      </c>
      <c r="B43" s="505"/>
      <c r="C43" s="505"/>
      <c r="D43" s="505"/>
      <c r="E43" s="505"/>
      <c r="F43" s="505"/>
      <c r="G43" s="505"/>
      <c r="H43" s="505"/>
      <c r="I43" s="505"/>
      <c r="J43" s="505"/>
      <c r="K43" s="505"/>
      <c r="L43" s="505"/>
      <c r="M43" s="505"/>
    </row>
    <row r="44" spans="1:16" ht="15" customHeight="1">
      <c r="A44" s="505" t="s">
        <v>42</v>
      </c>
      <c r="B44" s="505"/>
      <c r="C44" s="505"/>
      <c r="D44" s="505"/>
      <c r="E44" s="505"/>
      <c r="F44" s="505"/>
      <c r="G44" s="505"/>
      <c r="H44" s="505"/>
      <c r="I44" s="505"/>
      <c r="J44" s="505"/>
      <c r="K44" s="505"/>
      <c r="L44" s="505"/>
      <c r="M44" s="505"/>
    </row>
    <row r="45" spans="1:16" ht="15" customHeight="1">
      <c r="A45" s="505" t="s">
        <v>43</v>
      </c>
      <c r="B45" s="505"/>
      <c r="C45" s="505"/>
      <c r="D45" s="505"/>
      <c r="E45" s="505"/>
      <c r="F45" s="505"/>
      <c r="G45" s="505"/>
      <c r="H45" s="505"/>
      <c r="I45" s="505"/>
      <c r="J45" s="505"/>
      <c r="K45" s="505"/>
      <c r="L45" s="505"/>
      <c r="M45" s="505"/>
    </row>
    <row r="46" spans="1:16" ht="15" customHeight="1">
      <c r="A46" s="36"/>
      <c r="B46" s="36"/>
      <c r="C46" s="36"/>
      <c r="D46" s="36"/>
      <c r="E46" s="36"/>
      <c r="F46" s="36"/>
      <c r="G46" s="36"/>
      <c r="H46" s="36"/>
      <c r="I46" s="36"/>
      <c r="J46" s="36"/>
      <c r="K46" s="36"/>
      <c r="L46" s="36"/>
    </row>
    <row r="47" spans="1:16" s="6" customFormat="1" ht="15" customHeight="1">
      <c r="A47" s="36"/>
      <c r="B47" s="36"/>
      <c r="C47" s="36"/>
      <c r="D47" s="36"/>
      <c r="E47" s="36"/>
      <c r="F47" s="36"/>
      <c r="G47" s="36"/>
      <c r="H47" s="36"/>
      <c r="I47" s="36"/>
      <c r="J47" s="36"/>
      <c r="K47" s="36"/>
      <c r="L47" s="36"/>
      <c r="O47" s="3"/>
      <c r="P47" s="3"/>
    </row>
    <row r="48" spans="1:16" s="6" customFormat="1" ht="18" customHeight="1">
      <c r="A48" s="506" t="s">
        <v>44</v>
      </c>
      <c r="B48" s="492" t="s">
        <v>45</v>
      </c>
      <c r="C48" s="492"/>
      <c r="D48" s="492"/>
      <c r="E48" s="492"/>
      <c r="F48" s="492"/>
      <c r="G48" s="492"/>
      <c r="H48" s="492"/>
      <c r="I48" s="492"/>
      <c r="J48" s="492"/>
      <c r="O48" s="3"/>
      <c r="P48" s="3"/>
    </row>
    <row r="49" spans="1:16" s="6" customFormat="1" ht="18" customHeight="1">
      <c r="A49" s="506"/>
      <c r="B49" s="507" t="s">
        <v>46</v>
      </c>
      <c r="C49" s="507"/>
      <c r="D49" s="507"/>
      <c r="E49" s="507"/>
      <c r="F49" s="507"/>
      <c r="G49" s="507"/>
      <c r="H49" s="507"/>
      <c r="I49" s="507"/>
      <c r="J49" s="507"/>
      <c r="K49" s="300" t="s">
        <v>492</v>
      </c>
      <c r="O49" s="3"/>
      <c r="P49" s="3"/>
    </row>
    <row r="50" spans="1:16" ht="18" customHeight="1">
      <c r="A50" s="506"/>
      <c r="B50" s="507" t="s">
        <v>47</v>
      </c>
      <c r="C50" s="507"/>
      <c r="D50" s="507"/>
      <c r="E50" s="507"/>
      <c r="F50" s="507"/>
      <c r="G50" s="507"/>
      <c r="H50" s="507"/>
      <c r="I50" s="507"/>
      <c r="J50" s="507"/>
    </row>
    <row r="51" spans="1:16" ht="15" customHeight="1">
      <c r="A51" s="495" t="s">
        <v>3</v>
      </c>
      <c r="B51" s="495" t="s">
        <v>4</v>
      </c>
      <c r="C51" s="495" t="s">
        <v>5</v>
      </c>
      <c r="D51" s="487" t="s">
        <v>37</v>
      </c>
      <c r="E51" s="488" t="s">
        <v>27</v>
      </c>
      <c r="F51" s="488" t="s">
        <v>48</v>
      </c>
      <c r="G51" s="119" t="s">
        <v>9</v>
      </c>
      <c r="H51" s="500" t="s">
        <v>49</v>
      </c>
      <c r="I51" s="500" t="s">
        <v>50</v>
      </c>
      <c r="J51" s="500" t="s">
        <v>51</v>
      </c>
    </row>
    <row r="52" spans="1:16">
      <c r="A52" s="495"/>
      <c r="B52" s="495"/>
      <c r="C52" s="495"/>
      <c r="D52" s="487"/>
      <c r="E52" s="488"/>
      <c r="F52" s="488"/>
      <c r="G52" s="120" t="s">
        <v>13</v>
      </c>
      <c r="H52" s="500"/>
      <c r="I52" s="500"/>
      <c r="J52" s="500"/>
    </row>
    <row r="53" spans="1:16">
      <c r="A53" s="125" t="s">
        <v>376</v>
      </c>
      <c r="B53" s="125" t="s">
        <v>283</v>
      </c>
      <c r="C53" s="125" t="s">
        <v>333</v>
      </c>
      <c r="D53" s="127">
        <f t="shared" ref="D53:D60" si="4">G53-2</f>
        <v>45050</v>
      </c>
      <c r="E53" s="127">
        <f t="shared" ref="E53:E60" si="5">G53-1</f>
        <v>45051</v>
      </c>
      <c r="F53" s="127">
        <f t="shared" ref="F53:F60" si="6">G53-2</f>
        <v>45050</v>
      </c>
      <c r="G53" s="128">
        <v>45052</v>
      </c>
      <c r="H53" s="129">
        <f t="shared" ref="H53:H60" si="7">G53+32</f>
        <v>45084</v>
      </c>
      <c r="I53" s="129">
        <f t="shared" ref="I53:I60" si="8">G53+34</f>
        <v>45086</v>
      </c>
      <c r="J53" s="129">
        <f t="shared" ref="J53:J60" si="9">G53+39</f>
        <v>45091</v>
      </c>
      <c r="K53" s="78"/>
    </row>
    <row r="54" spans="1:16" hidden="1">
      <c r="A54" s="292" t="s">
        <v>381</v>
      </c>
      <c r="B54" s="293" t="s">
        <v>382</v>
      </c>
      <c r="C54" s="293" t="s">
        <v>380</v>
      </c>
      <c r="D54" s="229">
        <f t="shared" si="4"/>
        <v>45057</v>
      </c>
      <c r="E54" s="229">
        <f t="shared" si="5"/>
        <v>45058</v>
      </c>
      <c r="F54" s="229">
        <f t="shared" si="6"/>
        <v>45057</v>
      </c>
      <c r="G54" s="230">
        <f>G53+7</f>
        <v>45059</v>
      </c>
      <c r="H54" s="294">
        <f t="shared" si="7"/>
        <v>45091</v>
      </c>
      <c r="I54" s="294">
        <f t="shared" si="8"/>
        <v>45093</v>
      </c>
      <c r="J54" s="294">
        <f t="shared" si="9"/>
        <v>45098</v>
      </c>
    </row>
    <row r="55" spans="1:16" hidden="1">
      <c r="A55" s="292" t="s">
        <v>513</v>
      </c>
      <c r="B55" s="292" t="s">
        <v>52</v>
      </c>
      <c r="C55" s="292" t="s">
        <v>356</v>
      </c>
      <c r="D55" s="292">
        <f t="shared" si="4"/>
        <v>45057</v>
      </c>
      <c r="E55" s="292">
        <f t="shared" si="5"/>
        <v>45058</v>
      </c>
      <c r="F55" s="292">
        <f t="shared" si="6"/>
        <v>45057</v>
      </c>
      <c r="G55" s="292">
        <v>45059</v>
      </c>
      <c r="H55" s="292">
        <f t="shared" si="7"/>
        <v>45091</v>
      </c>
      <c r="I55" s="292">
        <f t="shared" si="8"/>
        <v>45093</v>
      </c>
      <c r="J55" s="292">
        <f t="shared" si="9"/>
        <v>45098</v>
      </c>
    </row>
    <row r="56" spans="1:16">
      <c r="A56" s="212" t="s">
        <v>528</v>
      </c>
      <c r="B56" s="237" t="s">
        <v>325</v>
      </c>
      <c r="C56" s="212" t="s">
        <v>522</v>
      </c>
      <c r="D56" s="231">
        <f t="shared" ref="D56" si="10">G56-2</f>
        <v>45057</v>
      </c>
      <c r="E56" s="231">
        <f t="shared" ref="E56" si="11">G56-1</f>
        <v>45058</v>
      </c>
      <c r="F56" s="231">
        <f t="shared" ref="F56" si="12">G56-2</f>
        <v>45057</v>
      </c>
      <c r="G56" s="232">
        <v>45059</v>
      </c>
      <c r="H56" s="251">
        <f t="shared" ref="H56" si="13">G56+32</f>
        <v>45091</v>
      </c>
      <c r="I56" s="251">
        <f t="shared" ref="I56" si="14">G56+34</f>
        <v>45093</v>
      </c>
      <c r="J56" s="251">
        <f t="shared" ref="J56" si="15">G56+39</f>
        <v>45098</v>
      </c>
    </row>
    <row r="57" spans="1:16" hidden="1">
      <c r="A57" s="292" t="s">
        <v>383</v>
      </c>
      <c r="B57" s="292" t="s">
        <v>282</v>
      </c>
      <c r="C57" s="292" t="s">
        <v>377</v>
      </c>
      <c r="D57" s="292">
        <f t="shared" si="4"/>
        <v>45064</v>
      </c>
      <c r="E57" s="292">
        <f t="shared" si="5"/>
        <v>45065</v>
      </c>
      <c r="F57" s="292">
        <f t="shared" si="6"/>
        <v>45064</v>
      </c>
      <c r="G57" s="292">
        <f>G54+7</f>
        <v>45066</v>
      </c>
      <c r="H57" s="292">
        <f t="shared" si="7"/>
        <v>45098</v>
      </c>
      <c r="I57" s="292">
        <f t="shared" si="8"/>
        <v>45100</v>
      </c>
      <c r="J57" s="292">
        <f t="shared" si="9"/>
        <v>45105</v>
      </c>
    </row>
    <row r="58" spans="1:16">
      <c r="A58" s="212" t="s">
        <v>524</v>
      </c>
      <c r="B58" s="237" t="s">
        <v>525</v>
      </c>
      <c r="C58" s="212" t="s">
        <v>523</v>
      </c>
      <c r="D58" s="231">
        <f t="shared" si="4"/>
        <v>45064</v>
      </c>
      <c r="E58" s="231">
        <f t="shared" si="5"/>
        <v>45065</v>
      </c>
      <c r="F58" s="231">
        <f t="shared" si="6"/>
        <v>45064</v>
      </c>
      <c r="G58" s="232">
        <v>45066</v>
      </c>
      <c r="H58" s="251">
        <f t="shared" si="7"/>
        <v>45098</v>
      </c>
      <c r="I58" s="251">
        <f t="shared" si="8"/>
        <v>45100</v>
      </c>
      <c r="J58" s="251">
        <f t="shared" si="9"/>
        <v>45105</v>
      </c>
    </row>
    <row r="59" spans="1:16">
      <c r="A59" s="125" t="s">
        <v>384</v>
      </c>
      <c r="B59" s="125" t="s">
        <v>281</v>
      </c>
      <c r="C59" s="125" t="s">
        <v>378</v>
      </c>
      <c r="D59" s="127">
        <f t="shared" si="4"/>
        <v>45071</v>
      </c>
      <c r="E59" s="127">
        <f t="shared" si="5"/>
        <v>45072</v>
      </c>
      <c r="F59" s="127">
        <f t="shared" si="6"/>
        <v>45071</v>
      </c>
      <c r="G59" s="128">
        <f>G57+7</f>
        <v>45073</v>
      </c>
      <c r="H59" s="129">
        <f t="shared" si="7"/>
        <v>45105</v>
      </c>
      <c r="I59" s="129">
        <f t="shared" si="8"/>
        <v>45107</v>
      </c>
      <c r="J59" s="129">
        <f t="shared" si="9"/>
        <v>45112</v>
      </c>
    </row>
    <row r="60" spans="1:16" ht="14.25" customHeight="1">
      <c r="A60" s="125" t="s">
        <v>385</v>
      </c>
      <c r="B60" s="125" t="s">
        <v>280</v>
      </c>
      <c r="C60" s="125" t="s">
        <v>379</v>
      </c>
      <c r="D60" s="127">
        <f t="shared" si="4"/>
        <v>45078</v>
      </c>
      <c r="E60" s="127">
        <f t="shared" si="5"/>
        <v>45079</v>
      </c>
      <c r="F60" s="127">
        <f t="shared" si="6"/>
        <v>45078</v>
      </c>
      <c r="G60" s="128">
        <f t="shared" ref="G60" si="16">G59+7</f>
        <v>45080</v>
      </c>
      <c r="H60" s="129">
        <f t="shared" si="7"/>
        <v>45112</v>
      </c>
      <c r="I60" s="129">
        <f t="shared" si="8"/>
        <v>45114</v>
      </c>
      <c r="J60" s="129">
        <f t="shared" si="9"/>
        <v>45119</v>
      </c>
    </row>
    <row r="61" spans="1:16">
      <c r="A61" s="490" t="s">
        <v>53</v>
      </c>
      <c r="B61" s="490"/>
      <c r="C61" s="490"/>
      <c r="D61" s="490"/>
      <c r="E61" s="490"/>
      <c r="F61" s="490"/>
      <c r="G61" s="490"/>
      <c r="H61" s="490"/>
      <c r="I61" s="490"/>
      <c r="J61" s="490"/>
      <c r="K61" s="3"/>
    </row>
    <row r="62" spans="1:16" s="25" customFormat="1" ht="15" customHeight="1">
      <c r="A62" s="503" t="s">
        <v>54</v>
      </c>
      <c r="B62" s="503"/>
      <c r="C62" s="503"/>
      <c r="D62" s="503"/>
      <c r="E62" s="503"/>
      <c r="F62" s="503"/>
      <c r="G62" s="503"/>
      <c r="H62" s="503"/>
      <c r="I62" s="503"/>
      <c r="J62" s="503"/>
      <c r="K62" s="3"/>
      <c r="L62" s="6"/>
      <c r="M62" s="38"/>
      <c r="N62" s="38"/>
    </row>
    <row r="63" spans="1:16" s="26" customFormat="1">
      <c r="A63" s="3"/>
      <c r="B63" s="3"/>
      <c r="C63" s="3"/>
      <c r="D63" s="3"/>
      <c r="E63" s="3"/>
      <c r="F63" s="3"/>
      <c r="G63" s="3"/>
      <c r="H63" s="3"/>
      <c r="I63" s="3"/>
      <c r="J63" s="3"/>
      <c r="K63" s="3"/>
      <c r="L63" s="6"/>
      <c r="M63" s="79"/>
      <c r="N63" s="79"/>
    </row>
    <row r="64" spans="1:16" ht="18" customHeight="1">
      <c r="A64" s="497" t="s">
        <v>55</v>
      </c>
      <c r="B64" s="504" t="s">
        <v>493</v>
      </c>
      <c r="C64" s="504"/>
      <c r="D64" s="504"/>
      <c r="E64" s="504"/>
      <c r="F64" s="504"/>
      <c r="G64" s="504"/>
      <c r="H64" s="504"/>
      <c r="I64" s="504"/>
      <c r="J64" s="504"/>
      <c r="K64" s="504"/>
      <c r="L64" s="504"/>
    </row>
    <row r="65" spans="1:16" ht="18">
      <c r="A65" s="497"/>
      <c r="B65" s="504" t="s">
        <v>56</v>
      </c>
      <c r="C65" s="504"/>
      <c r="D65" s="504"/>
      <c r="E65" s="504"/>
      <c r="F65" s="504"/>
      <c r="G65" s="504"/>
      <c r="H65" s="504"/>
      <c r="I65" s="504"/>
      <c r="J65" s="504"/>
      <c r="K65" s="504"/>
      <c r="L65" s="504"/>
    </row>
    <row r="66" spans="1:16" ht="18">
      <c r="A66" s="497"/>
      <c r="B66" s="492" t="s">
        <v>57</v>
      </c>
      <c r="C66" s="492"/>
      <c r="D66" s="492"/>
      <c r="E66" s="492"/>
      <c r="F66" s="492"/>
      <c r="G66" s="492"/>
      <c r="H66" s="492"/>
      <c r="I66" s="492"/>
      <c r="J66" s="492"/>
      <c r="K66" s="492"/>
      <c r="L66" s="492"/>
    </row>
    <row r="67" spans="1:16" ht="15" customHeight="1">
      <c r="A67" s="495" t="s">
        <v>3</v>
      </c>
      <c r="B67" s="495" t="s">
        <v>4</v>
      </c>
      <c r="C67" s="495" t="s">
        <v>5</v>
      </c>
      <c r="D67" s="487" t="s">
        <v>37</v>
      </c>
      <c r="E67" s="496" t="s">
        <v>27</v>
      </c>
      <c r="F67" s="496" t="s">
        <v>48</v>
      </c>
      <c r="G67" s="119" t="s">
        <v>9</v>
      </c>
      <c r="H67" s="500" t="s">
        <v>58</v>
      </c>
      <c r="I67" s="500" t="s">
        <v>509</v>
      </c>
      <c r="J67" s="501" t="s">
        <v>510</v>
      </c>
      <c r="K67" s="501" t="s">
        <v>511</v>
      </c>
      <c r="L67" s="500" t="s">
        <v>512</v>
      </c>
      <c r="O67" s="6"/>
      <c r="P67" s="6"/>
    </row>
    <row r="68" spans="1:16">
      <c r="A68" s="495"/>
      <c r="B68" s="495"/>
      <c r="C68" s="495"/>
      <c r="D68" s="487"/>
      <c r="E68" s="496"/>
      <c r="F68" s="496"/>
      <c r="G68" s="120" t="s">
        <v>13</v>
      </c>
      <c r="H68" s="500"/>
      <c r="I68" s="500"/>
      <c r="J68" s="501"/>
      <c r="K68" s="501"/>
      <c r="L68" s="500"/>
      <c r="O68" s="6"/>
      <c r="P68" s="6"/>
    </row>
    <row r="69" spans="1:16">
      <c r="A69" s="125" t="s">
        <v>494</v>
      </c>
      <c r="B69" s="126" t="s">
        <v>287</v>
      </c>
      <c r="C69" s="125" t="s">
        <v>495</v>
      </c>
      <c r="D69" s="104">
        <f t="shared" ref="D69:D75" si="17">G69-3</f>
        <v>45046</v>
      </c>
      <c r="E69" s="117">
        <f t="shared" ref="E69:E75" si="18">G69-3</f>
        <v>45046</v>
      </c>
      <c r="F69" s="117">
        <f t="shared" ref="F69:F75" si="19">G69-3</f>
        <v>45046</v>
      </c>
      <c r="G69" s="133">
        <v>45049</v>
      </c>
      <c r="H69" s="131">
        <f t="shared" ref="H69:H75" si="20">G69+28</f>
        <v>45077</v>
      </c>
      <c r="I69" s="131">
        <f>G69+33</f>
        <v>45082</v>
      </c>
      <c r="J69" s="114">
        <f>G69+37</f>
        <v>45086</v>
      </c>
      <c r="K69" s="114">
        <f>G69+39</f>
        <v>45088</v>
      </c>
      <c r="L69" s="114">
        <f>G69+42</f>
        <v>45091</v>
      </c>
      <c r="M69" s="122"/>
      <c r="O69" s="6"/>
      <c r="P69" s="6"/>
    </row>
    <row r="70" spans="1:16">
      <c r="A70" s="125" t="s">
        <v>413</v>
      </c>
      <c r="B70" s="126" t="s">
        <v>412</v>
      </c>
      <c r="C70" s="125" t="s">
        <v>496</v>
      </c>
      <c r="D70" s="104">
        <f t="shared" si="17"/>
        <v>45053</v>
      </c>
      <c r="E70" s="117">
        <f t="shared" si="18"/>
        <v>45053</v>
      </c>
      <c r="F70" s="117">
        <f t="shared" si="19"/>
        <v>45053</v>
      </c>
      <c r="G70" s="133">
        <f>G69+7</f>
        <v>45056</v>
      </c>
      <c r="H70" s="131">
        <f t="shared" si="20"/>
        <v>45084</v>
      </c>
      <c r="I70" s="131">
        <f t="shared" ref="I70:I75" si="21">G70+33</f>
        <v>45089</v>
      </c>
      <c r="J70" s="114">
        <f t="shared" ref="J70:J75" si="22">G70+37</f>
        <v>45093</v>
      </c>
      <c r="K70" s="114">
        <f t="shared" ref="K70:K75" si="23">G70+39</f>
        <v>45095</v>
      </c>
      <c r="L70" s="114">
        <f t="shared" ref="L70:L75" si="24">G70+42</f>
        <v>45098</v>
      </c>
      <c r="M70" s="122"/>
      <c r="O70" s="6"/>
      <c r="P70" s="6"/>
    </row>
    <row r="71" spans="1:16" ht="14.45" customHeight="1">
      <c r="A71" s="125" t="s">
        <v>417</v>
      </c>
      <c r="B71" s="125" t="s">
        <v>286</v>
      </c>
      <c r="C71" s="125" t="s">
        <v>414</v>
      </c>
      <c r="D71" s="127">
        <f t="shared" si="17"/>
        <v>45064</v>
      </c>
      <c r="E71" s="127">
        <f t="shared" si="18"/>
        <v>45064</v>
      </c>
      <c r="F71" s="127">
        <f t="shared" si="19"/>
        <v>45064</v>
      </c>
      <c r="G71" s="133">
        <v>45067</v>
      </c>
      <c r="H71" s="131">
        <f t="shared" si="20"/>
        <v>45095</v>
      </c>
      <c r="I71" s="131">
        <f t="shared" si="21"/>
        <v>45100</v>
      </c>
      <c r="J71" s="114">
        <f t="shared" si="22"/>
        <v>45104</v>
      </c>
      <c r="K71" s="114">
        <f t="shared" si="23"/>
        <v>45106</v>
      </c>
      <c r="L71" s="114">
        <f t="shared" si="24"/>
        <v>45109</v>
      </c>
      <c r="M71" s="122"/>
      <c r="O71" s="6"/>
      <c r="P71" s="6"/>
    </row>
    <row r="72" spans="1:16" ht="16.5" hidden="1" customHeight="1">
      <c r="A72" s="292" t="s">
        <v>419</v>
      </c>
      <c r="B72" s="292" t="s">
        <v>284</v>
      </c>
      <c r="C72" s="292" t="s">
        <v>415</v>
      </c>
      <c r="D72" s="292">
        <f t="shared" si="17"/>
        <v>45067</v>
      </c>
      <c r="E72" s="292">
        <f t="shared" si="18"/>
        <v>45067</v>
      </c>
      <c r="F72" s="292">
        <f t="shared" si="19"/>
        <v>45067</v>
      </c>
      <c r="G72" s="292">
        <v>45070</v>
      </c>
      <c r="H72" s="292">
        <f t="shared" si="20"/>
        <v>45098</v>
      </c>
      <c r="I72" s="292">
        <f t="shared" si="21"/>
        <v>45103</v>
      </c>
      <c r="J72" s="292">
        <f t="shared" si="22"/>
        <v>45107</v>
      </c>
      <c r="K72" s="292">
        <f t="shared" si="23"/>
        <v>45109</v>
      </c>
      <c r="L72" s="292">
        <f t="shared" si="24"/>
        <v>45112</v>
      </c>
      <c r="M72" s="122"/>
      <c r="O72" s="6"/>
      <c r="P72" s="6"/>
    </row>
    <row r="73" spans="1:16" hidden="1">
      <c r="A73" s="292" t="s">
        <v>520</v>
      </c>
      <c r="B73" s="292" t="s">
        <v>521</v>
      </c>
      <c r="C73" s="292" t="s">
        <v>519</v>
      </c>
      <c r="D73" s="292">
        <f t="shared" si="17"/>
        <v>45067</v>
      </c>
      <c r="E73" s="292">
        <f t="shared" si="18"/>
        <v>45067</v>
      </c>
      <c r="F73" s="292">
        <f t="shared" si="19"/>
        <v>45067</v>
      </c>
      <c r="G73" s="292">
        <v>45070</v>
      </c>
      <c r="H73" s="292">
        <f t="shared" si="20"/>
        <v>45098</v>
      </c>
      <c r="I73" s="292">
        <f t="shared" ref="I73" si="25">G73+33</f>
        <v>45103</v>
      </c>
      <c r="J73" s="292">
        <f t="shared" ref="J73" si="26">G73+37</f>
        <v>45107</v>
      </c>
      <c r="K73" s="292">
        <f t="shared" ref="K73" si="27">G73+39</f>
        <v>45109</v>
      </c>
      <c r="L73" s="292">
        <f t="shared" ref="L73" si="28">G73+42</f>
        <v>45112</v>
      </c>
      <c r="M73" s="122"/>
      <c r="O73" s="6"/>
      <c r="P73" s="6"/>
    </row>
    <row r="74" spans="1:16">
      <c r="A74" s="212" t="s">
        <v>529</v>
      </c>
      <c r="B74" s="212" t="s">
        <v>527</v>
      </c>
      <c r="C74" s="212" t="s">
        <v>526</v>
      </c>
      <c r="D74" s="212">
        <f t="shared" ref="D74" si="29">G74-3</f>
        <v>45067</v>
      </c>
      <c r="E74" s="212">
        <f t="shared" ref="E74" si="30">G74-3</f>
        <v>45067</v>
      </c>
      <c r="F74" s="212">
        <f t="shared" ref="F74" si="31">G74-3</f>
        <v>45067</v>
      </c>
      <c r="G74" s="212">
        <v>45070</v>
      </c>
      <c r="H74" s="212">
        <f t="shared" ref="H74" si="32">G74+28</f>
        <v>45098</v>
      </c>
      <c r="I74" s="212">
        <f t="shared" ref="I74" si="33">G74+33</f>
        <v>45103</v>
      </c>
      <c r="J74" s="212">
        <f t="shared" ref="J74" si="34">G74+37</f>
        <v>45107</v>
      </c>
      <c r="K74" s="212">
        <f t="shared" ref="K74" si="35">G74+39</f>
        <v>45109</v>
      </c>
      <c r="L74" s="212">
        <f t="shared" ref="L74" si="36">G74+42</f>
        <v>45112</v>
      </c>
      <c r="M74" s="122"/>
      <c r="O74" s="6"/>
      <c r="P74" s="6"/>
    </row>
    <row r="75" spans="1:16">
      <c r="A75" s="125" t="s">
        <v>418</v>
      </c>
      <c r="B75" s="125" t="s">
        <v>285</v>
      </c>
      <c r="C75" s="125" t="s">
        <v>416</v>
      </c>
      <c r="D75" s="104">
        <f t="shared" si="17"/>
        <v>45077</v>
      </c>
      <c r="E75" s="117">
        <f t="shared" si="18"/>
        <v>45077</v>
      </c>
      <c r="F75" s="117">
        <f t="shared" si="19"/>
        <v>45077</v>
      </c>
      <c r="G75" s="133">
        <v>45080</v>
      </c>
      <c r="H75" s="131">
        <f t="shared" si="20"/>
        <v>45108</v>
      </c>
      <c r="I75" s="131">
        <f t="shared" si="21"/>
        <v>45113</v>
      </c>
      <c r="J75" s="114">
        <f t="shared" si="22"/>
        <v>45117</v>
      </c>
      <c r="K75" s="114">
        <f t="shared" si="23"/>
        <v>45119</v>
      </c>
      <c r="L75" s="114">
        <f t="shared" si="24"/>
        <v>45122</v>
      </c>
      <c r="M75" s="122"/>
      <c r="O75" s="36"/>
      <c r="P75" s="6"/>
    </row>
    <row r="76" spans="1:16" ht="34.5" customHeight="1">
      <c r="A76" s="502" t="s">
        <v>357</v>
      </c>
      <c r="B76" s="502"/>
      <c r="C76" s="502"/>
      <c r="D76" s="502"/>
      <c r="E76" s="502"/>
      <c r="F76" s="502"/>
      <c r="G76" s="502"/>
      <c r="H76" s="502"/>
      <c r="I76" s="502"/>
      <c r="J76" s="502"/>
      <c r="K76" s="502"/>
      <c r="L76" s="502"/>
      <c r="N76" s="36"/>
      <c r="O76" s="6"/>
    </row>
    <row r="77" spans="1:16">
      <c r="A77" s="490" t="s">
        <v>53</v>
      </c>
      <c r="B77" s="490"/>
      <c r="C77" s="490"/>
      <c r="D77" s="490"/>
      <c r="E77" s="490"/>
      <c r="F77" s="490"/>
      <c r="G77" s="490"/>
      <c r="H77" s="490"/>
      <c r="I77" s="490"/>
      <c r="J77" s="490"/>
      <c r="K77" s="490"/>
      <c r="L77" s="490"/>
    </row>
    <row r="78" spans="1:16" s="25" customFormat="1">
      <c r="A78" s="490" t="s">
        <v>54</v>
      </c>
      <c r="B78" s="490"/>
      <c r="C78" s="490"/>
      <c r="D78" s="490"/>
      <c r="E78" s="490"/>
      <c r="F78" s="490"/>
      <c r="G78" s="490"/>
      <c r="H78" s="490"/>
      <c r="I78" s="490"/>
      <c r="J78" s="490"/>
      <c r="K78" s="490"/>
      <c r="L78" s="490"/>
      <c r="M78" s="38"/>
      <c r="N78" s="38"/>
    </row>
    <row r="79" spans="1:16" s="26" customFormat="1">
      <c r="A79" s="3"/>
      <c r="B79" s="3"/>
      <c r="C79" s="3"/>
      <c r="D79" s="3"/>
      <c r="E79" s="3"/>
      <c r="F79" s="3"/>
      <c r="G79" s="3"/>
      <c r="H79" s="3"/>
      <c r="I79" s="3"/>
      <c r="J79" s="3"/>
      <c r="K79" s="3"/>
      <c r="L79" s="6"/>
      <c r="M79" s="79"/>
      <c r="N79" s="79"/>
    </row>
    <row r="80" spans="1:16" ht="18" customHeight="1">
      <c r="A80" s="497" t="s">
        <v>59</v>
      </c>
      <c r="B80" s="498" t="s">
        <v>60</v>
      </c>
      <c r="C80" s="498"/>
      <c r="D80" s="498"/>
      <c r="E80" s="498"/>
      <c r="F80" s="498"/>
      <c r="G80" s="498"/>
      <c r="H80" s="498"/>
      <c r="I80" s="498"/>
      <c r="J80" s="498"/>
      <c r="K80" s="3"/>
    </row>
    <row r="81" spans="1:14" ht="18" customHeight="1">
      <c r="A81" s="497"/>
      <c r="B81" s="494" t="s">
        <v>61</v>
      </c>
      <c r="C81" s="494"/>
      <c r="D81" s="494"/>
      <c r="E81" s="494"/>
      <c r="F81" s="494"/>
      <c r="G81" s="494"/>
      <c r="H81" s="494"/>
      <c r="I81" s="494"/>
      <c r="J81" s="494"/>
      <c r="K81"/>
    </row>
    <row r="82" spans="1:14" ht="18" customHeight="1">
      <c r="A82" s="497"/>
      <c r="B82" s="499" t="s">
        <v>62</v>
      </c>
      <c r="C82" s="499"/>
      <c r="D82" s="499"/>
      <c r="E82" s="499"/>
      <c r="F82" s="499"/>
      <c r="G82" s="499"/>
      <c r="H82" s="499"/>
      <c r="I82" s="499"/>
      <c r="J82" s="499"/>
      <c r="K82"/>
    </row>
    <row r="83" spans="1:14" ht="15" customHeight="1">
      <c r="A83" s="495" t="s">
        <v>3</v>
      </c>
      <c r="B83" s="495" t="s">
        <v>4</v>
      </c>
      <c r="C83" s="495" t="s">
        <v>5</v>
      </c>
      <c r="D83" s="487" t="s">
        <v>37</v>
      </c>
      <c r="E83" s="496" t="s">
        <v>27</v>
      </c>
      <c r="F83" s="496" t="s">
        <v>48</v>
      </c>
      <c r="G83" s="119" t="s">
        <v>9</v>
      </c>
      <c r="H83" s="489" t="s">
        <v>350</v>
      </c>
      <c r="I83" s="489" t="s">
        <v>352</v>
      </c>
      <c r="J83" s="489" t="s">
        <v>351</v>
      </c>
    </row>
    <row r="84" spans="1:14">
      <c r="A84" s="495"/>
      <c r="B84" s="495"/>
      <c r="C84" s="495"/>
      <c r="D84" s="487"/>
      <c r="E84" s="496"/>
      <c r="F84" s="496"/>
      <c r="G84" s="120" t="s">
        <v>13</v>
      </c>
      <c r="H84" s="489"/>
      <c r="I84" s="489"/>
      <c r="J84" s="489"/>
    </row>
    <row r="85" spans="1:14" ht="16.149999999999999" customHeight="1">
      <c r="A85" s="125" t="s">
        <v>353</v>
      </c>
      <c r="B85" s="166">
        <v>9398400</v>
      </c>
      <c r="C85" s="125" t="s">
        <v>354</v>
      </c>
      <c r="D85" s="117">
        <f t="shared" ref="D85:D89" si="37">G85-2</f>
        <v>45045</v>
      </c>
      <c r="E85" s="117">
        <f t="shared" ref="E85:E89" si="38">G85-2</f>
        <v>45045</v>
      </c>
      <c r="F85" s="117">
        <f t="shared" ref="F85:F89" si="39">G85-3</f>
        <v>45044</v>
      </c>
      <c r="G85" s="128">
        <v>45047</v>
      </c>
      <c r="H85" s="131">
        <f>G85+30</f>
        <v>45077</v>
      </c>
      <c r="I85" s="131">
        <f t="shared" ref="I85" si="40">H85+4</f>
        <v>45081</v>
      </c>
      <c r="J85" s="248">
        <f>I85+3</f>
        <v>45084</v>
      </c>
      <c r="K85" s="249"/>
    </row>
    <row r="86" spans="1:14" ht="15.75" customHeight="1">
      <c r="A86" s="125" t="s">
        <v>386</v>
      </c>
      <c r="B86" s="166">
        <v>9302097</v>
      </c>
      <c r="C86" s="125" t="s">
        <v>387</v>
      </c>
      <c r="D86" s="127">
        <f t="shared" si="37"/>
        <v>45052</v>
      </c>
      <c r="E86" s="127">
        <f t="shared" si="38"/>
        <v>45052</v>
      </c>
      <c r="F86" s="127">
        <f t="shared" si="39"/>
        <v>45051</v>
      </c>
      <c r="G86" s="128">
        <f>G85+7</f>
        <v>45054</v>
      </c>
      <c r="H86" s="248">
        <f>G86+30</f>
        <v>45084</v>
      </c>
      <c r="I86" s="248">
        <f>H86+4</f>
        <v>45088</v>
      </c>
      <c r="J86" s="248">
        <f>I86+3</f>
        <v>45091</v>
      </c>
      <c r="K86" s="249"/>
    </row>
    <row r="87" spans="1:14" ht="15.75" customHeight="1">
      <c r="A87" s="125" t="s">
        <v>388</v>
      </c>
      <c r="B87" s="166">
        <v>9461506</v>
      </c>
      <c r="C87" s="125" t="s">
        <v>389</v>
      </c>
      <c r="D87" s="127">
        <f t="shared" si="37"/>
        <v>45058</v>
      </c>
      <c r="E87" s="127">
        <f t="shared" si="38"/>
        <v>45058</v>
      </c>
      <c r="F87" s="127">
        <f t="shared" si="39"/>
        <v>45057</v>
      </c>
      <c r="G87" s="128">
        <v>45060</v>
      </c>
      <c r="H87" s="248">
        <f>G87+30</f>
        <v>45090</v>
      </c>
      <c r="I87" s="248">
        <f>H87+4</f>
        <v>45094</v>
      </c>
      <c r="J87" s="248">
        <f>I87+3</f>
        <v>45097</v>
      </c>
      <c r="K87" s="249"/>
    </row>
    <row r="88" spans="1:14" ht="15.75" customHeight="1">
      <c r="A88" s="125" t="s">
        <v>390</v>
      </c>
      <c r="B88" s="166">
        <v>9461491</v>
      </c>
      <c r="C88" s="125" t="s">
        <v>391</v>
      </c>
      <c r="D88" s="127">
        <f t="shared" si="37"/>
        <v>45064</v>
      </c>
      <c r="E88" s="127">
        <f t="shared" si="38"/>
        <v>45064</v>
      </c>
      <c r="F88" s="127">
        <f t="shared" si="39"/>
        <v>45063</v>
      </c>
      <c r="G88" s="128">
        <v>45066</v>
      </c>
      <c r="H88" s="248">
        <f>G88+30</f>
        <v>45096</v>
      </c>
      <c r="I88" s="248">
        <f>H88+4</f>
        <v>45100</v>
      </c>
      <c r="J88" s="248">
        <f>I88+3</f>
        <v>45103</v>
      </c>
    </row>
    <row r="89" spans="1:14" ht="18.75" customHeight="1">
      <c r="A89" s="125" t="s">
        <v>392</v>
      </c>
      <c r="B89" s="166">
        <v>9699115</v>
      </c>
      <c r="C89" s="125" t="s">
        <v>393</v>
      </c>
      <c r="D89" s="127">
        <f t="shared" si="37"/>
        <v>45069</v>
      </c>
      <c r="E89" s="127">
        <f t="shared" si="38"/>
        <v>45069</v>
      </c>
      <c r="F89" s="127">
        <f t="shared" si="39"/>
        <v>45068</v>
      </c>
      <c r="G89" s="128">
        <v>45071</v>
      </c>
      <c r="H89" s="131">
        <f>G89+30</f>
        <v>45101</v>
      </c>
      <c r="I89" s="131">
        <f>H89+4</f>
        <v>45105</v>
      </c>
      <c r="J89" s="131">
        <f>I89+3</f>
        <v>45108</v>
      </c>
    </row>
    <row r="90" spans="1:14">
      <c r="A90" s="490" t="s">
        <v>53</v>
      </c>
      <c r="B90" s="490"/>
      <c r="C90" s="490"/>
      <c r="D90" s="490"/>
      <c r="E90" s="490"/>
      <c r="F90" s="490"/>
      <c r="G90" s="490"/>
      <c r="H90" s="490"/>
      <c r="I90" s="490"/>
      <c r="J90" s="490"/>
    </row>
    <row r="91" spans="1:14" s="25" customFormat="1" ht="15" customHeight="1">
      <c r="A91" s="483" t="s">
        <v>63</v>
      </c>
      <c r="B91" s="483"/>
      <c r="C91" s="483"/>
      <c r="D91" s="483"/>
      <c r="E91" s="483"/>
      <c r="F91" s="483"/>
      <c r="G91" s="483"/>
      <c r="H91" s="483"/>
      <c r="I91" s="483"/>
      <c r="J91" s="483"/>
      <c r="K91" s="6"/>
      <c r="L91" s="6"/>
      <c r="M91" s="38"/>
      <c r="N91" s="38"/>
    </row>
    <row r="92" spans="1:14" s="26" customFormat="1">
      <c r="A92" s="24"/>
      <c r="B92" s="24"/>
      <c r="C92" s="24"/>
      <c r="D92" s="24"/>
      <c r="E92" s="24"/>
      <c r="F92" s="24"/>
      <c r="G92" s="24"/>
      <c r="H92" s="24"/>
      <c r="I92" s="24"/>
      <c r="J92" s="24"/>
      <c r="K92" s="3"/>
      <c r="L92" s="6"/>
      <c r="M92" s="79"/>
      <c r="N92" s="79"/>
    </row>
    <row r="93" spans="1:14" s="26" customFormat="1" ht="18.75" customHeight="1">
      <c r="A93" s="491" t="s">
        <v>64</v>
      </c>
      <c r="B93" s="492" t="s">
        <v>65</v>
      </c>
      <c r="C93" s="492"/>
      <c r="D93" s="492"/>
      <c r="E93" s="492"/>
      <c r="F93" s="492"/>
      <c r="G93" s="492"/>
      <c r="H93" s="492"/>
      <c r="I93" s="492"/>
      <c r="J93" s="3"/>
      <c r="L93" s="79"/>
      <c r="M93" s="79"/>
      <c r="N93" s="79"/>
    </row>
    <row r="94" spans="1:14" s="26" customFormat="1" ht="18" customHeight="1">
      <c r="A94" s="491"/>
      <c r="B94" s="493" t="s">
        <v>66</v>
      </c>
      <c r="C94" s="493"/>
      <c r="D94" s="493"/>
      <c r="E94" s="493"/>
      <c r="F94" s="493"/>
      <c r="G94" s="493"/>
      <c r="H94" s="493"/>
      <c r="I94" s="493"/>
      <c r="J94" s="3"/>
      <c r="L94" s="79"/>
      <c r="M94" s="79"/>
      <c r="N94" s="79"/>
    </row>
    <row r="95" spans="1:14" s="26" customFormat="1" ht="18" customHeight="1">
      <c r="A95" s="491"/>
      <c r="B95" s="494" t="s">
        <v>67</v>
      </c>
      <c r="C95" s="494"/>
      <c r="D95" s="494"/>
      <c r="E95" s="494"/>
      <c r="F95" s="494"/>
      <c r="G95" s="494"/>
      <c r="H95" s="494"/>
      <c r="I95" s="494"/>
      <c r="J95" s="3"/>
      <c r="L95" s="79"/>
      <c r="M95" s="79"/>
      <c r="N95" s="79"/>
    </row>
    <row r="96" spans="1:14" s="26" customFormat="1" ht="15" customHeight="1">
      <c r="A96" s="482" t="s">
        <v>3</v>
      </c>
      <c r="B96" s="482" t="s">
        <v>4</v>
      </c>
      <c r="C96" s="482" t="s">
        <v>5</v>
      </c>
      <c r="D96" s="487" t="s">
        <v>37</v>
      </c>
      <c r="E96" s="488" t="s">
        <v>27</v>
      </c>
      <c r="F96" s="488" t="s">
        <v>68</v>
      </c>
      <c r="G96" s="141" t="s">
        <v>9</v>
      </c>
      <c r="H96" s="482" t="s">
        <v>69</v>
      </c>
      <c r="I96" s="141" t="s">
        <v>12</v>
      </c>
      <c r="J96" s="3"/>
      <c r="L96" s="79"/>
      <c r="M96" s="79"/>
      <c r="N96" s="79"/>
    </row>
    <row r="97" spans="1:14" s="26" customFormat="1" ht="30" customHeight="1">
      <c r="A97" s="482"/>
      <c r="B97" s="482"/>
      <c r="C97" s="482"/>
      <c r="D97" s="487"/>
      <c r="E97" s="488"/>
      <c r="F97" s="488"/>
      <c r="G97" s="142" t="s">
        <v>13</v>
      </c>
      <c r="H97" s="482"/>
      <c r="I97" s="244" t="s">
        <v>70</v>
      </c>
      <c r="J97" s="3"/>
      <c r="L97" s="79"/>
      <c r="M97" s="79"/>
      <c r="N97" s="79"/>
    </row>
    <row r="98" spans="1:14" s="26" customFormat="1" ht="16.5" customHeight="1">
      <c r="A98" s="254" t="str">
        <f t="shared" ref="A98:A102" si="41">A308</f>
        <v>COSCO SURABAYA 110W</v>
      </c>
      <c r="B98" s="255"/>
      <c r="C98" s="254" t="str">
        <f t="shared" ref="C98:C102" si="42">C308</f>
        <v>CS1 49W</v>
      </c>
      <c r="D98" s="256">
        <f t="shared" ref="D98:D103" si="43">G98-1</f>
        <v>45045</v>
      </c>
      <c r="E98" s="256">
        <f t="shared" ref="E98:E103" si="44">G98-1</f>
        <v>45045</v>
      </c>
      <c r="F98" s="256">
        <f t="shared" ref="F98:F103" si="45">G98-2</f>
        <v>45044</v>
      </c>
      <c r="G98" s="254">
        <f t="shared" ref="G98:G102" si="46">G308</f>
        <v>45046</v>
      </c>
      <c r="H98" s="318" t="s">
        <v>530</v>
      </c>
      <c r="I98" s="257">
        <f t="shared" ref="I98:I103" si="47">G98+45</f>
        <v>45091</v>
      </c>
      <c r="J98" s="3"/>
      <c r="L98" s="79"/>
      <c r="M98" s="79"/>
      <c r="N98" s="79"/>
    </row>
    <row r="99" spans="1:14" s="26" customFormat="1" ht="15" customHeight="1">
      <c r="A99" s="245" t="str">
        <f t="shared" si="41"/>
        <v>COSCO IZMIR 072W</v>
      </c>
      <c r="B99" s="106"/>
      <c r="C99" s="245" t="str">
        <f t="shared" si="42"/>
        <v>CZ1 15W</v>
      </c>
      <c r="D99" s="132">
        <f t="shared" si="43"/>
        <v>45058</v>
      </c>
      <c r="E99" s="132">
        <f t="shared" si="44"/>
        <v>45058</v>
      </c>
      <c r="F99" s="132">
        <f t="shared" si="45"/>
        <v>45057</v>
      </c>
      <c r="G99" s="245">
        <f t="shared" si="46"/>
        <v>45059</v>
      </c>
      <c r="H99" s="318" t="s">
        <v>531</v>
      </c>
      <c r="I99" s="246">
        <f t="shared" si="47"/>
        <v>45104</v>
      </c>
      <c r="J99" s="3"/>
      <c r="L99" s="79"/>
      <c r="M99" s="79"/>
      <c r="N99" s="79"/>
    </row>
    <row r="100" spans="1:14" s="26" customFormat="1" ht="15" customHeight="1">
      <c r="A100" s="245" t="str">
        <f t="shared" si="41"/>
        <v>COSCO AQABA 072W</v>
      </c>
      <c r="B100" s="106"/>
      <c r="C100" s="245" t="str">
        <f t="shared" si="42"/>
        <v>QQC 250W</v>
      </c>
      <c r="D100" s="132">
        <f t="shared" si="43"/>
        <v>45066</v>
      </c>
      <c r="E100" s="132">
        <f t="shared" si="44"/>
        <v>45066</v>
      </c>
      <c r="F100" s="132">
        <f t="shared" si="45"/>
        <v>45065</v>
      </c>
      <c r="G100" s="245">
        <f t="shared" si="46"/>
        <v>45067</v>
      </c>
      <c r="H100" s="318" t="s">
        <v>420</v>
      </c>
      <c r="I100" s="246">
        <f t="shared" si="47"/>
        <v>45112</v>
      </c>
      <c r="J100" s="3"/>
      <c r="L100" s="79"/>
      <c r="M100" s="79"/>
      <c r="N100" s="79"/>
    </row>
    <row r="101" spans="1:14" s="8" customFormat="1" ht="15" customHeight="1">
      <c r="A101" s="245" t="str">
        <f t="shared" si="41"/>
        <v>NYK FUJI 118W</v>
      </c>
      <c r="B101" s="106"/>
      <c r="C101" s="245" t="str">
        <f t="shared" si="42"/>
        <v>FUJ 54W</v>
      </c>
      <c r="D101" s="247">
        <f t="shared" si="43"/>
        <v>45072</v>
      </c>
      <c r="E101" s="247">
        <f t="shared" si="44"/>
        <v>45072</v>
      </c>
      <c r="F101" s="247">
        <f t="shared" si="45"/>
        <v>45071</v>
      </c>
      <c r="G101" s="245">
        <f t="shared" si="46"/>
        <v>45073</v>
      </c>
      <c r="H101" s="318" t="s">
        <v>421</v>
      </c>
      <c r="I101" s="246">
        <f t="shared" si="47"/>
        <v>45118</v>
      </c>
      <c r="J101" s="3"/>
      <c r="L101" s="36"/>
      <c r="M101" s="36"/>
      <c r="N101" s="36"/>
    </row>
    <row r="102" spans="1:14" s="26" customFormat="1" ht="15" customHeight="1">
      <c r="A102" s="245" t="str">
        <f t="shared" si="41"/>
        <v>BEAR MOUNTAIN BRIDGE 108W</v>
      </c>
      <c r="B102" s="106"/>
      <c r="C102" s="245" t="str">
        <f t="shared" si="42"/>
        <v>BT4 20W</v>
      </c>
      <c r="D102" s="247">
        <f t="shared" si="43"/>
        <v>45079</v>
      </c>
      <c r="E102" s="247">
        <f t="shared" si="44"/>
        <v>45079</v>
      </c>
      <c r="F102" s="247">
        <f t="shared" si="45"/>
        <v>45078</v>
      </c>
      <c r="G102" s="245">
        <f t="shared" si="46"/>
        <v>45080</v>
      </c>
      <c r="H102" s="318" t="s">
        <v>532</v>
      </c>
      <c r="I102" s="246">
        <f t="shared" si="47"/>
        <v>45125</v>
      </c>
      <c r="J102" s="3"/>
      <c r="L102" s="79"/>
      <c r="M102" s="79"/>
      <c r="N102" s="79"/>
    </row>
    <row r="103" spans="1:14" s="26" customFormat="1" ht="0.75" customHeight="1">
      <c r="A103" s="245" t="str">
        <f>A312</f>
        <v>BEAR MOUNTAIN BRIDGE 108W</v>
      </c>
      <c r="B103" s="106"/>
      <c r="C103" s="245" t="str">
        <f>C312</f>
        <v>BT4 20W</v>
      </c>
      <c r="D103" s="247">
        <f t="shared" si="43"/>
        <v>45079</v>
      </c>
      <c r="E103" s="247">
        <f t="shared" si="44"/>
        <v>45079</v>
      </c>
      <c r="F103" s="247">
        <f t="shared" si="45"/>
        <v>45078</v>
      </c>
      <c r="G103" s="245">
        <f>G312</f>
        <v>45080</v>
      </c>
      <c r="H103" s="100" t="s">
        <v>358</v>
      </c>
      <c r="I103" s="246">
        <f t="shared" si="47"/>
        <v>45125</v>
      </c>
      <c r="J103" s="3"/>
      <c r="L103" s="79"/>
      <c r="M103" s="79"/>
      <c r="N103" s="79"/>
    </row>
    <row r="104" spans="1:14" s="26" customFormat="1" ht="15.75" customHeight="1">
      <c r="A104" s="483" t="s">
        <v>71</v>
      </c>
      <c r="B104" s="483"/>
      <c r="C104" s="483"/>
      <c r="D104" s="483"/>
      <c r="E104" s="483"/>
      <c r="F104" s="483"/>
      <c r="G104" s="483"/>
      <c r="H104" s="483"/>
      <c r="I104" s="483"/>
      <c r="J104" s="3"/>
      <c r="L104" s="79"/>
      <c r="M104" s="79"/>
      <c r="N104" s="79"/>
    </row>
    <row r="105" spans="1:14" s="26" customFormat="1">
      <c r="A105" s="484"/>
      <c r="B105" s="484"/>
      <c r="C105" s="484"/>
      <c r="D105" s="484"/>
      <c r="E105" s="484"/>
      <c r="F105" s="484"/>
      <c r="G105" s="484"/>
      <c r="H105" s="484"/>
      <c r="I105" s="484"/>
      <c r="J105" s="484"/>
      <c r="K105" s="484"/>
      <c r="L105" s="6"/>
      <c r="M105" s="79"/>
      <c r="N105" s="79"/>
    </row>
    <row r="106" spans="1:14">
      <c r="A106" s="401" t="s">
        <v>72</v>
      </c>
      <c r="B106" s="485" t="s">
        <v>73</v>
      </c>
      <c r="C106" s="485"/>
      <c r="D106" s="485"/>
      <c r="E106" s="485"/>
      <c r="F106" s="485"/>
      <c r="G106" s="485"/>
      <c r="H106" s="485"/>
      <c r="I106" s="485"/>
      <c r="J106" s="485"/>
      <c r="K106" s="485"/>
      <c r="L106" s="144"/>
      <c r="M106" s="92"/>
      <c r="N106" s="93"/>
    </row>
    <row r="107" spans="1:14">
      <c r="A107" s="401"/>
      <c r="B107" s="486" t="s">
        <v>456</v>
      </c>
      <c r="C107" s="486"/>
      <c r="D107" s="486"/>
      <c r="E107" s="486"/>
      <c r="F107" s="486"/>
      <c r="G107" s="486"/>
      <c r="H107" s="486"/>
      <c r="I107" s="486"/>
      <c r="J107" s="486"/>
      <c r="K107" s="486"/>
      <c r="L107" s="144"/>
      <c r="M107" s="92"/>
      <c r="N107" s="93"/>
    </row>
    <row r="108" spans="1:14">
      <c r="A108" s="401"/>
      <c r="B108" s="355" t="s">
        <v>2</v>
      </c>
      <c r="C108" s="355"/>
      <c r="D108" s="355"/>
      <c r="E108" s="355"/>
      <c r="F108" s="355"/>
      <c r="G108" s="355"/>
      <c r="H108" s="355"/>
      <c r="I108" s="355"/>
      <c r="J108" s="355"/>
      <c r="K108" s="355"/>
      <c r="L108" s="144"/>
      <c r="M108" s="92"/>
      <c r="N108" s="93"/>
    </row>
    <row r="109" spans="1:14">
      <c r="A109" s="481" t="s">
        <v>3</v>
      </c>
      <c r="B109" s="481" t="s">
        <v>4</v>
      </c>
      <c r="C109" s="481" t="s">
        <v>5</v>
      </c>
      <c r="D109" s="374" t="s">
        <v>74</v>
      </c>
      <c r="E109" s="374" t="s">
        <v>27</v>
      </c>
      <c r="F109" s="374" t="s">
        <v>75</v>
      </c>
      <c r="G109" s="64" t="s">
        <v>39</v>
      </c>
      <c r="H109" s="475" t="s">
        <v>10</v>
      </c>
      <c r="I109" s="476" t="s">
        <v>12</v>
      </c>
      <c r="J109" s="476"/>
      <c r="K109" s="476"/>
      <c r="L109" s="476"/>
      <c r="M109" s="476"/>
      <c r="N109" s="94"/>
    </row>
    <row r="110" spans="1:14" ht="25.5" customHeight="1">
      <c r="A110" s="481"/>
      <c r="B110" s="481"/>
      <c r="C110" s="481"/>
      <c r="D110" s="374"/>
      <c r="E110" s="374"/>
      <c r="F110" s="374"/>
      <c r="G110" s="43" t="s">
        <v>13</v>
      </c>
      <c r="H110" s="475"/>
      <c r="I110" s="180" t="s">
        <v>76</v>
      </c>
      <c r="J110" s="181" t="s">
        <v>77</v>
      </c>
      <c r="K110" s="182" t="s">
        <v>78</v>
      </c>
      <c r="L110" s="183" t="s">
        <v>79</v>
      </c>
      <c r="M110" s="182"/>
      <c r="N110" s="183"/>
    </row>
    <row r="111" spans="1:14" ht="25.5" customHeight="1">
      <c r="A111" s="53" t="s">
        <v>347</v>
      </c>
      <c r="B111" s="234">
        <v>9345960</v>
      </c>
      <c r="C111" s="164" t="s">
        <v>348</v>
      </c>
      <c r="D111" s="163">
        <f>G111-2</f>
        <v>45049</v>
      </c>
      <c r="E111" s="163">
        <f>G111-2</f>
        <v>45049</v>
      </c>
      <c r="F111" s="163">
        <f>G111-3</f>
        <v>45048</v>
      </c>
      <c r="G111" s="164">
        <v>45051</v>
      </c>
      <c r="H111" s="53" t="s">
        <v>349</v>
      </c>
      <c r="I111" s="95">
        <f>G111+38</f>
        <v>45089</v>
      </c>
      <c r="J111" s="96">
        <f>I111+1</f>
        <v>45090</v>
      </c>
      <c r="K111" s="97">
        <f>J111+4</f>
        <v>45094</v>
      </c>
      <c r="L111" s="96">
        <f>K111+1</f>
        <v>45095</v>
      </c>
      <c r="M111" s="97"/>
      <c r="N111" s="96"/>
    </row>
    <row r="112" spans="1:14" s="276" customFormat="1" ht="25.5" customHeight="1">
      <c r="A112" s="162" t="s">
        <v>447</v>
      </c>
      <c r="B112" s="161">
        <v>9280811</v>
      </c>
      <c r="C112" s="165" t="s">
        <v>446</v>
      </c>
      <c r="D112" s="170">
        <f>G112-2</f>
        <v>45056</v>
      </c>
      <c r="E112" s="170">
        <f>G112-2</f>
        <v>45056</v>
      </c>
      <c r="F112" s="170">
        <f>G112-3</f>
        <v>45055</v>
      </c>
      <c r="G112" s="171">
        <f>G111+7</f>
        <v>45058</v>
      </c>
      <c r="H112" s="162" t="s">
        <v>458</v>
      </c>
      <c r="I112" s="95">
        <f>G112+38</f>
        <v>45096</v>
      </c>
      <c r="J112" s="297">
        <f>I112+1</f>
        <v>45097</v>
      </c>
      <c r="K112" s="298">
        <f>J112+4</f>
        <v>45101</v>
      </c>
      <c r="L112" s="297">
        <f>K112+1</f>
        <v>45102</v>
      </c>
      <c r="M112" s="299"/>
      <c r="N112" s="275"/>
    </row>
    <row r="113" spans="1:15" s="208" customFormat="1" ht="25.5" customHeight="1">
      <c r="A113" s="162" t="s">
        <v>448</v>
      </c>
      <c r="B113" s="161">
        <v>9290440</v>
      </c>
      <c r="C113" s="165" t="s">
        <v>449</v>
      </c>
      <c r="D113" s="280">
        <v>45020</v>
      </c>
      <c r="E113" s="280">
        <v>45020</v>
      </c>
      <c r="F113" s="280">
        <v>45019</v>
      </c>
      <c r="G113" s="281">
        <f>G111+14</f>
        <v>45065</v>
      </c>
      <c r="H113" s="162" t="s">
        <v>459</v>
      </c>
      <c r="I113" s="95">
        <f t="shared" ref="I113:I115" si="48">G113+38</f>
        <v>45103</v>
      </c>
      <c r="J113" s="96">
        <f t="shared" ref="J113:J115" si="49">I113+1</f>
        <v>45104</v>
      </c>
      <c r="K113" s="97">
        <f t="shared" ref="K113:K115" si="50">J113+4</f>
        <v>45108</v>
      </c>
      <c r="L113" s="96">
        <f t="shared" ref="L113:L115" si="51">K113+1</f>
        <v>45109</v>
      </c>
      <c r="M113" s="238"/>
      <c r="N113" s="239"/>
    </row>
    <row r="114" spans="1:15" s="204" customFormat="1" ht="25.5" customHeight="1">
      <c r="A114" s="164" t="s">
        <v>451</v>
      </c>
      <c r="B114" s="161">
        <v>9453365</v>
      </c>
      <c r="C114" s="164" t="s">
        <v>452</v>
      </c>
      <c r="D114" s="211">
        <f>G114-1</f>
        <v>45071</v>
      </c>
      <c r="E114" s="211">
        <f>G114-1</f>
        <v>45071</v>
      </c>
      <c r="F114" s="233">
        <f>G114-2</f>
        <v>45070</v>
      </c>
      <c r="G114" s="164">
        <f>G113+7</f>
        <v>45072</v>
      </c>
      <c r="H114" s="164" t="s">
        <v>460</v>
      </c>
      <c r="I114" s="95">
        <f t="shared" si="48"/>
        <v>45110</v>
      </c>
      <c r="J114" s="96">
        <f t="shared" si="49"/>
        <v>45111</v>
      </c>
      <c r="K114" s="97">
        <f t="shared" si="50"/>
        <v>45115</v>
      </c>
      <c r="L114" s="96">
        <f t="shared" si="51"/>
        <v>45116</v>
      </c>
      <c r="M114" s="202"/>
      <c r="N114" s="203"/>
    </row>
    <row r="115" spans="1:15" s="6" customFormat="1" ht="25.5" customHeight="1">
      <c r="A115" s="53" t="s">
        <v>454</v>
      </c>
      <c r="B115" s="234">
        <v>9352420</v>
      </c>
      <c r="C115" s="164" t="s">
        <v>455</v>
      </c>
      <c r="D115" s="163">
        <f>G115-2</f>
        <v>45077</v>
      </c>
      <c r="E115" s="163">
        <f>G115-2</f>
        <v>45077</v>
      </c>
      <c r="F115" s="163">
        <f>G115-3</f>
        <v>45076</v>
      </c>
      <c r="G115" s="164">
        <f>G114+7</f>
        <v>45079</v>
      </c>
      <c r="H115" s="53" t="s">
        <v>461</v>
      </c>
      <c r="I115" s="95">
        <f t="shared" si="48"/>
        <v>45117</v>
      </c>
      <c r="J115" s="96">
        <f t="shared" si="49"/>
        <v>45118</v>
      </c>
      <c r="K115" s="97">
        <f t="shared" si="50"/>
        <v>45122</v>
      </c>
      <c r="L115" s="96">
        <f t="shared" si="51"/>
        <v>45123</v>
      </c>
      <c r="M115" s="97"/>
      <c r="N115" s="184"/>
    </row>
    <row r="116" spans="1:15" ht="15.75" customHeight="1">
      <c r="A116" s="477"/>
      <c r="B116" s="477"/>
      <c r="C116" s="477"/>
      <c r="D116" s="477"/>
      <c r="E116" s="477"/>
      <c r="F116" s="477"/>
      <c r="G116" s="477"/>
      <c r="H116" s="477"/>
      <c r="I116" s="477"/>
      <c r="J116" s="477"/>
      <c r="K116" s="477"/>
      <c r="L116" s="80"/>
      <c r="O116" s="200"/>
    </row>
    <row r="117" spans="1:15" ht="15" customHeight="1">
      <c r="A117" s="478" t="s">
        <v>80</v>
      </c>
      <c r="B117" s="478"/>
      <c r="C117" s="478"/>
      <c r="D117" s="478"/>
      <c r="E117" s="478"/>
      <c r="F117" s="478"/>
      <c r="G117" s="478"/>
      <c r="H117" s="478"/>
      <c r="I117" s="478"/>
      <c r="J117" s="478"/>
      <c r="K117" s="478"/>
      <c r="L117" s="81"/>
    </row>
    <row r="118" spans="1:15" s="25" customFormat="1" ht="15" customHeight="1">
      <c r="A118" s="426" t="s">
        <v>81</v>
      </c>
      <c r="B118" s="426"/>
      <c r="C118" s="426"/>
      <c r="D118" s="426"/>
      <c r="E118" s="426"/>
      <c r="F118" s="426"/>
      <c r="G118" s="426"/>
      <c r="H118" s="426"/>
      <c r="I118" s="426"/>
      <c r="J118" s="426"/>
      <c r="K118" s="426"/>
      <c r="L118" s="38"/>
      <c r="M118" s="38"/>
      <c r="N118" s="38"/>
    </row>
    <row r="119" spans="1:15" s="25" customFormat="1">
      <c r="A119" s="14"/>
      <c r="B119" s="14"/>
      <c r="C119" s="14"/>
      <c r="D119" s="14"/>
      <c r="E119" s="14"/>
      <c r="F119" s="14"/>
      <c r="G119" s="14"/>
      <c r="H119" s="14"/>
      <c r="I119" s="14"/>
      <c r="J119" s="14"/>
      <c r="K119" s="14"/>
      <c r="L119" s="82"/>
      <c r="M119" s="82"/>
      <c r="N119" s="82"/>
      <c r="O119" s="14"/>
    </row>
    <row r="120" spans="1:15" s="25" customFormat="1">
      <c r="A120" s="450" t="s">
        <v>82</v>
      </c>
      <c r="B120" s="337" t="s">
        <v>83</v>
      </c>
      <c r="C120" s="337"/>
      <c r="D120" s="337"/>
      <c r="E120" s="337"/>
      <c r="F120" s="337"/>
      <c r="G120" s="337"/>
      <c r="H120" s="337"/>
      <c r="I120" s="337"/>
      <c r="J120" s="337"/>
      <c r="K120" s="337"/>
      <c r="L120" s="337"/>
      <c r="M120" s="337"/>
      <c r="N120" s="337"/>
    </row>
    <row r="121" spans="1:15" s="25" customFormat="1">
      <c r="A121" s="450"/>
      <c r="B121" s="479" t="s">
        <v>84</v>
      </c>
      <c r="C121" s="479"/>
      <c r="D121" s="479"/>
      <c r="E121" s="479"/>
      <c r="F121" s="479"/>
      <c r="G121" s="479"/>
      <c r="H121" s="479"/>
      <c r="I121" s="479"/>
      <c r="J121" s="479"/>
      <c r="K121" s="479"/>
      <c r="L121" s="479"/>
      <c r="M121" s="479"/>
      <c r="N121" s="479"/>
    </row>
    <row r="122" spans="1:15" s="25" customFormat="1">
      <c r="A122" s="450"/>
      <c r="B122" s="480" t="s">
        <v>85</v>
      </c>
      <c r="C122" s="480"/>
      <c r="D122" s="480"/>
      <c r="E122" s="480"/>
      <c r="F122" s="480"/>
      <c r="G122" s="480"/>
      <c r="H122" s="480"/>
      <c r="I122" s="480"/>
      <c r="J122" s="480"/>
      <c r="K122" s="480"/>
      <c r="L122" s="480"/>
      <c r="M122" s="480"/>
      <c r="N122" s="480"/>
    </row>
    <row r="123" spans="1:15" s="25" customFormat="1">
      <c r="A123" s="443" t="s">
        <v>3</v>
      </c>
      <c r="B123" s="443" t="s">
        <v>4</v>
      </c>
      <c r="C123" s="443" t="s">
        <v>5</v>
      </c>
      <c r="D123" s="446" t="s">
        <v>86</v>
      </c>
      <c r="E123" s="446" t="s">
        <v>27</v>
      </c>
      <c r="F123" s="446" t="s">
        <v>87</v>
      </c>
      <c r="G123" s="119" t="s">
        <v>39</v>
      </c>
      <c r="H123" s="470" t="s">
        <v>88</v>
      </c>
      <c r="I123" s="471" t="s">
        <v>89</v>
      </c>
      <c r="J123" s="472" t="s">
        <v>12</v>
      </c>
      <c r="K123" s="472"/>
      <c r="L123" s="472"/>
      <c r="M123" s="472"/>
      <c r="N123" s="110"/>
    </row>
    <row r="124" spans="1:15" s="6" customFormat="1" ht="45" customHeight="1">
      <c r="A124" s="443"/>
      <c r="B124" s="443"/>
      <c r="C124" s="443"/>
      <c r="D124" s="446"/>
      <c r="E124" s="446"/>
      <c r="F124" s="446"/>
      <c r="G124" s="130" t="s">
        <v>13</v>
      </c>
      <c r="H124" s="470"/>
      <c r="I124" s="471"/>
      <c r="J124" s="156" t="s">
        <v>90</v>
      </c>
      <c r="K124" s="172" t="s">
        <v>91</v>
      </c>
      <c r="L124" s="121" t="s">
        <v>92</v>
      </c>
      <c r="M124" s="111" t="s">
        <v>93</v>
      </c>
      <c r="N124" s="121" t="s">
        <v>94</v>
      </c>
    </row>
    <row r="125" spans="1:15" s="6" customFormat="1" ht="37.5" customHeight="1">
      <c r="A125" s="174" t="s">
        <v>334</v>
      </c>
      <c r="B125" s="177"/>
      <c r="C125" s="174" t="s">
        <v>404</v>
      </c>
      <c r="D125" s="132">
        <f>G125-2</f>
        <v>45049</v>
      </c>
      <c r="E125" s="132">
        <f t="shared" ref="E125:E130" si="52">G125-1</f>
        <v>45050</v>
      </c>
      <c r="F125" s="132">
        <f t="shared" ref="F125:F130" si="53">G125-2</f>
        <v>45049</v>
      </c>
      <c r="G125" s="132">
        <v>45051</v>
      </c>
      <c r="H125" s="118" t="s">
        <v>346</v>
      </c>
      <c r="I125" s="109">
        <v>45060</v>
      </c>
      <c r="J125" s="109">
        <f>I125+28</f>
        <v>45088</v>
      </c>
      <c r="K125" s="109">
        <f t="shared" ref="K125:K130" si="54">J125+2</f>
        <v>45090</v>
      </c>
      <c r="L125" s="173">
        <f t="shared" ref="L125:L130" si="55">J125+7</f>
        <v>45095</v>
      </c>
      <c r="M125" s="98">
        <f t="shared" ref="M125:M130" si="56">J125+10</f>
        <v>45098</v>
      </c>
      <c r="N125" s="157">
        <f t="shared" ref="N125:N130" si="57">J125+13</f>
        <v>45101</v>
      </c>
    </row>
    <row r="126" spans="1:15" s="6" customFormat="1" ht="37.5" customHeight="1">
      <c r="A126" s="15" t="s">
        <v>402</v>
      </c>
      <c r="B126" s="16"/>
      <c r="C126" s="47" t="s">
        <v>405</v>
      </c>
      <c r="D126" s="49">
        <f>G126-1</f>
        <v>45061</v>
      </c>
      <c r="E126" s="49">
        <f t="shared" si="52"/>
        <v>45061</v>
      </c>
      <c r="F126" s="49">
        <f t="shared" si="53"/>
        <v>45060</v>
      </c>
      <c r="G126" s="50">
        <v>45062</v>
      </c>
      <c r="H126" s="118" t="s">
        <v>423</v>
      </c>
      <c r="I126" s="109">
        <f>I125+7</f>
        <v>45067</v>
      </c>
      <c r="J126" s="109">
        <f>I126+29</f>
        <v>45096</v>
      </c>
      <c r="K126" s="109">
        <f t="shared" si="54"/>
        <v>45098</v>
      </c>
      <c r="L126" s="173">
        <f t="shared" si="55"/>
        <v>45103</v>
      </c>
      <c r="M126" s="98">
        <f t="shared" si="56"/>
        <v>45106</v>
      </c>
      <c r="N126" s="157">
        <f t="shared" si="57"/>
        <v>45109</v>
      </c>
    </row>
    <row r="127" spans="1:15" s="6" customFormat="1" ht="37.5" customHeight="1">
      <c r="A127" s="15" t="s">
        <v>406</v>
      </c>
      <c r="B127" s="16"/>
      <c r="C127" s="47" t="s">
        <v>407</v>
      </c>
      <c r="D127" s="127">
        <f>G127-2</f>
        <v>45063</v>
      </c>
      <c r="E127" s="127">
        <f t="shared" si="52"/>
        <v>45064</v>
      </c>
      <c r="F127" s="127">
        <f t="shared" si="53"/>
        <v>45063</v>
      </c>
      <c r="G127" s="132">
        <v>45065</v>
      </c>
      <c r="H127" s="118" t="s">
        <v>424</v>
      </c>
      <c r="I127" s="109">
        <v>45076</v>
      </c>
      <c r="J127" s="109">
        <f>I127+26</f>
        <v>45102</v>
      </c>
      <c r="K127" s="109">
        <f t="shared" si="54"/>
        <v>45104</v>
      </c>
      <c r="L127" s="173">
        <f t="shared" si="55"/>
        <v>45109</v>
      </c>
      <c r="M127" s="98">
        <f t="shared" si="56"/>
        <v>45112</v>
      </c>
      <c r="N127" s="157">
        <f t="shared" si="57"/>
        <v>45115</v>
      </c>
    </row>
    <row r="128" spans="1:15" s="6" customFormat="1" ht="37.5" customHeight="1">
      <c r="A128" s="15" t="s">
        <v>409</v>
      </c>
      <c r="B128" s="16"/>
      <c r="C128" s="47" t="s">
        <v>408</v>
      </c>
      <c r="D128" s="132">
        <f>G128-2</f>
        <v>45070</v>
      </c>
      <c r="E128" s="132">
        <f t="shared" si="52"/>
        <v>45071</v>
      </c>
      <c r="F128" s="132">
        <f t="shared" si="53"/>
        <v>45070</v>
      </c>
      <c r="G128" s="132">
        <v>45072</v>
      </c>
      <c r="H128" s="118" t="s">
        <v>425</v>
      </c>
      <c r="I128" s="109">
        <v>45082</v>
      </c>
      <c r="J128" s="109">
        <f>I128+27</f>
        <v>45109</v>
      </c>
      <c r="K128" s="109">
        <f t="shared" si="54"/>
        <v>45111</v>
      </c>
      <c r="L128" s="173">
        <f t="shared" si="55"/>
        <v>45116</v>
      </c>
      <c r="M128" s="98">
        <f t="shared" si="56"/>
        <v>45119</v>
      </c>
      <c r="N128" s="157">
        <f t="shared" si="57"/>
        <v>45122</v>
      </c>
    </row>
    <row r="129" spans="1:15" s="6" customFormat="1" ht="37.5" customHeight="1">
      <c r="A129" s="13" t="s">
        <v>507</v>
      </c>
      <c r="B129" s="277" t="s">
        <v>422</v>
      </c>
      <c r="C129" s="278" t="s">
        <v>508</v>
      </c>
      <c r="D129" s="132">
        <f>G129-2</f>
        <v>45077</v>
      </c>
      <c r="E129" s="132">
        <f t="shared" si="52"/>
        <v>45078</v>
      </c>
      <c r="F129" s="132">
        <f t="shared" si="53"/>
        <v>45077</v>
      </c>
      <c r="G129" s="132">
        <f>G128+7</f>
        <v>45079</v>
      </c>
      <c r="H129" s="118" t="s">
        <v>426</v>
      </c>
      <c r="I129" s="109">
        <v>45088</v>
      </c>
      <c r="J129" s="109">
        <f>I129+28</f>
        <v>45116</v>
      </c>
      <c r="K129" s="109">
        <f t="shared" si="54"/>
        <v>45118</v>
      </c>
      <c r="L129" s="173">
        <f t="shared" si="55"/>
        <v>45123</v>
      </c>
      <c r="M129" s="98">
        <f t="shared" si="56"/>
        <v>45126</v>
      </c>
      <c r="N129" s="157">
        <f t="shared" si="57"/>
        <v>45129</v>
      </c>
    </row>
    <row r="130" spans="1:15" s="6" customFormat="1" ht="37.5" customHeight="1">
      <c r="A130" s="174" t="s">
        <v>410</v>
      </c>
      <c r="B130" s="177"/>
      <c r="C130" s="174" t="s">
        <v>411</v>
      </c>
      <c r="D130" s="132">
        <f>G130-2</f>
        <v>45084</v>
      </c>
      <c r="E130" s="132">
        <f t="shared" si="52"/>
        <v>45085</v>
      </c>
      <c r="F130" s="132">
        <f t="shared" si="53"/>
        <v>45084</v>
      </c>
      <c r="G130" s="132">
        <f>G129+7</f>
        <v>45086</v>
      </c>
      <c r="H130" s="118" t="s">
        <v>427</v>
      </c>
      <c r="I130" s="109">
        <v>45095</v>
      </c>
      <c r="J130" s="109">
        <f>I130+28</f>
        <v>45123</v>
      </c>
      <c r="K130" s="109">
        <f t="shared" si="54"/>
        <v>45125</v>
      </c>
      <c r="L130" s="173">
        <f t="shared" si="55"/>
        <v>45130</v>
      </c>
      <c r="M130" s="98">
        <f t="shared" si="56"/>
        <v>45133</v>
      </c>
      <c r="N130" s="157">
        <f t="shared" si="57"/>
        <v>45136</v>
      </c>
    </row>
    <row r="131" spans="1:15" s="25" customFormat="1">
      <c r="A131" s="473" t="s">
        <v>95</v>
      </c>
      <c r="B131" s="473"/>
      <c r="C131" s="473"/>
      <c r="D131" s="473"/>
      <c r="E131" s="473"/>
      <c r="F131" s="473"/>
      <c r="G131" s="473"/>
      <c r="H131" s="473"/>
      <c r="I131" s="473"/>
      <c r="J131" s="473"/>
      <c r="K131" s="473"/>
      <c r="L131" s="473"/>
      <c r="M131" s="473"/>
      <c r="N131" s="473"/>
    </row>
    <row r="132" spans="1:15">
      <c r="A132" s="426" t="s">
        <v>81</v>
      </c>
      <c r="B132" s="426"/>
      <c r="C132" s="426"/>
      <c r="D132" s="426"/>
      <c r="E132" s="426"/>
      <c r="F132" s="426"/>
      <c r="G132" s="426"/>
      <c r="H132" s="426"/>
      <c r="I132" s="426"/>
      <c r="J132" s="426"/>
      <c r="K132" s="426"/>
      <c r="L132" s="426"/>
      <c r="M132" s="426"/>
      <c r="N132" s="426"/>
    </row>
    <row r="133" spans="1:15" s="25" customFormat="1">
      <c r="A133" s="474"/>
      <c r="B133" s="474"/>
      <c r="C133" s="474"/>
      <c r="D133" s="474"/>
      <c r="E133" s="474"/>
      <c r="F133" s="474"/>
      <c r="G133" s="474"/>
      <c r="H133" s="474"/>
      <c r="I133" s="474"/>
      <c r="J133" s="6"/>
      <c r="K133" s="6"/>
      <c r="L133" s="38"/>
      <c r="M133" s="38"/>
      <c r="N133" s="38"/>
    </row>
    <row r="134" spans="1:15" s="25" customFormat="1">
      <c r="A134" s="401" t="s">
        <v>96</v>
      </c>
      <c r="B134" s="352" t="s">
        <v>97</v>
      </c>
      <c r="C134" s="352"/>
      <c r="D134" s="352"/>
      <c r="E134" s="352"/>
      <c r="F134" s="352"/>
      <c r="G134" s="352"/>
      <c r="H134" s="352"/>
      <c r="I134" s="352"/>
      <c r="J134" s="6"/>
      <c r="K134" s="6"/>
      <c r="L134" s="6"/>
      <c r="M134" s="38"/>
      <c r="N134" s="38"/>
    </row>
    <row r="135" spans="1:15" s="25" customFormat="1">
      <c r="A135" s="401"/>
      <c r="B135" s="355" t="s">
        <v>98</v>
      </c>
      <c r="C135" s="355"/>
      <c r="D135" s="355"/>
      <c r="E135" s="355"/>
      <c r="F135" s="355"/>
      <c r="G135" s="355"/>
      <c r="H135" s="355"/>
      <c r="I135" s="355"/>
      <c r="J135" s="6"/>
      <c r="K135" s="6"/>
      <c r="L135" s="6"/>
      <c r="M135" s="38"/>
      <c r="N135" s="38"/>
    </row>
    <row r="136" spans="1:15" s="25" customFormat="1" ht="15" customHeight="1">
      <c r="A136" s="401"/>
      <c r="B136" s="355" t="s">
        <v>99</v>
      </c>
      <c r="C136" s="355"/>
      <c r="D136" s="355"/>
      <c r="E136" s="355"/>
      <c r="F136" s="355"/>
      <c r="G136" s="355"/>
      <c r="H136" s="355"/>
      <c r="I136" s="355"/>
      <c r="J136" s="6"/>
      <c r="K136" s="6"/>
      <c r="L136" s="6"/>
      <c r="M136" s="6"/>
      <c r="N136" s="6"/>
      <c r="O136" s="3"/>
    </row>
    <row r="137" spans="1:15" s="25" customFormat="1" ht="15" customHeight="1">
      <c r="A137" s="372" t="s">
        <v>3</v>
      </c>
      <c r="B137" s="372" t="s">
        <v>4</v>
      </c>
      <c r="C137" s="372" t="s">
        <v>5</v>
      </c>
      <c r="D137" s="374" t="s">
        <v>86</v>
      </c>
      <c r="E137" s="374" t="s">
        <v>27</v>
      </c>
      <c r="F137" s="376" t="s">
        <v>100</v>
      </c>
      <c r="G137" s="66" t="s">
        <v>39</v>
      </c>
      <c r="H137" s="378" t="s">
        <v>101</v>
      </c>
      <c r="I137" s="378"/>
      <c r="J137" s="38"/>
      <c r="K137" s="6"/>
      <c r="L137" s="6"/>
      <c r="M137" s="6"/>
      <c r="N137" s="6"/>
      <c r="O137" s="3"/>
    </row>
    <row r="138" spans="1:15" s="25" customFormat="1" ht="90" customHeight="1">
      <c r="A138" s="372"/>
      <c r="B138" s="372"/>
      <c r="C138" s="372"/>
      <c r="D138" s="374"/>
      <c r="E138" s="374"/>
      <c r="F138" s="376"/>
      <c r="G138" s="65" t="s">
        <v>13</v>
      </c>
      <c r="H138" s="66" t="s">
        <v>102</v>
      </c>
      <c r="I138" s="66" t="s">
        <v>103</v>
      </c>
      <c r="J138" s="38"/>
      <c r="K138" s="6"/>
      <c r="L138" s="6"/>
      <c r="M138" s="38"/>
      <c r="N138" s="38"/>
    </row>
    <row r="139" spans="1:15" s="25" customFormat="1">
      <c r="A139" s="15" t="s">
        <v>429</v>
      </c>
      <c r="B139" s="16"/>
      <c r="C139" s="15" t="s">
        <v>428</v>
      </c>
      <c r="D139" s="60">
        <f>G139-1</f>
        <v>45048</v>
      </c>
      <c r="E139" s="60">
        <f>G139-1</f>
        <v>45048</v>
      </c>
      <c r="F139" s="60">
        <f>G139-2</f>
        <v>45047</v>
      </c>
      <c r="G139" s="60">
        <v>45049</v>
      </c>
      <c r="H139" s="59">
        <f>G139+3</f>
        <v>45052</v>
      </c>
      <c r="I139" s="59">
        <f>G139+6</f>
        <v>45055</v>
      </c>
      <c r="J139" s="38"/>
      <c r="K139" s="38"/>
      <c r="L139" s="38"/>
      <c r="M139" s="38"/>
      <c r="N139" s="38"/>
    </row>
    <row r="140" spans="1:15" s="25" customFormat="1">
      <c r="A140" s="15" t="s">
        <v>431</v>
      </c>
      <c r="B140" s="16"/>
      <c r="C140" s="15" t="s">
        <v>430</v>
      </c>
      <c r="D140" s="60">
        <f>G140-1</f>
        <v>45055</v>
      </c>
      <c r="E140" s="60">
        <f>G140-1</f>
        <v>45055</v>
      </c>
      <c r="F140" s="60">
        <f>G140-2</f>
        <v>45054</v>
      </c>
      <c r="G140" s="60">
        <v>45056</v>
      </c>
      <c r="H140" s="59">
        <f>G140+3</f>
        <v>45059</v>
      </c>
      <c r="I140" s="59">
        <f>G140+6</f>
        <v>45062</v>
      </c>
      <c r="J140" s="38"/>
      <c r="K140" s="38"/>
      <c r="L140" s="38"/>
      <c r="M140" s="38"/>
      <c r="N140" s="38"/>
    </row>
    <row r="141" spans="1:15" s="25" customFormat="1">
      <c r="A141" s="15" t="s">
        <v>433</v>
      </c>
      <c r="B141" s="16"/>
      <c r="C141" s="15" t="s">
        <v>432</v>
      </c>
      <c r="D141" s="60">
        <f>G141-1</f>
        <v>45062</v>
      </c>
      <c r="E141" s="60">
        <f>G141-1</f>
        <v>45062</v>
      </c>
      <c r="F141" s="60">
        <f>G141-2</f>
        <v>45061</v>
      </c>
      <c r="G141" s="60">
        <v>45063</v>
      </c>
      <c r="H141" s="59">
        <f>G141+3</f>
        <v>45066</v>
      </c>
      <c r="I141" s="59">
        <f>G141+6</f>
        <v>45069</v>
      </c>
      <c r="J141" s="31"/>
      <c r="K141" s="32"/>
      <c r="L141" s="39"/>
      <c r="M141" s="38"/>
      <c r="N141" s="38"/>
    </row>
    <row r="142" spans="1:15" s="25" customFormat="1">
      <c r="A142" s="15" t="s">
        <v>435</v>
      </c>
      <c r="B142" s="16"/>
      <c r="C142" s="15" t="s">
        <v>434</v>
      </c>
      <c r="D142" s="60">
        <f>G142-1</f>
        <v>45069</v>
      </c>
      <c r="E142" s="60">
        <f>G142-1</f>
        <v>45069</v>
      </c>
      <c r="F142" s="60">
        <f>G142-2</f>
        <v>45068</v>
      </c>
      <c r="G142" s="60">
        <v>45070</v>
      </c>
      <c r="H142" s="59">
        <f>G142+3</f>
        <v>45073</v>
      </c>
      <c r="I142" s="59">
        <f>G142+6</f>
        <v>45076</v>
      </c>
      <c r="J142" s="31"/>
      <c r="K142" s="32"/>
      <c r="L142" s="39"/>
      <c r="M142" s="38"/>
      <c r="N142" s="38"/>
    </row>
    <row r="143" spans="1:15" s="25" customFormat="1">
      <c r="A143" s="15" t="s">
        <v>437</v>
      </c>
      <c r="B143" s="201"/>
      <c r="C143" s="15" t="s">
        <v>436</v>
      </c>
      <c r="D143" s="60">
        <f>G143-1</f>
        <v>45076</v>
      </c>
      <c r="E143" s="60">
        <f>G143-1</f>
        <v>45076</v>
      </c>
      <c r="F143" s="60">
        <f>G143-2</f>
        <v>45075</v>
      </c>
      <c r="G143" s="60">
        <v>45077</v>
      </c>
      <c r="H143" s="59">
        <f>G143+3</f>
        <v>45080</v>
      </c>
      <c r="I143" s="59">
        <f>G143+6</f>
        <v>45083</v>
      </c>
      <c r="J143" s="31"/>
      <c r="K143" s="32"/>
      <c r="L143" s="39"/>
      <c r="M143" s="38"/>
      <c r="N143" s="38"/>
    </row>
    <row r="144" spans="1:15" s="25" customFormat="1" ht="15" customHeight="1">
      <c r="A144" s="398" t="s">
        <v>104</v>
      </c>
      <c r="B144" s="398"/>
      <c r="C144" s="398"/>
      <c r="D144" s="398"/>
      <c r="E144" s="398"/>
      <c r="F144" s="398"/>
      <c r="G144" s="398"/>
      <c r="H144" s="398"/>
      <c r="I144" s="398"/>
      <c r="J144" s="38"/>
      <c r="K144" s="38"/>
      <c r="L144" s="38"/>
      <c r="M144" s="38"/>
      <c r="N144" s="38"/>
    </row>
    <row r="145" spans="1:14" s="25" customFormat="1" ht="15" customHeight="1">
      <c r="A145" s="398" t="s">
        <v>105</v>
      </c>
      <c r="B145" s="398"/>
      <c r="C145" s="398"/>
      <c r="D145" s="398"/>
      <c r="E145" s="398"/>
      <c r="F145" s="398"/>
      <c r="G145" s="398"/>
      <c r="H145" s="398"/>
      <c r="I145" s="398"/>
      <c r="J145" s="38"/>
      <c r="K145" s="38"/>
      <c r="L145" s="38"/>
      <c r="M145" s="38"/>
      <c r="N145" s="38"/>
    </row>
    <row r="146" spans="1:14" s="25" customFormat="1" ht="15" customHeight="1">
      <c r="A146" s="398" t="s">
        <v>106</v>
      </c>
      <c r="B146" s="398"/>
      <c r="C146" s="398"/>
      <c r="D146" s="398"/>
      <c r="E146" s="398"/>
      <c r="F146" s="398"/>
      <c r="G146" s="398"/>
      <c r="H146" s="398"/>
      <c r="I146" s="398"/>
      <c r="J146" s="38"/>
      <c r="K146" s="38"/>
      <c r="L146" s="38"/>
      <c r="M146" s="38"/>
      <c r="N146" s="38"/>
    </row>
    <row r="147" spans="1:14" s="25" customFormat="1" ht="15" customHeight="1">
      <c r="A147" s="400" t="s">
        <v>81</v>
      </c>
      <c r="B147" s="400"/>
      <c r="C147" s="400"/>
      <c r="D147" s="400"/>
      <c r="E147" s="400"/>
      <c r="F147" s="400"/>
      <c r="G147" s="400"/>
      <c r="H147" s="400"/>
      <c r="I147" s="400"/>
      <c r="J147"/>
      <c r="K147"/>
      <c r="L147" s="38"/>
      <c r="M147" s="38"/>
      <c r="N147" s="38"/>
    </row>
    <row r="148" spans="1:14" s="25" customFormat="1">
      <c r="A148" s="14"/>
      <c r="B148" s="14"/>
      <c r="C148" s="14"/>
      <c r="D148" s="14"/>
      <c r="E148" s="14"/>
      <c r="F148" s="14"/>
      <c r="G148" s="14"/>
      <c r="H148" s="14"/>
      <c r="I148" s="14"/>
      <c r="J148"/>
      <c r="K148"/>
      <c r="L148" s="38"/>
      <c r="M148" s="38"/>
      <c r="N148" s="38"/>
    </row>
    <row r="149" spans="1:14" s="25" customFormat="1" hidden="1">
      <c r="A149" s="401" t="s">
        <v>107</v>
      </c>
      <c r="B149" s="352" t="s">
        <v>108</v>
      </c>
      <c r="C149" s="352"/>
      <c r="D149" s="352"/>
      <c r="E149" s="352"/>
      <c r="F149" s="352"/>
      <c r="G149" s="352"/>
      <c r="H149" s="352"/>
      <c r="I149" s="352"/>
      <c r="J149" s="352"/>
      <c r="K149"/>
      <c r="L149" s="38"/>
      <c r="M149" s="38"/>
      <c r="N149" s="38"/>
    </row>
    <row r="150" spans="1:14" s="25" customFormat="1" hidden="1">
      <c r="A150" s="401"/>
      <c r="B150" s="355" t="s">
        <v>109</v>
      </c>
      <c r="C150" s="355"/>
      <c r="D150" s="355"/>
      <c r="E150" s="355"/>
      <c r="F150" s="355"/>
      <c r="G150" s="355"/>
      <c r="H150" s="355"/>
      <c r="I150" s="355"/>
      <c r="J150" s="355"/>
      <c r="K150"/>
      <c r="L150" s="38"/>
      <c r="M150" s="38"/>
      <c r="N150" s="38"/>
    </row>
    <row r="151" spans="1:14" s="25" customFormat="1" hidden="1">
      <c r="A151" s="401"/>
      <c r="B151" s="355" t="s">
        <v>110</v>
      </c>
      <c r="C151" s="355"/>
      <c r="D151" s="355"/>
      <c r="E151" s="355"/>
      <c r="F151" s="355"/>
      <c r="G151" s="355"/>
      <c r="H151" s="355"/>
      <c r="I151" s="355"/>
      <c r="J151" s="355"/>
      <c r="K151"/>
      <c r="L151" s="38"/>
      <c r="M151" s="38"/>
      <c r="N151" s="38"/>
    </row>
    <row r="152" spans="1:14" s="25" customFormat="1" ht="15" hidden="1" customHeight="1">
      <c r="A152" s="372" t="s">
        <v>3</v>
      </c>
      <c r="B152" s="372" t="s">
        <v>4</v>
      </c>
      <c r="C152" s="372" t="s">
        <v>5</v>
      </c>
      <c r="D152" s="374" t="s">
        <v>86</v>
      </c>
      <c r="E152" s="374" t="s">
        <v>27</v>
      </c>
      <c r="F152" s="376" t="s">
        <v>111</v>
      </c>
      <c r="G152" s="66" t="s">
        <v>39</v>
      </c>
      <c r="H152" s="378" t="s">
        <v>101</v>
      </c>
      <c r="I152" s="378"/>
      <c r="J152" s="378"/>
      <c r="K152"/>
      <c r="L152" s="38"/>
      <c r="M152" s="38"/>
      <c r="N152" s="38"/>
    </row>
    <row r="153" spans="1:14" s="25" customFormat="1" ht="45.75" hidden="1" customHeight="1">
      <c r="A153" s="372"/>
      <c r="B153" s="372"/>
      <c r="C153" s="372"/>
      <c r="D153" s="374"/>
      <c r="E153" s="374"/>
      <c r="F153" s="376"/>
      <c r="G153" s="65" t="s">
        <v>13</v>
      </c>
      <c r="H153" s="66" t="s">
        <v>112</v>
      </c>
      <c r="I153" s="66" t="s">
        <v>113</v>
      </c>
      <c r="J153" s="66" t="s">
        <v>114</v>
      </c>
      <c r="K153"/>
      <c r="L153" s="38"/>
      <c r="M153" s="38"/>
      <c r="N153" s="38"/>
    </row>
    <row r="154" spans="1:14" s="25" customFormat="1" hidden="1">
      <c r="A154" s="15" t="s">
        <v>115</v>
      </c>
      <c r="B154" s="16"/>
      <c r="C154" s="15"/>
      <c r="D154" s="60"/>
      <c r="E154" s="60"/>
      <c r="F154" s="60"/>
      <c r="G154" s="60"/>
      <c r="H154" s="30"/>
      <c r="I154" s="30"/>
      <c r="J154" s="30"/>
      <c r="K154"/>
      <c r="L154" s="38"/>
      <c r="M154" s="38"/>
      <c r="N154" s="38"/>
    </row>
    <row r="155" spans="1:14" s="25" customFormat="1" hidden="1">
      <c r="A155" s="15"/>
      <c r="B155" s="16"/>
      <c r="C155" s="15"/>
      <c r="D155" s="60"/>
      <c r="E155" s="60"/>
      <c r="F155" s="60"/>
      <c r="G155" s="60"/>
      <c r="H155" s="30"/>
      <c r="I155" s="30"/>
      <c r="J155" s="30"/>
      <c r="K155"/>
      <c r="L155" s="38"/>
      <c r="M155" s="38"/>
      <c r="N155" s="38"/>
    </row>
    <row r="156" spans="1:14" s="25" customFormat="1" hidden="1">
      <c r="A156" s="15"/>
      <c r="B156" s="12"/>
      <c r="C156" s="15"/>
      <c r="D156" s="60"/>
      <c r="E156" s="60"/>
      <c r="F156" s="60"/>
      <c r="G156" s="60"/>
      <c r="H156" s="30"/>
      <c r="I156" s="30"/>
      <c r="J156" s="30"/>
      <c r="K156"/>
      <c r="L156" s="38"/>
      <c r="M156" s="38"/>
      <c r="N156" s="38"/>
    </row>
    <row r="157" spans="1:14" s="25" customFormat="1" hidden="1">
      <c r="A157" s="15"/>
      <c r="B157" s="16"/>
      <c r="C157" s="15"/>
      <c r="D157" s="60"/>
      <c r="E157" s="60"/>
      <c r="F157" s="60"/>
      <c r="G157" s="60"/>
      <c r="H157" s="30"/>
      <c r="I157" s="30"/>
      <c r="J157" s="30"/>
      <c r="K157"/>
      <c r="L157" s="38"/>
      <c r="M157" s="38"/>
      <c r="N157" s="38"/>
    </row>
    <row r="158" spans="1:14" s="25" customFormat="1" ht="15" hidden="1" customHeight="1">
      <c r="A158" s="469" t="s">
        <v>116</v>
      </c>
      <c r="B158" s="469"/>
      <c r="C158" s="469"/>
      <c r="D158" s="469"/>
      <c r="E158" s="469"/>
      <c r="F158" s="469"/>
      <c r="G158" s="469"/>
      <c r="H158" s="469"/>
      <c r="I158" s="469"/>
      <c r="J158" s="469"/>
      <c r="K158"/>
      <c r="L158" s="38"/>
      <c r="M158" s="38"/>
      <c r="N158" s="38"/>
    </row>
    <row r="159" spans="1:14" s="25" customFormat="1" ht="15" hidden="1" customHeight="1">
      <c r="A159" s="466" t="s">
        <v>81</v>
      </c>
      <c r="B159" s="466"/>
      <c r="C159" s="466"/>
      <c r="D159" s="466"/>
      <c r="E159" s="466"/>
      <c r="F159" s="466"/>
      <c r="G159" s="466"/>
      <c r="H159" s="466"/>
      <c r="I159" s="466"/>
      <c r="J159" s="466"/>
      <c r="K159"/>
      <c r="L159" s="38"/>
      <c r="M159" s="38"/>
      <c r="N159" s="38"/>
    </row>
    <row r="160" spans="1:14" s="25" customFormat="1">
      <c r="A160" s="14"/>
      <c r="B160" s="14"/>
      <c r="C160" s="14"/>
      <c r="D160" s="14"/>
      <c r="E160" s="14"/>
      <c r="F160" s="14"/>
      <c r="G160" s="14"/>
      <c r="H160" s="14"/>
      <c r="I160" s="14"/>
      <c r="J160"/>
      <c r="K160"/>
      <c r="L160" s="38"/>
      <c r="M160" s="38"/>
      <c r="N160" s="38"/>
    </row>
    <row r="161" spans="1:15" s="25" customFormat="1">
      <c r="A161" s="401" t="s">
        <v>117</v>
      </c>
      <c r="B161" s="352" t="s">
        <v>118</v>
      </c>
      <c r="C161" s="352"/>
      <c r="D161" s="352"/>
      <c r="E161" s="352"/>
      <c r="F161" s="352"/>
      <c r="G161" s="352"/>
      <c r="H161" s="352"/>
      <c r="I161" s="352"/>
      <c r="J161" s="352"/>
      <c r="K161" s="6"/>
      <c r="L161" s="6"/>
      <c r="M161" s="38"/>
      <c r="N161" s="38"/>
    </row>
    <row r="162" spans="1:15" s="25" customFormat="1">
      <c r="A162" s="401"/>
      <c r="B162" s="355" t="s">
        <v>109</v>
      </c>
      <c r="C162" s="355"/>
      <c r="D162" s="355"/>
      <c r="E162" s="355"/>
      <c r="F162" s="355"/>
      <c r="G162" s="355"/>
      <c r="H162" s="355"/>
      <c r="I162" s="355"/>
      <c r="J162" s="355"/>
      <c r="K162"/>
      <c r="L162" s="81"/>
      <c r="M162" s="81"/>
      <c r="N162" s="38"/>
    </row>
    <row r="163" spans="1:15" s="25" customFormat="1" ht="15" customHeight="1">
      <c r="A163" s="401"/>
      <c r="B163" s="355" t="s">
        <v>110</v>
      </c>
      <c r="C163" s="355"/>
      <c r="D163" s="355"/>
      <c r="E163" s="355"/>
      <c r="F163" s="355"/>
      <c r="G163" s="355"/>
      <c r="H163" s="355"/>
      <c r="I163" s="355"/>
      <c r="J163" s="355"/>
      <c r="K163"/>
      <c r="L163" s="81"/>
      <c r="M163" s="81"/>
      <c r="N163" s="6"/>
      <c r="O163" s="3"/>
    </row>
    <row r="164" spans="1:15" s="25" customFormat="1" ht="15" customHeight="1">
      <c r="A164" s="372" t="s">
        <v>3</v>
      </c>
      <c r="B164" s="372" t="s">
        <v>4</v>
      </c>
      <c r="C164" s="467" t="s">
        <v>5</v>
      </c>
      <c r="D164" s="468" t="s">
        <v>86</v>
      </c>
      <c r="E164" s="374" t="s">
        <v>27</v>
      </c>
      <c r="F164" s="376" t="s">
        <v>111</v>
      </c>
      <c r="G164" s="66" t="s">
        <v>39</v>
      </c>
      <c r="H164" s="378" t="s">
        <v>101</v>
      </c>
      <c r="I164" s="378"/>
      <c r="J164" s="378"/>
      <c r="K164"/>
      <c r="L164" s="81"/>
      <c r="M164" s="81"/>
      <c r="N164" s="6"/>
      <c r="O164" s="3"/>
    </row>
    <row r="165" spans="1:15" s="25" customFormat="1" ht="45" customHeight="1">
      <c r="A165" s="372"/>
      <c r="B165" s="372"/>
      <c r="C165" s="467"/>
      <c r="D165" s="468"/>
      <c r="E165" s="374"/>
      <c r="F165" s="376"/>
      <c r="G165" s="65" t="s">
        <v>13</v>
      </c>
      <c r="H165" s="66" t="s">
        <v>119</v>
      </c>
      <c r="I165" s="66" t="s">
        <v>113</v>
      </c>
      <c r="J165" s="66" t="s">
        <v>120</v>
      </c>
      <c r="K165"/>
      <c r="L165" s="81"/>
      <c r="M165" s="81"/>
      <c r="N165" s="38"/>
    </row>
    <row r="166" spans="1:15" s="25" customFormat="1">
      <c r="A166" s="15" t="s">
        <v>442</v>
      </c>
      <c r="B166" s="16"/>
      <c r="C166" s="15" t="s">
        <v>438</v>
      </c>
      <c r="D166" s="60">
        <f>G166-2</f>
        <v>45051</v>
      </c>
      <c r="E166" s="60">
        <f>G166-1</f>
        <v>45052</v>
      </c>
      <c r="F166" s="60">
        <f>D166</f>
        <v>45051</v>
      </c>
      <c r="G166" s="60">
        <v>45053</v>
      </c>
      <c r="H166" s="30">
        <f>G166+5</f>
        <v>45058</v>
      </c>
      <c r="I166" s="30">
        <f>G166+6</f>
        <v>45059</v>
      </c>
      <c r="J166" s="59">
        <f>G166+10</f>
        <v>45063</v>
      </c>
      <c r="K166"/>
      <c r="L166" s="81"/>
      <c r="M166" s="81"/>
      <c r="N166" s="38"/>
    </row>
    <row r="167" spans="1:15" s="25" customFormat="1">
      <c r="A167" s="15" t="s">
        <v>443</v>
      </c>
      <c r="B167" s="16"/>
      <c r="C167" s="15" t="s">
        <v>439</v>
      </c>
      <c r="D167" s="60">
        <f>G167-2</f>
        <v>45058</v>
      </c>
      <c r="E167" s="60">
        <f>G167-1</f>
        <v>45059</v>
      </c>
      <c r="F167" s="60">
        <f>D167</f>
        <v>45058</v>
      </c>
      <c r="G167" s="60">
        <v>45060</v>
      </c>
      <c r="H167" s="30">
        <f>G167+5</f>
        <v>45065</v>
      </c>
      <c r="I167" s="30">
        <f>G167+6</f>
        <v>45066</v>
      </c>
      <c r="J167" s="59">
        <f>G167+10</f>
        <v>45070</v>
      </c>
      <c r="K167"/>
      <c r="L167" s="81"/>
      <c r="M167" s="81"/>
      <c r="N167" s="38"/>
    </row>
    <row r="168" spans="1:15" s="25" customFormat="1">
      <c r="A168" s="15" t="s">
        <v>444</v>
      </c>
      <c r="B168" s="15"/>
      <c r="C168" s="15" t="s">
        <v>440</v>
      </c>
      <c r="D168" s="60">
        <f>G168-2</f>
        <v>45065</v>
      </c>
      <c r="E168" s="60">
        <f>G168-1</f>
        <v>45066</v>
      </c>
      <c r="F168" s="60">
        <f>D168</f>
        <v>45065</v>
      </c>
      <c r="G168" s="60">
        <v>45067</v>
      </c>
      <c r="H168" s="30">
        <f>G168+5</f>
        <v>45072</v>
      </c>
      <c r="I168" s="30">
        <f>G168+6</f>
        <v>45073</v>
      </c>
      <c r="J168" s="59">
        <f>G168+10</f>
        <v>45077</v>
      </c>
      <c r="K168"/>
      <c r="L168" s="81"/>
      <c r="M168" s="81"/>
      <c r="N168" s="38"/>
    </row>
    <row r="169" spans="1:15" s="25" customFormat="1">
      <c r="A169" s="15" t="s">
        <v>445</v>
      </c>
      <c r="B169" s="16"/>
      <c r="C169" s="15" t="s">
        <v>441</v>
      </c>
      <c r="D169" s="60">
        <f>G169-2</f>
        <v>45072</v>
      </c>
      <c r="E169" s="60">
        <f>G169-1</f>
        <v>45073</v>
      </c>
      <c r="F169" s="60">
        <f>D169</f>
        <v>45072</v>
      </c>
      <c r="G169" s="60">
        <v>45074</v>
      </c>
      <c r="H169" s="30">
        <f>G169+5</f>
        <v>45079</v>
      </c>
      <c r="I169" s="30">
        <f>G169+6</f>
        <v>45080</v>
      </c>
      <c r="J169" s="59">
        <f>G169+10</f>
        <v>45084</v>
      </c>
      <c r="K169"/>
      <c r="L169" s="81"/>
      <c r="M169" s="81"/>
      <c r="N169" s="38"/>
    </row>
    <row r="170" spans="1:15" s="40" customFormat="1" ht="15" customHeight="1">
      <c r="A170" s="465" t="s">
        <v>121</v>
      </c>
      <c r="B170" s="465"/>
      <c r="C170" s="465"/>
      <c r="D170" s="465"/>
      <c r="E170" s="465"/>
      <c r="F170" s="465"/>
      <c r="G170" s="465"/>
      <c r="H170" s="465"/>
      <c r="I170" s="465"/>
      <c r="J170" s="465"/>
      <c r="K170"/>
      <c r="L170" s="81"/>
      <c r="M170" s="81"/>
      <c r="N170" s="85"/>
      <c r="O170" s="10"/>
    </row>
    <row r="171" spans="1:15" s="40" customFormat="1" ht="15" customHeight="1">
      <c r="A171" s="465" t="s">
        <v>105</v>
      </c>
      <c r="B171" s="465"/>
      <c r="C171" s="465"/>
      <c r="D171" s="465"/>
      <c r="E171" s="465"/>
      <c r="F171" s="465"/>
      <c r="G171" s="465"/>
      <c r="H171" s="465"/>
      <c r="I171" s="465"/>
      <c r="J171" s="465"/>
      <c r="K171"/>
      <c r="L171" s="81"/>
      <c r="M171" s="81"/>
      <c r="N171" s="86"/>
    </row>
    <row r="172" spans="1:15" s="25" customFormat="1" ht="15" customHeight="1">
      <c r="A172" s="465" t="s">
        <v>106</v>
      </c>
      <c r="B172" s="465"/>
      <c r="C172" s="465"/>
      <c r="D172" s="465"/>
      <c r="E172" s="465"/>
      <c r="F172" s="465"/>
      <c r="G172" s="465"/>
      <c r="H172" s="465"/>
      <c r="I172" s="465"/>
      <c r="J172" s="465"/>
      <c r="K172"/>
      <c r="L172" s="81"/>
      <c r="M172" s="81"/>
      <c r="N172" s="38"/>
    </row>
    <row r="173" spans="1:15" s="25" customFormat="1" ht="15" customHeight="1">
      <c r="A173" s="466" t="s">
        <v>81</v>
      </c>
      <c r="B173" s="466"/>
      <c r="C173" s="466"/>
      <c r="D173" s="466"/>
      <c r="E173" s="466"/>
      <c r="F173" s="466"/>
      <c r="G173" s="466"/>
      <c r="H173" s="466"/>
      <c r="I173" s="466"/>
      <c r="J173" s="466"/>
      <c r="K173"/>
      <c r="L173" s="81"/>
      <c r="M173" s="81"/>
      <c r="N173" s="38"/>
    </row>
    <row r="174" spans="1:15" s="25" customFormat="1" hidden="1">
      <c r="A174" s="38"/>
      <c r="I174" s="38"/>
      <c r="J174" s="38"/>
      <c r="K174"/>
      <c r="L174" s="81"/>
      <c r="M174" s="81"/>
      <c r="N174" s="38"/>
    </row>
    <row r="175" spans="1:15" s="25" customFormat="1" ht="15" hidden="1" customHeight="1">
      <c r="A175" s="401" t="s">
        <v>122</v>
      </c>
      <c r="B175" s="352" t="s">
        <v>123</v>
      </c>
      <c r="C175" s="352"/>
      <c r="D175" s="352"/>
      <c r="E175" s="352"/>
      <c r="F175" s="352"/>
      <c r="G175" s="352"/>
      <c r="H175" s="352"/>
      <c r="I175" s="352"/>
      <c r="J175" s="352"/>
      <c r="K175"/>
      <c r="L175" s="81"/>
      <c r="M175" s="81"/>
      <c r="N175" s="38"/>
    </row>
    <row r="176" spans="1:15" s="25" customFormat="1" ht="15" hidden="1" customHeight="1">
      <c r="A176" s="401"/>
      <c r="B176" s="355" t="s">
        <v>124</v>
      </c>
      <c r="C176" s="355"/>
      <c r="D176" s="355"/>
      <c r="E176" s="355"/>
      <c r="F176" s="355"/>
      <c r="G176" s="355"/>
      <c r="H176" s="355"/>
      <c r="I176" s="355"/>
      <c r="J176" s="355"/>
      <c r="K176"/>
      <c r="L176" s="81"/>
      <c r="M176" s="81"/>
      <c r="N176" s="38"/>
    </row>
    <row r="177" spans="1:15" s="25" customFormat="1" ht="15" hidden="1" customHeight="1">
      <c r="A177" s="401"/>
      <c r="B177" s="355" t="s">
        <v>85</v>
      </c>
      <c r="C177" s="355"/>
      <c r="D177" s="355"/>
      <c r="E177" s="355"/>
      <c r="F177" s="355"/>
      <c r="G177" s="355"/>
      <c r="H177" s="355"/>
      <c r="I177" s="355"/>
      <c r="J177" s="355"/>
      <c r="K177"/>
      <c r="L177" s="81"/>
      <c r="M177" s="38"/>
      <c r="N177" s="38"/>
    </row>
    <row r="178" spans="1:15" s="25" customFormat="1" ht="15" hidden="1" customHeight="1">
      <c r="A178" s="372" t="s">
        <v>3</v>
      </c>
      <c r="B178" s="372" t="s">
        <v>125</v>
      </c>
      <c r="C178" s="372" t="s">
        <v>5</v>
      </c>
      <c r="D178" s="374" t="s">
        <v>86</v>
      </c>
      <c r="E178" s="374" t="s">
        <v>27</v>
      </c>
      <c r="F178" s="376" t="s">
        <v>126</v>
      </c>
      <c r="G178" s="66" t="s">
        <v>39</v>
      </c>
      <c r="H178" s="453" t="s">
        <v>10</v>
      </c>
      <c r="I178" s="66" t="s">
        <v>9</v>
      </c>
      <c r="J178" s="66" t="s">
        <v>12</v>
      </c>
      <c r="K178"/>
      <c r="L178" s="81"/>
      <c r="M178" s="38"/>
      <c r="N178" s="38"/>
    </row>
    <row r="179" spans="1:15" s="25" customFormat="1" ht="30" hidden="1" customHeight="1">
      <c r="A179" s="372"/>
      <c r="B179" s="372"/>
      <c r="C179" s="372"/>
      <c r="D179" s="374"/>
      <c r="E179" s="374"/>
      <c r="F179" s="376"/>
      <c r="G179" s="71" t="s">
        <v>13</v>
      </c>
      <c r="H179" s="453"/>
      <c r="I179" s="72" t="s">
        <v>127</v>
      </c>
      <c r="J179" s="72" t="s">
        <v>128</v>
      </c>
      <c r="K179"/>
      <c r="L179" s="81"/>
      <c r="M179" s="38"/>
      <c r="N179" s="38"/>
    </row>
    <row r="180" spans="1:15" s="25" customFormat="1" hidden="1">
      <c r="A180" s="87" t="s">
        <v>129</v>
      </c>
      <c r="B180" s="88"/>
      <c r="C180" s="89" t="s">
        <v>130</v>
      </c>
      <c r="D180" s="90">
        <f>G180-1</f>
        <v>44658</v>
      </c>
      <c r="E180" s="90">
        <f>G180-1</f>
        <v>44658</v>
      </c>
      <c r="F180" s="90">
        <f>G180-2</f>
        <v>44657</v>
      </c>
      <c r="G180" s="91">
        <v>44659</v>
      </c>
      <c r="H180" s="143"/>
      <c r="I180" s="98"/>
      <c r="J180" s="98"/>
      <c r="K180"/>
      <c r="L180" s="81"/>
      <c r="M180" s="38"/>
      <c r="N180" s="38"/>
    </row>
    <row r="181" spans="1:15" s="25" customFormat="1" hidden="1">
      <c r="A181" s="87" t="s">
        <v>131</v>
      </c>
      <c r="B181" s="88"/>
      <c r="C181" s="89" t="s">
        <v>132</v>
      </c>
      <c r="D181" s="90">
        <f>G181-1</f>
        <v>44665</v>
      </c>
      <c r="E181" s="90">
        <f>G181-1</f>
        <v>44665</v>
      </c>
      <c r="F181" s="90">
        <f>G181-2</f>
        <v>44664</v>
      </c>
      <c r="G181" s="91">
        <v>44666</v>
      </c>
      <c r="H181" s="143"/>
      <c r="I181" s="74"/>
      <c r="J181" s="98"/>
      <c r="K181"/>
      <c r="L181" s="81"/>
      <c r="M181" s="38"/>
      <c r="N181" s="38"/>
    </row>
    <row r="182" spans="1:15" s="25" customFormat="1" hidden="1">
      <c r="A182" s="87" t="s">
        <v>133</v>
      </c>
      <c r="B182" s="88"/>
      <c r="C182" s="89" t="s">
        <v>134</v>
      </c>
      <c r="D182" s="90">
        <f>G182-1</f>
        <v>44679</v>
      </c>
      <c r="E182" s="90">
        <f>G182-1</f>
        <v>44679</v>
      </c>
      <c r="F182" s="90">
        <f>G182-2</f>
        <v>44678</v>
      </c>
      <c r="G182" s="91">
        <v>44680</v>
      </c>
      <c r="H182" s="143"/>
      <c r="I182" s="99"/>
      <c r="J182" s="98"/>
      <c r="K182"/>
      <c r="L182" s="81"/>
      <c r="M182" s="38"/>
      <c r="N182" s="38"/>
    </row>
    <row r="183" spans="1:15" s="25" customFormat="1" hidden="1">
      <c r="A183" s="87" t="s">
        <v>135</v>
      </c>
      <c r="B183" s="88"/>
      <c r="C183" s="89" t="s">
        <v>136</v>
      </c>
      <c r="D183" s="90">
        <f>G183-1</f>
        <v>44686</v>
      </c>
      <c r="E183" s="90">
        <f>G183-1</f>
        <v>44686</v>
      </c>
      <c r="F183" s="90">
        <f>G183-2</f>
        <v>44685</v>
      </c>
      <c r="G183" s="91">
        <v>44687</v>
      </c>
      <c r="H183" s="100"/>
      <c r="I183" s="101"/>
      <c r="J183" s="102"/>
      <c r="K183"/>
      <c r="L183" s="81"/>
      <c r="M183" s="38"/>
      <c r="N183" s="38"/>
    </row>
    <row r="184" spans="1:15" s="25" customFormat="1" ht="15" hidden="1" customHeight="1">
      <c r="A184" s="454" t="s">
        <v>137</v>
      </c>
      <c r="B184" s="454"/>
      <c r="C184" s="454"/>
      <c r="D184" s="454"/>
      <c r="E184" s="454"/>
      <c r="F184" s="454"/>
      <c r="G184" s="454"/>
      <c r="H184" s="454"/>
      <c r="I184" s="99"/>
      <c r="J184" s="103"/>
      <c r="K184"/>
      <c r="L184" s="81"/>
      <c r="M184" s="81"/>
      <c r="N184" s="38"/>
    </row>
    <row r="185" spans="1:15" s="25" customFormat="1" ht="15" hidden="1" customHeight="1">
      <c r="A185" s="462" t="s">
        <v>138</v>
      </c>
      <c r="B185" s="462"/>
      <c r="C185" s="462"/>
      <c r="D185" s="462"/>
      <c r="E185" s="462"/>
      <c r="F185" s="462"/>
      <c r="G185" s="462"/>
      <c r="H185" s="462"/>
      <c r="I185" s="462"/>
      <c r="J185" s="462"/>
      <c r="K185"/>
      <c r="L185" s="81"/>
      <c r="M185" s="81"/>
      <c r="N185" s="38"/>
    </row>
    <row r="186" spans="1:15" s="25" customFormat="1" ht="19.5" hidden="1" customHeight="1">
      <c r="A186" s="463" t="s">
        <v>139</v>
      </c>
      <c r="B186" s="463"/>
      <c r="C186" s="463"/>
      <c r="D186" s="463"/>
      <c r="E186" s="463"/>
      <c r="F186" s="463"/>
      <c r="G186" s="463"/>
      <c r="H186" s="463"/>
      <c r="I186" s="463"/>
      <c r="J186" s="463"/>
      <c r="K186"/>
      <c r="L186" s="81"/>
      <c r="M186" s="81"/>
      <c r="N186" s="38"/>
    </row>
    <row r="187" spans="1:15" s="25" customFormat="1" ht="19.5" hidden="1" customHeight="1">
      <c r="A187" s="463" t="s">
        <v>81</v>
      </c>
      <c r="B187" s="463"/>
      <c r="C187" s="463"/>
      <c r="D187" s="463"/>
      <c r="E187" s="463"/>
      <c r="F187" s="463"/>
      <c r="G187" s="463"/>
      <c r="H187" s="463"/>
      <c r="I187" s="463"/>
      <c r="J187" s="463"/>
      <c r="K187"/>
      <c r="L187" s="81"/>
      <c r="M187" s="81"/>
      <c r="N187" s="38"/>
    </row>
    <row r="188" spans="1:15" s="25" customFormat="1">
      <c r="A188" s="55"/>
      <c r="B188" s="55"/>
      <c r="C188" s="55"/>
      <c r="D188" s="55"/>
      <c r="E188" s="55"/>
      <c r="F188" s="55"/>
      <c r="G188" s="55"/>
      <c r="H188" s="55"/>
      <c r="I188" s="55"/>
      <c r="J188" s="55"/>
      <c r="K188"/>
      <c r="L188" s="81"/>
      <c r="M188" s="81"/>
      <c r="N188" s="38"/>
    </row>
    <row r="189" spans="1:15" s="25" customFormat="1" ht="15" customHeight="1">
      <c r="A189" s="464" t="s">
        <v>140</v>
      </c>
      <c r="B189" s="337" t="s">
        <v>141</v>
      </c>
      <c r="C189" s="337"/>
      <c r="D189" s="337"/>
      <c r="E189" s="337"/>
      <c r="F189" s="337"/>
      <c r="G189" s="337"/>
      <c r="H189" s="337"/>
      <c r="I189" s="337"/>
      <c r="J189" s="337"/>
      <c r="K189" s="337"/>
      <c r="L189" s="81"/>
      <c r="M189" s="81"/>
      <c r="N189" s="38"/>
    </row>
    <row r="190" spans="1:15">
      <c r="A190" s="464"/>
      <c r="B190" s="452" t="s">
        <v>109</v>
      </c>
      <c r="C190" s="452"/>
      <c r="D190" s="452"/>
      <c r="E190" s="452"/>
      <c r="F190" s="452"/>
      <c r="G190" s="452"/>
      <c r="H190" s="452"/>
      <c r="I190" s="452"/>
      <c r="J190" s="452"/>
      <c r="K190" s="452"/>
      <c r="L190" s="81"/>
      <c r="M190" s="81"/>
      <c r="N190" s="38"/>
      <c r="O190" s="25"/>
    </row>
    <row r="191" spans="1:15">
      <c r="A191" s="464"/>
      <c r="B191" s="452" t="s">
        <v>142</v>
      </c>
      <c r="C191" s="452"/>
      <c r="D191" s="452"/>
      <c r="E191" s="452"/>
      <c r="F191" s="452"/>
      <c r="G191" s="452"/>
      <c r="H191" s="452"/>
      <c r="I191" s="452"/>
      <c r="J191" s="452"/>
      <c r="K191" s="452"/>
      <c r="L191" s="81"/>
      <c r="M191" s="81"/>
    </row>
    <row r="192" spans="1:15" ht="15" customHeight="1">
      <c r="A192" s="443" t="s">
        <v>3</v>
      </c>
      <c r="B192" s="443" t="s">
        <v>4</v>
      </c>
      <c r="C192" s="443" t="s">
        <v>5</v>
      </c>
      <c r="D192" s="446" t="s">
        <v>86</v>
      </c>
      <c r="E192" s="446" t="s">
        <v>27</v>
      </c>
      <c r="F192" s="447" t="s">
        <v>143</v>
      </c>
      <c r="G192" s="119" t="s">
        <v>9</v>
      </c>
      <c r="H192" s="433" t="s">
        <v>101</v>
      </c>
      <c r="I192" s="433"/>
      <c r="J192" s="433"/>
      <c r="K192" s="433"/>
      <c r="L192" s="81"/>
      <c r="M192" s="81"/>
    </row>
    <row r="193" spans="1:16" ht="75" customHeight="1">
      <c r="A193" s="443"/>
      <c r="B193" s="443"/>
      <c r="C193" s="443"/>
      <c r="D193" s="446"/>
      <c r="E193" s="446"/>
      <c r="F193" s="447"/>
      <c r="G193" s="120" t="s">
        <v>13</v>
      </c>
      <c r="H193" s="119" t="s">
        <v>144</v>
      </c>
      <c r="I193" s="119" t="s">
        <v>145</v>
      </c>
      <c r="J193" s="119" t="s">
        <v>146</v>
      </c>
      <c r="K193" s="119" t="s">
        <v>147</v>
      </c>
      <c r="L193" s="81"/>
      <c r="M193" s="81"/>
      <c r="N193" s="36"/>
    </row>
    <row r="194" spans="1:16">
      <c r="A194" s="197" t="s">
        <v>394</v>
      </c>
      <c r="B194" s="214"/>
      <c r="C194" s="215" t="s">
        <v>395</v>
      </c>
      <c r="D194" s="198">
        <f>G194-1</f>
        <v>45049</v>
      </c>
      <c r="E194" s="198">
        <f>G194-1</f>
        <v>45049</v>
      </c>
      <c r="F194" s="198">
        <f>G194-2</f>
        <v>45048</v>
      </c>
      <c r="G194" s="216">
        <v>45050</v>
      </c>
      <c r="H194" s="98">
        <f>G194+7</f>
        <v>45057</v>
      </c>
      <c r="I194" s="98">
        <f>G194+8</f>
        <v>45058</v>
      </c>
      <c r="J194" s="98">
        <f>G194+10</f>
        <v>45060</v>
      </c>
      <c r="K194" s="98">
        <f>G194+13</f>
        <v>45063</v>
      </c>
      <c r="L194" s="81"/>
      <c r="M194" s="81"/>
      <c r="N194" s="36"/>
    </row>
    <row r="195" spans="1:16">
      <c r="A195" s="296" t="s">
        <v>396</v>
      </c>
      <c r="B195" s="214" t="s">
        <v>148</v>
      </c>
      <c r="C195" s="215" t="s">
        <v>397</v>
      </c>
      <c r="D195" s="198">
        <f>G195-1</f>
        <v>45056</v>
      </c>
      <c r="E195" s="198">
        <f>G195-1</f>
        <v>45056</v>
      </c>
      <c r="F195" s="198">
        <f>G195-2</f>
        <v>45055</v>
      </c>
      <c r="G195" s="216">
        <f>G194+7</f>
        <v>45057</v>
      </c>
      <c r="H195" s="98">
        <f>G195+7</f>
        <v>45064</v>
      </c>
      <c r="I195" s="98">
        <f>G195+8</f>
        <v>45065</v>
      </c>
      <c r="J195" s="98">
        <f>G195+10</f>
        <v>45067</v>
      </c>
      <c r="K195" s="98">
        <f>G195+13</f>
        <v>45070</v>
      </c>
      <c r="L195" s="81"/>
      <c r="M195" s="81"/>
    </row>
    <row r="196" spans="1:16">
      <c r="A196" s="296" t="s">
        <v>398</v>
      </c>
      <c r="B196" s="214" t="s">
        <v>148</v>
      </c>
      <c r="C196" s="215" t="s">
        <v>399</v>
      </c>
      <c r="D196" s="198">
        <f>G196-1</f>
        <v>45063</v>
      </c>
      <c r="E196" s="198">
        <f>G196-1</f>
        <v>45063</v>
      </c>
      <c r="F196" s="198">
        <f>G196-2</f>
        <v>45062</v>
      </c>
      <c r="G196" s="216">
        <f>G195+7</f>
        <v>45064</v>
      </c>
      <c r="H196" s="98">
        <f>G196+7</f>
        <v>45071</v>
      </c>
      <c r="I196" s="98">
        <f>G196+8</f>
        <v>45072</v>
      </c>
      <c r="J196" s="98">
        <f>G196+10</f>
        <v>45074</v>
      </c>
      <c r="K196" s="98">
        <f>G196+13</f>
        <v>45077</v>
      </c>
      <c r="L196" s="81"/>
      <c r="M196" s="81"/>
    </row>
    <row r="197" spans="1:16">
      <c r="A197" t="s">
        <v>400</v>
      </c>
      <c r="B197" s="199" t="s">
        <v>148</v>
      </c>
      <c r="C197" t="s">
        <v>401</v>
      </c>
      <c r="D197" s="198">
        <f>G197-1</f>
        <v>45070</v>
      </c>
      <c r="E197" s="198">
        <f>G197-1</f>
        <v>45070</v>
      </c>
      <c r="F197" s="198">
        <f>G197-2</f>
        <v>45069</v>
      </c>
      <c r="G197" s="216">
        <f>G196+7</f>
        <v>45071</v>
      </c>
      <c r="H197" s="98">
        <f>G197+7</f>
        <v>45078</v>
      </c>
      <c r="I197" s="98">
        <f>G197+8</f>
        <v>45079</v>
      </c>
      <c r="J197" s="98">
        <f>G197+10</f>
        <v>45081</v>
      </c>
      <c r="K197" s="98">
        <f>G197+13</f>
        <v>45084</v>
      </c>
      <c r="L197" s="81"/>
      <c r="M197" s="81"/>
    </row>
    <row r="198" spans="1:16" ht="15" customHeight="1">
      <c r="A198" s="434" t="s">
        <v>149</v>
      </c>
      <c r="B198" s="434"/>
      <c r="C198" s="434"/>
      <c r="D198" s="434"/>
      <c r="E198" s="434"/>
      <c r="F198" s="434"/>
      <c r="G198" s="434"/>
      <c r="H198" s="434"/>
      <c r="I198" s="434"/>
      <c r="J198" s="434"/>
      <c r="K198" s="434"/>
      <c r="L198" s="81"/>
      <c r="M198" s="81"/>
    </row>
    <row r="199" spans="1:16" ht="15" customHeight="1">
      <c r="A199" s="459" t="s">
        <v>150</v>
      </c>
      <c r="B199" s="459"/>
      <c r="C199" s="459"/>
      <c r="D199" s="459"/>
      <c r="E199" s="459"/>
      <c r="F199" s="459"/>
      <c r="G199" s="459"/>
      <c r="H199" s="459"/>
      <c r="I199" s="459"/>
      <c r="J199" s="459"/>
      <c r="K199" s="459"/>
      <c r="L199" s="81"/>
      <c r="M199" s="81"/>
    </row>
    <row r="200" spans="1:16" ht="15" customHeight="1">
      <c r="A200" s="434" t="s">
        <v>151</v>
      </c>
      <c r="B200" s="434"/>
      <c r="C200" s="434"/>
      <c r="D200" s="434"/>
      <c r="E200" s="434"/>
      <c r="F200" s="434"/>
      <c r="G200" s="434"/>
      <c r="H200" s="434"/>
      <c r="I200" s="434"/>
      <c r="J200" s="434"/>
      <c r="K200" s="434"/>
      <c r="L200" s="81"/>
      <c r="M200" s="81"/>
    </row>
    <row r="201" spans="1:16" ht="15" customHeight="1">
      <c r="A201" s="460" t="s">
        <v>81</v>
      </c>
      <c r="B201" s="460"/>
      <c r="C201" s="460"/>
      <c r="D201" s="460"/>
      <c r="E201" s="460"/>
      <c r="F201" s="460"/>
      <c r="G201" s="460"/>
      <c r="H201" s="460"/>
      <c r="I201" s="460"/>
      <c r="J201" s="460"/>
      <c r="K201" s="460"/>
      <c r="L201" s="81"/>
      <c r="M201" s="81"/>
    </row>
    <row r="202" spans="1:16" ht="15" customHeight="1">
      <c r="A202" s="55"/>
      <c r="B202" s="55"/>
      <c r="C202" s="55"/>
      <c r="D202" s="55"/>
      <c r="E202" s="55"/>
      <c r="F202" s="55"/>
      <c r="G202" s="55"/>
      <c r="H202" s="55"/>
      <c r="I202" s="55"/>
      <c r="J202" s="55"/>
      <c r="K202" s="55"/>
      <c r="L202" s="81"/>
      <c r="M202" s="81"/>
    </row>
    <row r="203" spans="1:16" ht="15" hidden="1" customHeight="1">
      <c r="A203" s="461" t="s">
        <v>152</v>
      </c>
      <c r="B203" s="337" t="s">
        <v>153</v>
      </c>
      <c r="C203" s="337"/>
      <c r="D203" s="337"/>
      <c r="E203" s="337"/>
      <c r="F203" s="337"/>
      <c r="G203" s="337"/>
      <c r="H203" s="337"/>
      <c r="I203" s="337"/>
      <c r="J203" s="337"/>
      <c r="K203" s="55"/>
      <c r="L203" s="81"/>
      <c r="M203" s="81"/>
    </row>
    <row r="204" spans="1:16" ht="15" hidden="1" customHeight="1">
      <c r="A204" s="461"/>
      <c r="B204" s="452" t="s">
        <v>98</v>
      </c>
      <c r="C204" s="452"/>
      <c r="D204" s="452"/>
      <c r="E204" s="452"/>
      <c r="F204" s="452"/>
      <c r="G204" s="452"/>
      <c r="H204" s="452"/>
      <c r="I204" s="452"/>
      <c r="J204" s="452"/>
      <c r="K204" s="55"/>
      <c r="L204" s="81"/>
      <c r="M204" s="81"/>
    </row>
    <row r="205" spans="1:16" ht="15" hidden="1" customHeight="1">
      <c r="A205" s="461"/>
      <c r="B205" s="452" t="s">
        <v>154</v>
      </c>
      <c r="C205" s="452"/>
      <c r="D205" s="452"/>
      <c r="E205" s="452"/>
      <c r="F205" s="452"/>
      <c r="G205" s="452"/>
      <c r="H205" s="452"/>
      <c r="I205" s="452"/>
      <c r="J205" s="452"/>
      <c r="K205" s="55"/>
      <c r="L205" s="81"/>
      <c r="M205" s="81"/>
    </row>
    <row r="206" spans="1:16" ht="15" hidden="1" customHeight="1">
      <c r="A206" s="443" t="s">
        <v>3</v>
      </c>
      <c r="B206" s="443" t="s">
        <v>4</v>
      </c>
      <c r="C206" s="443" t="s">
        <v>5</v>
      </c>
      <c r="D206" s="446" t="s">
        <v>86</v>
      </c>
      <c r="E206" s="446" t="s">
        <v>27</v>
      </c>
      <c r="F206" s="447" t="s">
        <v>100</v>
      </c>
      <c r="G206" s="119" t="s">
        <v>39</v>
      </c>
      <c r="H206" s="433" t="s">
        <v>101</v>
      </c>
      <c r="I206" s="433"/>
      <c r="J206" s="433"/>
      <c r="K206" s="55"/>
      <c r="L206" s="81"/>
      <c r="M206" s="81"/>
    </row>
    <row r="207" spans="1:16" ht="30" hidden="1" customHeight="1">
      <c r="A207" s="443"/>
      <c r="B207" s="443"/>
      <c r="C207" s="443"/>
      <c r="D207" s="446"/>
      <c r="E207" s="446"/>
      <c r="F207" s="447"/>
      <c r="G207" s="120" t="s">
        <v>13</v>
      </c>
      <c r="H207" s="119" t="s">
        <v>155</v>
      </c>
      <c r="I207" s="119" t="s">
        <v>156</v>
      </c>
      <c r="J207" s="119" t="s">
        <v>157</v>
      </c>
      <c r="K207" s="55"/>
      <c r="L207" s="81"/>
      <c r="M207" s="81"/>
    </row>
    <row r="208" spans="1:16" s="6" customFormat="1" hidden="1">
      <c r="A208" s="133" t="s">
        <v>158</v>
      </c>
      <c r="B208" s="106"/>
      <c r="C208" s="133" t="s">
        <v>159</v>
      </c>
      <c r="D208" s="104">
        <f>G208-1</f>
        <v>44656</v>
      </c>
      <c r="E208" s="104">
        <f>G208-1</f>
        <v>44656</v>
      </c>
      <c r="F208" s="104">
        <f>G208-2</f>
        <v>44655</v>
      </c>
      <c r="G208" s="118">
        <v>44657</v>
      </c>
      <c r="H208" s="105" t="s">
        <v>160</v>
      </c>
      <c r="I208" s="105">
        <f>G208+8</f>
        <v>44665</v>
      </c>
      <c r="J208" s="105">
        <f>G208+11</f>
        <v>44668</v>
      </c>
      <c r="K208" s="55"/>
      <c r="L208" s="81"/>
      <c r="M208" s="81"/>
      <c r="O208" s="3"/>
      <c r="P208" s="3"/>
    </row>
    <row r="209" spans="1:16" s="6" customFormat="1" hidden="1">
      <c r="A209" s="133"/>
      <c r="B209" s="106"/>
      <c r="C209" s="133"/>
      <c r="D209" s="104"/>
      <c r="E209" s="104"/>
      <c r="F209" s="104"/>
      <c r="G209" s="118"/>
      <c r="H209" s="105"/>
      <c r="I209" s="105"/>
      <c r="J209" s="107"/>
      <c r="K209" s="55"/>
      <c r="L209" s="81"/>
      <c r="M209" s="81"/>
      <c r="O209" s="3"/>
      <c r="P209" s="3"/>
    </row>
    <row r="210" spans="1:16" s="6" customFormat="1" ht="15" hidden="1" customHeight="1">
      <c r="A210" s="457" t="s">
        <v>161</v>
      </c>
      <c r="B210" s="457"/>
      <c r="C210" s="457"/>
      <c r="D210" s="457"/>
      <c r="E210" s="457"/>
      <c r="F210" s="457"/>
      <c r="G210" s="457"/>
      <c r="H210" s="457"/>
      <c r="I210" s="457"/>
      <c r="J210" s="457"/>
      <c r="K210" s="55"/>
      <c r="L210" s="81"/>
      <c r="M210" s="81"/>
      <c r="O210" s="3"/>
      <c r="P210" s="3"/>
    </row>
    <row r="211" spans="1:16" s="6" customFormat="1" ht="15" hidden="1" customHeight="1">
      <c r="A211" s="458" t="s">
        <v>81</v>
      </c>
      <c r="B211" s="458"/>
      <c r="C211" s="458"/>
      <c r="D211" s="458"/>
      <c r="E211" s="458"/>
      <c r="F211" s="458"/>
      <c r="G211" s="458"/>
      <c r="H211" s="458"/>
      <c r="I211" s="458"/>
      <c r="J211" s="458"/>
      <c r="K211" s="55"/>
      <c r="L211" s="81"/>
      <c r="M211" s="81"/>
      <c r="O211" s="3"/>
      <c r="P211" s="3"/>
    </row>
    <row r="212" spans="1:16" s="6" customFormat="1" hidden="1">
      <c r="A212" s="55"/>
      <c r="B212" s="55"/>
      <c r="C212" s="55"/>
      <c r="D212" s="55"/>
      <c r="E212" s="55"/>
      <c r="F212" s="55"/>
      <c r="G212" s="55"/>
      <c r="H212" s="55"/>
      <c r="I212" s="55"/>
      <c r="J212" s="55"/>
      <c r="K212" s="55"/>
      <c r="L212" s="81"/>
      <c r="M212" s="81"/>
      <c r="O212" s="3"/>
      <c r="P212" s="3"/>
    </row>
    <row r="213" spans="1:16" s="6" customFormat="1" ht="15" hidden="1" customHeight="1">
      <c r="A213" s="401" t="s">
        <v>162</v>
      </c>
      <c r="B213" s="352" t="s">
        <v>163</v>
      </c>
      <c r="C213" s="352"/>
      <c r="D213" s="352"/>
      <c r="E213" s="352"/>
      <c r="F213" s="352"/>
      <c r="G213" s="352"/>
      <c r="H213" s="352"/>
      <c r="I213" s="352"/>
      <c r="J213" s="352"/>
      <c r="K213" s="55"/>
      <c r="L213" s="81"/>
      <c r="M213" s="81"/>
      <c r="O213" s="3"/>
      <c r="P213" s="3"/>
    </row>
    <row r="214" spans="1:16" s="6" customFormat="1" ht="15" hidden="1" customHeight="1">
      <c r="A214" s="401"/>
      <c r="B214" s="355" t="s">
        <v>164</v>
      </c>
      <c r="C214" s="355"/>
      <c r="D214" s="355"/>
      <c r="E214" s="355"/>
      <c r="F214" s="355"/>
      <c r="G214" s="355"/>
      <c r="H214" s="355"/>
      <c r="I214" s="355"/>
      <c r="J214" s="355"/>
      <c r="K214" s="55"/>
      <c r="L214" s="81"/>
      <c r="M214" s="81"/>
      <c r="O214" s="3"/>
      <c r="P214" s="3"/>
    </row>
    <row r="215" spans="1:16" s="6" customFormat="1" ht="15" hidden="1" customHeight="1">
      <c r="A215" s="401"/>
      <c r="B215" s="355" t="s">
        <v>165</v>
      </c>
      <c r="C215" s="355"/>
      <c r="D215" s="355"/>
      <c r="E215" s="355"/>
      <c r="F215" s="355"/>
      <c r="G215" s="355"/>
      <c r="H215" s="355"/>
      <c r="I215" s="355"/>
      <c r="J215" s="355"/>
      <c r="K215" s="55"/>
      <c r="L215" s="81"/>
      <c r="M215" s="81"/>
      <c r="O215" s="3"/>
      <c r="P215" s="3"/>
    </row>
    <row r="216" spans="1:16" s="6" customFormat="1" ht="15" hidden="1" customHeight="1">
      <c r="A216" s="372" t="s">
        <v>3</v>
      </c>
      <c r="B216" s="372" t="s">
        <v>125</v>
      </c>
      <c r="C216" s="372" t="s">
        <v>5</v>
      </c>
      <c r="D216" s="374" t="s">
        <v>86</v>
      </c>
      <c r="E216" s="374" t="s">
        <v>27</v>
      </c>
      <c r="F216" s="376" t="s">
        <v>126</v>
      </c>
      <c r="G216" s="66" t="s">
        <v>39</v>
      </c>
      <c r="H216" s="453" t="s">
        <v>10</v>
      </c>
      <c r="I216" s="66" t="s">
        <v>9</v>
      </c>
      <c r="J216" s="66" t="s">
        <v>12</v>
      </c>
      <c r="K216" s="55"/>
      <c r="L216" s="81"/>
      <c r="M216" s="81"/>
      <c r="O216" s="3"/>
      <c r="P216" s="3"/>
    </row>
    <row r="217" spans="1:16" s="6" customFormat="1" ht="45" hidden="1" customHeight="1">
      <c r="A217" s="372"/>
      <c r="B217" s="372"/>
      <c r="C217" s="372"/>
      <c r="D217" s="374"/>
      <c r="E217" s="374"/>
      <c r="F217" s="376"/>
      <c r="G217" s="71" t="s">
        <v>13</v>
      </c>
      <c r="H217" s="453"/>
      <c r="I217" s="72" t="s">
        <v>166</v>
      </c>
      <c r="J217" s="72" t="s">
        <v>167</v>
      </c>
      <c r="K217" s="55"/>
      <c r="L217" s="81"/>
      <c r="M217" s="81"/>
      <c r="O217" s="3"/>
      <c r="P217" s="3"/>
    </row>
    <row r="218" spans="1:16" s="6" customFormat="1" hidden="1">
      <c r="A218" s="56" t="s">
        <v>168</v>
      </c>
      <c r="B218" s="57"/>
      <c r="C218" s="58" t="s">
        <v>169</v>
      </c>
      <c r="D218" s="104">
        <f>G218-1</f>
        <v>44613</v>
      </c>
      <c r="E218" s="104">
        <f>G218-1</f>
        <v>44613</v>
      </c>
      <c r="F218" s="104">
        <f>G218-3</f>
        <v>44611</v>
      </c>
      <c r="G218" s="59">
        <v>44614</v>
      </c>
      <c r="H218" s="143" t="s">
        <v>170</v>
      </c>
      <c r="I218" s="98">
        <v>44619</v>
      </c>
      <c r="J218" s="98">
        <f>I218+9</f>
        <v>44628</v>
      </c>
      <c r="K218" s="55"/>
      <c r="L218" s="81"/>
      <c r="M218" s="81"/>
      <c r="O218" s="3"/>
      <c r="P218" s="3"/>
    </row>
    <row r="219" spans="1:16" s="6" customFormat="1" hidden="1">
      <c r="A219" s="56"/>
      <c r="B219" s="57"/>
      <c r="C219" s="58"/>
      <c r="D219" s="104">
        <f>G219-1</f>
        <v>44620</v>
      </c>
      <c r="E219" s="104">
        <f>G219-1</f>
        <v>44620</v>
      </c>
      <c r="F219" s="104">
        <f>G219-3</f>
        <v>44618</v>
      </c>
      <c r="G219" s="59">
        <f>G218+7</f>
        <v>44621</v>
      </c>
      <c r="H219" s="143" t="s">
        <v>171</v>
      </c>
      <c r="I219" s="98">
        <f>I218+7</f>
        <v>44626</v>
      </c>
      <c r="J219" s="98">
        <f>I219+9</f>
        <v>44635</v>
      </c>
      <c r="K219" s="55"/>
      <c r="L219" s="81"/>
      <c r="M219" s="81"/>
      <c r="O219" s="3"/>
      <c r="P219" s="3"/>
    </row>
    <row r="220" spans="1:16" s="6" customFormat="1" hidden="1">
      <c r="A220" s="56"/>
      <c r="B220" s="57"/>
      <c r="C220" s="58"/>
      <c r="D220" s="104">
        <f>G220-1</f>
        <v>44627</v>
      </c>
      <c r="E220" s="104">
        <f>G220-1</f>
        <v>44627</v>
      </c>
      <c r="F220" s="104">
        <f>G220-3</f>
        <v>44625</v>
      </c>
      <c r="G220" s="59">
        <f>G219+7</f>
        <v>44628</v>
      </c>
      <c r="H220" s="143" t="s">
        <v>172</v>
      </c>
      <c r="I220" s="98">
        <f>I219+7</f>
        <v>44633</v>
      </c>
      <c r="J220" s="98">
        <f>I220+9</f>
        <v>44642</v>
      </c>
      <c r="K220" s="55"/>
      <c r="L220" s="81"/>
      <c r="M220" s="81"/>
      <c r="O220" s="3"/>
      <c r="P220" s="3"/>
    </row>
    <row r="221" spans="1:16" s="6" customFormat="1" hidden="1">
      <c r="A221" s="56"/>
      <c r="B221" s="57"/>
      <c r="C221" s="58"/>
      <c r="D221" s="104">
        <f>G221-1</f>
        <v>44634</v>
      </c>
      <c r="E221" s="104">
        <f>G221-1</f>
        <v>44634</v>
      </c>
      <c r="F221" s="104">
        <f>G221-3</f>
        <v>44632</v>
      </c>
      <c r="G221" s="59">
        <f>G220+7</f>
        <v>44635</v>
      </c>
      <c r="H221" s="143" t="s">
        <v>173</v>
      </c>
      <c r="I221" s="98">
        <f>I220+7</f>
        <v>44640</v>
      </c>
      <c r="J221" s="98">
        <f>I221+9</f>
        <v>44649</v>
      </c>
      <c r="K221" s="55"/>
      <c r="L221" s="81"/>
      <c r="M221" s="81"/>
      <c r="O221" s="3"/>
      <c r="P221" s="3"/>
    </row>
    <row r="222" spans="1:16" s="6" customFormat="1" ht="15" hidden="1" customHeight="1">
      <c r="A222" s="454" t="s">
        <v>137</v>
      </c>
      <c r="B222" s="454"/>
      <c r="C222" s="454"/>
      <c r="D222" s="454"/>
      <c r="E222" s="454"/>
      <c r="F222" s="454"/>
      <c r="G222" s="454"/>
      <c r="H222" s="454"/>
      <c r="I222" s="454"/>
      <c r="J222" s="454"/>
      <c r="K222" s="55"/>
      <c r="L222" s="81"/>
      <c r="M222" s="81"/>
      <c r="O222" s="3"/>
      <c r="P222" s="3"/>
    </row>
    <row r="223" spans="1:16" s="6" customFormat="1" ht="15" hidden="1" customHeight="1">
      <c r="A223" s="455" t="s">
        <v>174</v>
      </c>
      <c r="B223" s="455"/>
      <c r="C223" s="455"/>
      <c r="D223" s="455"/>
      <c r="E223" s="455"/>
      <c r="F223" s="455"/>
      <c r="G223" s="455"/>
      <c r="H223" s="455"/>
      <c r="I223" s="455"/>
      <c r="J223" s="455"/>
      <c r="K223" s="55"/>
      <c r="L223" s="81"/>
      <c r="M223" s="81"/>
      <c r="O223" s="3"/>
      <c r="P223" s="3"/>
    </row>
    <row r="224" spans="1:16" ht="15" hidden="1" customHeight="1">
      <c r="A224" s="455" t="s">
        <v>81</v>
      </c>
      <c r="B224" s="455"/>
      <c r="C224" s="455"/>
      <c r="D224" s="455"/>
      <c r="E224" s="455"/>
      <c r="F224" s="455"/>
      <c r="G224" s="455"/>
      <c r="H224" s="455"/>
      <c r="I224" s="455"/>
      <c r="J224" s="455"/>
      <c r="K224" s="55"/>
      <c r="L224" s="81"/>
      <c r="M224" s="81"/>
    </row>
    <row r="225" spans="1:15" hidden="1">
      <c r="A225" s="38"/>
      <c r="B225" s="25"/>
      <c r="C225" s="25"/>
      <c r="D225" s="25"/>
      <c r="E225" s="25"/>
      <c r="F225" s="25"/>
      <c r="G225" s="25"/>
      <c r="H225" s="25"/>
      <c r="I225" s="38"/>
      <c r="J225" s="38"/>
      <c r="K225"/>
      <c r="L225" s="81"/>
      <c r="M225" s="81"/>
      <c r="N225" s="38"/>
      <c r="O225" s="25"/>
    </row>
    <row r="226" spans="1:15">
      <c r="A226" s="401" t="s">
        <v>175</v>
      </c>
      <c r="B226" s="352" t="s">
        <v>176</v>
      </c>
      <c r="C226" s="352"/>
      <c r="D226" s="352"/>
      <c r="E226" s="352"/>
      <c r="F226" s="352"/>
      <c r="G226" s="352"/>
      <c r="H226" s="352"/>
      <c r="I226" s="352"/>
      <c r="J226" s="352"/>
      <c r="K226"/>
      <c r="L226" s="81"/>
      <c r="M226" s="81"/>
    </row>
    <row r="227" spans="1:15" ht="15" customHeight="1">
      <c r="A227" s="401"/>
      <c r="B227" s="456" t="s">
        <v>177</v>
      </c>
      <c r="C227" s="456"/>
      <c r="D227" s="456"/>
      <c r="E227" s="456"/>
      <c r="F227" s="456"/>
      <c r="G227" s="456"/>
      <c r="H227" s="456"/>
      <c r="I227" s="456"/>
      <c r="J227" s="456"/>
      <c r="K227"/>
      <c r="L227" s="81"/>
      <c r="M227" s="81"/>
    </row>
    <row r="228" spans="1:15" ht="18" customHeight="1">
      <c r="A228" s="401"/>
      <c r="B228" s="355" t="s">
        <v>178</v>
      </c>
      <c r="C228" s="355"/>
      <c r="D228" s="355"/>
      <c r="E228" s="355"/>
      <c r="F228" s="355"/>
      <c r="G228" s="355"/>
      <c r="H228" s="355"/>
      <c r="I228" s="355"/>
      <c r="J228" s="355"/>
      <c r="K228"/>
      <c r="L228" s="81"/>
      <c r="M228" s="81"/>
      <c r="N228" s="36"/>
    </row>
    <row r="229" spans="1:15" ht="15" customHeight="1">
      <c r="A229" s="372" t="s">
        <v>3</v>
      </c>
      <c r="B229" s="372" t="s">
        <v>4</v>
      </c>
      <c r="C229" s="372" t="s">
        <v>5</v>
      </c>
      <c r="D229" s="374" t="s">
        <v>86</v>
      </c>
      <c r="E229" s="374" t="s">
        <v>27</v>
      </c>
      <c r="F229" s="374" t="s">
        <v>68</v>
      </c>
      <c r="G229" s="66" t="s">
        <v>9</v>
      </c>
      <c r="H229" s="374" t="s">
        <v>10</v>
      </c>
      <c r="I229" s="66" t="s">
        <v>12</v>
      </c>
      <c r="J229" s="66"/>
      <c r="K229"/>
      <c r="L229" s="81"/>
      <c r="M229" s="81"/>
    </row>
    <row r="230" spans="1:15">
      <c r="A230" s="372"/>
      <c r="B230" s="372"/>
      <c r="C230" s="372"/>
      <c r="D230" s="374"/>
      <c r="E230" s="374"/>
      <c r="F230" s="374"/>
      <c r="G230" s="65" t="s">
        <v>13</v>
      </c>
      <c r="H230" s="374"/>
      <c r="I230" s="66" t="s">
        <v>179</v>
      </c>
      <c r="J230" s="66"/>
      <c r="K230"/>
      <c r="L230" s="81"/>
      <c r="M230" s="81"/>
    </row>
    <row r="231" spans="1:15">
      <c r="A231" s="174" t="s">
        <v>334</v>
      </c>
      <c r="B231" s="177"/>
      <c r="C231" s="174" t="s">
        <v>335</v>
      </c>
      <c r="D231" s="132">
        <f>G231-2</f>
        <v>45049</v>
      </c>
      <c r="E231" s="132">
        <f>G231-1</f>
        <v>45050</v>
      </c>
      <c r="F231" s="132">
        <f>G231-2</f>
        <v>45049</v>
      </c>
      <c r="G231" s="132">
        <v>45051</v>
      </c>
      <c r="H231" s="127">
        <f>G231+12</f>
        <v>45063</v>
      </c>
      <c r="I231" s="127">
        <f>G231+16</f>
        <v>45067</v>
      </c>
      <c r="J231" s="145">
        <f>G231+18</f>
        <v>45069</v>
      </c>
      <c r="K231" s="54"/>
      <c r="L231" s="83"/>
      <c r="M231" s="83"/>
    </row>
    <row r="232" spans="1:15">
      <c r="A232" s="174" t="s">
        <v>402</v>
      </c>
      <c r="B232" s="177"/>
      <c r="C232" s="174" t="s">
        <v>403</v>
      </c>
      <c r="D232" s="132">
        <f>G232-2</f>
        <v>45058</v>
      </c>
      <c r="E232" s="132">
        <f>G232-1</f>
        <v>45059</v>
      </c>
      <c r="F232" s="132">
        <f>G232-2</f>
        <v>45058</v>
      </c>
      <c r="G232" s="132">
        <v>45060</v>
      </c>
      <c r="H232" s="146">
        <f>G232+12</f>
        <v>45072</v>
      </c>
      <c r="I232" s="146">
        <f>G232+16</f>
        <v>45076</v>
      </c>
      <c r="J232" s="147">
        <f>G232+18</f>
        <v>45078</v>
      </c>
      <c r="K232"/>
      <c r="L232" s="81"/>
      <c r="M232" s="81"/>
    </row>
    <row r="233" spans="1:15">
      <c r="A233" s="174" t="s">
        <v>406</v>
      </c>
      <c r="B233" s="177"/>
      <c r="C233" s="174" t="s">
        <v>471</v>
      </c>
      <c r="D233" s="127">
        <f>G233-2</f>
        <v>45063</v>
      </c>
      <c r="E233" s="127">
        <f>G233-1</f>
        <v>45064</v>
      </c>
      <c r="F233" s="127">
        <f>G233-2</f>
        <v>45063</v>
      </c>
      <c r="G233" s="132">
        <v>45065</v>
      </c>
      <c r="H233" s="146">
        <f>G233+12</f>
        <v>45077</v>
      </c>
      <c r="I233" s="146">
        <f>G233+16</f>
        <v>45081</v>
      </c>
      <c r="J233" s="147">
        <f>G233+18</f>
        <v>45083</v>
      </c>
      <c r="K233"/>
      <c r="L233" s="81"/>
      <c r="M233" s="81"/>
    </row>
    <row r="234" spans="1:15" ht="15" customHeight="1">
      <c r="A234" s="174" t="s">
        <v>473</v>
      </c>
      <c r="B234" s="177"/>
      <c r="C234" s="174" t="s">
        <v>472</v>
      </c>
      <c r="D234" s="132">
        <f>G234-2</f>
        <v>45070</v>
      </c>
      <c r="E234" s="132">
        <f>G234-1</f>
        <v>45071</v>
      </c>
      <c r="F234" s="132">
        <f>G234-2</f>
        <v>45070</v>
      </c>
      <c r="G234" s="132">
        <v>45072</v>
      </c>
      <c r="H234" s="146">
        <f>G234+12</f>
        <v>45084</v>
      </c>
      <c r="I234" s="146">
        <f>G234+16</f>
        <v>45088</v>
      </c>
      <c r="J234" s="147">
        <f>G234+18</f>
        <v>45090</v>
      </c>
      <c r="K234"/>
      <c r="L234" s="81"/>
      <c r="M234" s="81"/>
    </row>
    <row r="235" spans="1:15" ht="15" customHeight="1">
      <c r="A235" s="174" t="s">
        <v>410</v>
      </c>
      <c r="B235" s="177"/>
      <c r="C235" s="174" t="s">
        <v>411</v>
      </c>
      <c r="D235" s="132">
        <f>G235-2</f>
        <v>45084</v>
      </c>
      <c r="E235" s="132">
        <f>G235-1</f>
        <v>45085</v>
      </c>
      <c r="F235" s="132">
        <f>G235-2</f>
        <v>45084</v>
      </c>
      <c r="G235" s="132">
        <v>45086</v>
      </c>
      <c r="H235" s="146">
        <f>G235+12</f>
        <v>45098</v>
      </c>
      <c r="I235" s="146">
        <f>G235+16</f>
        <v>45102</v>
      </c>
      <c r="J235" s="147">
        <f>G235+18</f>
        <v>45104</v>
      </c>
      <c r="K235"/>
      <c r="L235" s="81"/>
      <c r="M235" s="81"/>
    </row>
    <row r="236" spans="1:15" s="25" customFormat="1" ht="15" customHeight="1">
      <c r="A236" s="448" t="s">
        <v>180</v>
      </c>
      <c r="B236" s="448"/>
      <c r="C236" s="448"/>
      <c r="D236" s="448"/>
      <c r="E236" s="448"/>
      <c r="F236" s="448"/>
      <c r="G236" s="448"/>
      <c r="H236" s="448"/>
      <c r="I236" s="448"/>
      <c r="J236" s="448"/>
      <c r="K236"/>
      <c r="L236" s="81"/>
      <c r="M236" s="81"/>
      <c r="N236" s="38"/>
    </row>
    <row r="237" spans="1:15" ht="15" customHeight="1">
      <c r="A237" s="449" t="s">
        <v>81</v>
      </c>
      <c r="B237" s="449"/>
      <c r="C237" s="449"/>
      <c r="D237" s="449"/>
      <c r="E237" s="449"/>
      <c r="F237" s="449"/>
      <c r="G237" s="449"/>
      <c r="H237" s="449"/>
      <c r="I237" s="449"/>
      <c r="J237" s="449"/>
      <c r="K237"/>
      <c r="L237" s="81"/>
      <c r="M237" s="81"/>
    </row>
    <row r="238" spans="1:15">
      <c r="A238" s="449"/>
      <c r="B238" s="449"/>
      <c r="C238" s="449"/>
      <c r="D238" s="449"/>
      <c r="E238" s="449"/>
      <c r="F238" s="449"/>
      <c r="G238" s="449"/>
      <c r="H238" s="449"/>
      <c r="I238" s="449"/>
      <c r="J238" s="449"/>
      <c r="K238"/>
      <c r="L238" s="81"/>
      <c r="M238" s="81"/>
    </row>
    <row r="239" spans="1:15">
      <c r="A239" s="14"/>
      <c r="B239" s="14"/>
      <c r="C239" s="14"/>
      <c r="D239" s="14"/>
      <c r="E239" s="14"/>
      <c r="F239" s="14"/>
      <c r="G239" s="14"/>
      <c r="H239" s="14"/>
      <c r="I239" s="14"/>
      <c r="J239" s="14"/>
      <c r="K239"/>
      <c r="L239" s="81"/>
      <c r="M239" s="81"/>
    </row>
    <row r="240" spans="1:15">
      <c r="A240" s="450" t="s">
        <v>181</v>
      </c>
      <c r="B240" s="337" t="s">
        <v>182</v>
      </c>
      <c r="C240" s="337"/>
      <c r="D240" s="337"/>
      <c r="E240" s="337"/>
      <c r="F240" s="337"/>
      <c r="G240" s="337"/>
      <c r="H240" s="337"/>
      <c r="I240" s="337"/>
      <c r="J240" s="337"/>
      <c r="K240"/>
      <c r="L240" s="81"/>
      <c r="M240" s="81"/>
    </row>
    <row r="241" spans="1:14" ht="15" customHeight="1">
      <c r="A241" s="450"/>
      <c r="B241" s="451" t="s">
        <v>183</v>
      </c>
      <c r="C241" s="451"/>
      <c r="D241" s="451"/>
      <c r="E241" s="451"/>
      <c r="F241" s="451"/>
      <c r="G241" s="451"/>
      <c r="H241" s="451"/>
      <c r="I241" s="451"/>
      <c r="J241" s="451"/>
      <c r="K241"/>
      <c r="L241" s="81"/>
      <c r="M241" s="81"/>
    </row>
    <row r="242" spans="1:14">
      <c r="A242" s="450"/>
      <c r="B242" s="452" t="s">
        <v>184</v>
      </c>
      <c r="C242" s="452"/>
      <c r="D242" s="452"/>
      <c r="E242" s="452"/>
      <c r="F242" s="452"/>
      <c r="G242" s="452"/>
      <c r="H242" s="452"/>
      <c r="I242" s="452"/>
      <c r="J242" s="452"/>
      <c r="K242"/>
      <c r="L242" s="81"/>
      <c r="M242" s="81"/>
    </row>
    <row r="243" spans="1:14" ht="15" customHeight="1">
      <c r="A243" s="443" t="s">
        <v>3</v>
      </c>
      <c r="B243" s="444" t="s">
        <v>4</v>
      </c>
      <c r="C243" s="445" t="s">
        <v>5</v>
      </c>
      <c r="D243" s="446" t="s">
        <v>86</v>
      </c>
      <c r="E243" s="446" t="s">
        <v>27</v>
      </c>
      <c r="F243" s="447" t="s">
        <v>185</v>
      </c>
      <c r="G243" s="119" t="s">
        <v>39</v>
      </c>
      <c r="H243" s="433" t="s">
        <v>12</v>
      </c>
      <c r="I243" s="433"/>
      <c r="J243" s="433"/>
      <c r="K243"/>
      <c r="L243" s="81"/>
      <c r="M243" s="81"/>
    </row>
    <row r="244" spans="1:14" s="8" customFormat="1" ht="45" customHeight="1">
      <c r="A244" s="443"/>
      <c r="B244" s="444"/>
      <c r="C244" s="445"/>
      <c r="D244" s="446"/>
      <c r="E244" s="446"/>
      <c r="F244" s="447"/>
      <c r="G244" s="120" t="s">
        <v>13</v>
      </c>
      <c r="H244" s="119" t="s">
        <v>186</v>
      </c>
      <c r="I244" s="119" t="s">
        <v>187</v>
      </c>
      <c r="J244" s="176" t="s">
        <v>188</v>
      </c>
      <c r="K244"/>
      <c r="L244" s="81"/>
      <c r="M244" s="81"/>
      <c r="N244" s="36"/>
    </row>
    <row r="245" spans="1:14" s="8" customFormat="1">
      <c r="A245" s="174" t="s">
        <v>334</v>
      </c>
      <c r="B245" s="177"/>
      <c r="C245" s="174" t="s">
        <v>335</v>
      </c>
      <c r="D245" s="132">
        <f>G245-2</f>
        <v>45049</v>
      </c>
      <c r="E245" s="132">
        <f>G245-1</f>
        <v>45050</v>
      </c>
      <c r="F245" s="132">
        <f>G245-2</f>
        <v>45049</v>
      </c>
      <c r="G245" s="132">
        <v>45051</v>
      </c>
      <c r="H245" s="127">
        <f>G245+12</f>
        <v>45063</v>
      </c>
      <c r="I245" s="108">
        <f>G245+16</f>
        <v>45067</v>
      </c>
      <c r="J245" s="127">
        <f>G245+18</f>
        <v>45069</v>
      </c>
      <c r="K245" s="179" t="s">
        <v>189</v>
      </c>
      <c r="L245" s="83"/>
      <c r="M245" s="83"/>
      <c r="N245" s="36"/>
    </row>
    <row r="246" spans="1:14" s="8" customFormat="1">
      <c r="A246" s="174" t="s">
        <v>402</v>
      </c>
      <c r="B246" s="177"/>
      <c r="C246" s="174" t="s">
        <v>403</v>
      </c>
      <c r="D246" s="132">
        <f>G246-2</f>
        <v>45060</v>
      </c>
      <c r="E246" s="132">
        <f>G246-1</f>
        <v>45061</v>
      </c>
      <c r="F246" s="132">
        <f>G246-2</f>
        <v>45060</v>
      </c>
      <c r="G246" s="132">
        <v>45062</v>
      </c>
      <c r="H246" s="146">
        <f>G246+12</f>
        <v>45074</v>
      </c>
      <c r="I246" s="178">
        <f>G246+16</f>
        <v>45078</v>
      </c>
      <c r="J246" s="146">
        <f>G246+18</f>
        <v>45080</v>
      </c>
      <c r="K246" s="179" t="s">
        <v>189</v>
      </c>
      <c r="L246" s="81"/>
      <c r="M246" s="81"/>
      <c r="N246" s="36"/>
    </row>
    <row r="247" spans="1:14" s="8" customFormat="1">
      <c r="A247" s="174" t="s">
        <v>406</v>
      </c>
      <c r="B247" s="177"/>
      <c r="C247" s="174" t="s">
        <v>471</v>
      </c>
      <c r="D247" s="127">
        <f>G247-2</f>
        <v>45063</v>
      </c>
      <c r="E247" s="127">
        <f>G247-1</f>
        <v>45064</v>
      </c>
      <c r="F247" s="127">
        <f>G247-2</f>
        <v>45063</v>
      </c>
      <c r="G247" s="132">
        <v>45065</v>
      </c>
      <c r="H247" s="146">
        <f>G247+12</f>
        <v>45077</v>
      </c>
      <c r="I247" s="178">
        <f>G247+16</f>
        <v>45081</v>
      </c>
      <c r="J247" s="146">
        <f>G247+18</f>
        <v>45083</v>
      </c>
      <c r="K247" s="179" t="s">
        <v>190</v>
      </c>
      <c r="L247" s="81"/>
      <c r="M247" s="81"/>
      <c r="N247" s="36"/>
    </row>
    <row r="248" spans="1:14" s="8" customFormat="1">
      <c r="A248" s="174" t="s">
        <v>473</v>
      </c>
      <c r="B248" s="177"/>
      <c r="C248" s="174" t="s">
        <v>472</v>
      </c>
      <c r="D248" s="132">
        <f>G248-2</f>
        <v>45070</v>
      </c>
      <c r="E248" s="132">
        <f>G248-1</f>
        <v>45071</v>
      </c>
      <c r="F248" s="132">
        <f>G248-2</f>
        <v>45070</v>
      </c>
      <c r="G248" s="132">
        <v>45072</v>
      </c>
      <c r="H248" s="146">
        <f>G248+12</f>
        <v>45084</v>
      </c>
      <c r="I248" s="178">
        <f>G248+16</f>
        <v>45088</v>
      </c>
      <c r="J248" s="146">
        <f>G248+18</f>
        <v>45090</v>
      </c>
      <c r="K248" s="179" t="s">
        <v>191</v>
      </c>
      <c r="L248" s="81"/>
      <c r="M248" s="81"/>
      <c r="N248" s="36"/>
    </row>
    <row r="249" spans="1:14" s="8" customFormat="1">
      <c r="A249" s="174" t="s">
        <v>410</v>
      </c>
      <c r="B249" s="177"/>
      <c r="C249" s="174" t="s">
        <v>411</v>
      </c>
      <c r="D249" s="132">
        <f>G249-2</f>
        <v>45084</v>
      </c>
      <c r="E249" s="132">
        <f>G249-1</f>
        <v>45085</v>
      </c>
      <c r="F249" s="132">
        <f>G249-2</f>
        <v>45084</v>
      </c>
      <c r="G249" s="132">
        <v>45086</v>
      </c>
      <c r="H249" s="146">
        <f>G249+12</f>
        <v>45098</v>
      </c>
      <c r="I249" s="178">
        <f>G249+16</f>
        <v>45102</v>
      </c>
      <c r="J249" s="146">
        <f>G249+18</f>
        <v>45104</v>
      </c>
      <c r="K249" s="179"/>
      <c r="L249" s="81"/>
      <c r="M249" s="81"/>
      <c r="N249" s="36"/>
    </row>
    <row r="250" spans="1:14" s="25" customFormat="1" ht="24.75" customHeight="1">
      <c r="A250" s="434" t="s">
        <v>151</v>
      </c>
      <c r="B250" s="434"/>
      <c r="C250" s="434"/>
      <c r="D250" s="434"/>
      <c r="E250" s="434"/>
      <c r="F250" s="434"/>
      <c r="G250" s="434"/>
      <c r="H250" s="434"/>
      <c r="I250" s="434"/>
      <c r="J250" s="434"/>
      <c r="K250"/>
      <c r="L250" s="81"/>
      <c r="M250" s="81"/>
      <c r="N250" s="38"/>
    </row>
    <row r="251" spans="1:14" ht="24.75" customHeight="1">
      <c r="A251" s="426" t="s">
        <v>81</v>
      </c>
      <c r="B251" s="426"/>
      <c r="C251" s="426"/>
      <c r="D251" s="426"/>
      <c r="E251" s="426"/>
      <c r="F251" s="426"/>
      <c r="G251" s="426"/>
      <c r="H251" s="426"/>
      <c r="I251" s="426"/>
      <c r="J251" s="426"/>
      <c r="K251"/>
      <c r="L251" s="81"/>
    </row>
    <row r="252" spans="1:14" ht="24.75" customHeight="1">
      <c r="A252" s="435" t="s">
        <v>192</v>
      </c>
      <c r="B252" s="435" t="s">
        <v>193</v>
      </c>
      <c r="E252" s="437"/>
      <c r="F252" s="438"/>
      <c r="G252" s="6"/>
      <c r="H252" s="439" t="s">
        <v>194</v>
      </c>
      <c r="I252" s="441" t="s">
        <v>193</v>
      </c>
      <c r="J252" s="81"/>
      <c r="M252" s="3"/>
      <c r="N252" s="3"/>
    </row>
    <row r="253" spans="1:14" ht="24.75" customHeight="1" thickBot="1">
      <c r="A253" s="436"/>
      <c r="B253" s="436"/>
      <c r="E253" s="437"/>
      <c r="F253" s="438"/>
      <c r="G253" s="6"/>
      <c r="H253" s="440"/>
      <c r="I253" s="442"/>
      <c r="J253" s="81"/>
      <c r="M253" s="3"/>
      <c r="N253" s="3"/>
    </row>
    <row r="254" spans="1:14" ht="24.75" customHeight="1">
      <c r="A254" s="5" t="s">
        <v>288</v>
      </c>
      <c r="B254" s="148" t="s">
        <v>195</v>
      </c>
      <c r="E254" s="62"/>
      <c r="F254" s="222"/>
      <c r="G254" s="6"/>
      <c r="H254" s="149" t="s">
        <v>288</v>
      </c>
      <c r="I254" s="219" t="s">
        <v>195</v>
      </c>
      <c r="J254" s="81"/>
      <c r="M254" s="3"/>
      <c r="N254" s="3"/>
    </row>
    <row r="255" spans="1:14" ht="24.75" customHeight="1">
      <c r="A255" s="168" t="s">
        <v>289</v>
      </c>
      <c r="B255" s="148" t="s">
        <v>196</v>
      </c>
      <c r="E255" s="62"/>
      <c r="F255" s="222"/>
      <c r="G255" s="6"/>
      <c r="H255" s="149" t="s">
        <v>313</v>
      </c>
      <c r="I255" s="219" t="s">
        <v>314</v>
      </c>
      <c r="J255" s="81"/>
      <c r="M255" s="3"/>
      <c r="N255" s="3"/>
    </row>
    <row r="256" spans="1:14" ht="24.75" customHeight="1">
      <c r="A256" s="168" t="s">
        <v>290</v>
      </c>
      <c r="B256" s="148" t="s">
        <v>197</v>
      </c>
      <c r="E256" s="223"/>
      <c r="F256" s="224"/>
      <c r="G256" s="6"/>
      <c r="H256" s="150" t="s">
        <v>296</v>
      </c>
      <c r="I256" s="220" t="s">
        <v>198</v>
      </c>
      <c r="J256" s="81"/>
      <c r="M256" s="3"/>
      <c r="N256" s="3"/>
    </row>
    <row r="257" spans="1:14" ht="24.75" customHeight="1">
      <c r="A257" s="168" t="s">
        <v>291</v>
      </c>
      <c r="B257" s="148" t="s">
        <v>199</v>
      </c>
      <c r="E257" s="223"/>
      <c r="F257" s="224"/>
      <c r="G257" s="6"/>
      <c r="H257" s="150" t="s">
        <v>297</v>
      </c>
      <c r="I257" s="220" t="s">
        <v>200</v>
      </c>
      <c r="M257" s="3"/>
      <c r="N257" s="3"/>
    </row>
    <row r="258" spans="1:14" ht="24.75" customHeight="1">
      <c r="A258" s="168" t="s">
        <v>292</v>
      </c>
      <c r="B258" s="148" t="s">
        <v>201</v>
      </c>
      <c r="E258" s="223"/>
      <c r="F258" s="224"/>
      <c r="G258" s="6"/>
      <c r="H258" s="150" t="s">
        <v>315</v>
      </c>
      <c r="I258" s="220" t="s">
        <v>200</v>
      </c>
      <c r="M258" s="3"/>
      <c r="N258" s="3"/>
    </row>
    <row r="259" spans="1:14" ht="24.75" customHeight="1">
      <c r="A259" s="168" t="s">
        <v>293</v>
      </c>
      <c r="B259" s="148" t="s">
        <v>203</v>
      </c>
      <c r="E259" s="223"/>
      <c r="F259" s="224"/>
      <c r="G259" s="6"/>
      <c r="H259" s="150" t="s">
        <v>316</v>
      </c>
      <c r="I259" s="220" t="s">
        <v>202</v>
      </c>
      <c r="M259" s="3"/>
      <c r="N259" s="3"/>
    </row>
    <row r="260" spans="1:14" ht="24.75" customHeight="1">
      <c r="A260" s="168" t="s">
        <v>294</v>
      </c>
      <c r="B260" s="148" t="s">
        <v>295</v>
      </c>
      <c r="E260" s="223"/>
      <c r="F260" s="224"/>
      <c r="G260" s="6"/>
      <c r="H260" s="150" t="s">
        <v>299</v>
      </c>
      <c r="I260" s="220" t="s">
        <v>202</v>
      </c>
      <c r="M260" s="3"/>
      <c r="N260" s="3"/>
    </row>
    <row r="261" spans="1:14" ht="24.75" customHeight="1">
      <c r="A261" s="168" t="s">
        <v>296</v>
      </c>
      <c r="B261" s="148" t="s">
        <v>198</v>
      </c>
      <c r="E261" s="223"/>
      <c r="F261" s="224"/>
      <c r="G261" s="6"/>
      <c r="H261" s="150" t="s">
        <v>317</v>
      </c>
      <c r="I261" s="220" t="s">
        <v>202</v>
      </c>
      <c r="M261" s="3"/>
      <c r="N261" s="3"/>
    </row>
    <row r="262" spans="1:14" ht="24.75" customHeight="1">
      <c r="A262" s="168" t="s">
        <v>297</v>
      </c>
      <c r="B262" s="148" t="s">
        <v>200</v>
      </c>
      <c r="E262" s="223"/>
      <c r="F262" s="225"/>
      <c r="G262" s="6"/>
      <c r="H262" s="151" t="s">
        <v>318</v>
      </c>
      <c r="I262" s="221" t="s">
        <v>202</v>
      </c>
      <c r="M262" s="3"/>
      <c r="N262" s="3"/>
    </row>
    <row r="263" spans="1:14" ht="24.75" customHeight="1">
      <c r="A263" s="168" t="s">
        <v>298</v>
      </c>
      <c r="B263" s="148" t="s">
        <v>207</v>
      </c>
      <c r="E263" s="223"/>
      <c r="F263" s="225"/>
      <c r="G263" s="6"/>
      <c r="H263" s="151" t="s">
        <v>300</v>
      </c>
      <c r="I263" s="221" t="s">
        <v>204</v>
      </c>
      <c r="M263" s="3"/>
      <c r="N263" s="3"/>
    </row>
    <row r="264" spans="1:14" ht="24.75" customHeight="1">
      <c r="A264" s="168" t="s">
        <v>299</v>
      </c>
      <c r="B264" s="148" t="s">
        <v>202</v>
      </c>
      <c r="E264" s="226"/>
      <c r="F264" s="224"/>
      <c r="G264" s="6"/>
      <c r="H264" s="152" t="s">
        <v>319</v>
      </c>
      <c r="I264" s="220" t="s">
        <v>205</v>
      </c>
      <c r="M264" s="3"/>
      <c r="N264" s="3"/>
    </row>
    <row r="265" spans="1:14" ht="24.75" customHeight="1">
      <c r="A265" s="168" t="s">
        <v>300</v>
      </c>
      <c r="B265" s="148" t="s">
        <v>204</v>
      </c>
      <c r="E265" s="226"/>
      <c r="F265" s="224"/>
      <c r="G265" s="6"/>
      <c r="H265" s="152" t="s">
        <v>301</v>
      </c>
      <c r="I265" s="220" t="s">
        <v>206</v>
      </c>
      <c r="M265" s="3"/>
      <c r="N265" s="3"/>
    </row>
    <row r="266" spans="1:14" ht="24.75" customHeight="1">
      <c r="A266" s="168" t="s">
        <v>301</v>
      </c>
      <c r="B266" s="148" t="s">
        <v>206</v>
      </c>
      <c r="E266" s="226"/>
      <c r="F266" s="224"/>
      <c r="G266" s="6"/>
      <c r="H266" s="152" t="s">
        <v>302</v>
      </c>
      <c r="I266" s="220" t="s">
        <v>206</v>
      </c>
      <c r="M266" s="3"/>
      <c r="N266" s="3"/>
    </row>
    <row r="267" spans="1:14" s="4" customFormat="1" ht="24.75" customHeight="1">
      <c r="A267" s="168" t="s">
        <v>302</v>
      </c>
      <c r="B267" s="148" t="s">
        <v>206</v>
      </c>
      <c r="C267" s="3"/>
      <c r="D267" s="3"/>
      <c r="E267" s="226"/>
      <c r="F267" s="224"/>
      <c r="G267" s="6"/>
      <c r="H267" s="152" t="s">
        <v>303</v>
      </c>
      <c r="I267" s="220" t="s">
        <v>208</v>
      </c>
      <c r="J267" s="6"/>
      <c r="K267" s="9"/>
      <c r="L267" s="9"/>
    </row>
    <row r="268" spans="1:14" s="2" customFormat="1" ht="19.5">
      <c r="A268" s="169" t="s">
        <v>303</v>
      </c>
      <c r="B268" s="153" t="s">
        <v>208</v>
      </c>
      <c r="C268" s="3"/>
      <c r="D268" s="3"/>
      <c r="E268" s="226"/>
      <c r="F268" s="224"/>
      <c r="G268" s="6"/>
      <c r="H268" s="152" t="s">
        <v>305</v>
      </c>
      <c r="I268" s="220" t="s">
        <v>209</v>
      </c>
      <c r="J268" s="6"/>
      <c r="K268" s="84"/>
      <c r="L268" s="84"/>
    </row>
    <row r="269" spans="1:14" s="2" customFormat="1" ht="19.5">
      <c r="A269" s="169" t="s">
        <v>304</v>
      </c>
      <c r="B269" s="153" t="s">
        <v>212</v>
      </c>
      <c r="C269" s="3"/>
      <c r="D269" s="3"/>
      <c r="E269" s="226"/>
      <c r="F269" s="224"/>
      <c r="G269" s="6"/>
      <c r="H269" s="152" t="s">
        <v>320</v>
      </c>
      <c r="I269" s="220" t="s">
        <v>321</v>
      </c>
      <c r="J269" s="6"/>
      <c r="K269" s="84"/>
      <c r="L269" s="84"/>
    </row>
    <row r="270" spans="1:14" s="2" customFormat="1" ht="19.5">
      <c r="A270" s="169" t="s">
        <v>305</v>
      </c>
      <c r="B270" s="153" t="s">
        <v>209</v>
      </c>
      <c r="C270" s="3"/>
      <c r="D270" s="3"/>
      <c r="E270" s="226"/>
      <c r="F270" s="224"/>
      <c r="H270" s="152" t="s">
        <v>322</v>
      </c>
      <c r="I270" s="220" t="s">
        <v>323</v>
      </c>
      <c r="J270" s="6"/>
      <c r="K270" s="6"/>
      <c r="L270" s="6"/>
      <c r="M270" s="84"/>
      <c r="N270" s="84"/>
    </row>
    <row r="271" spans="1:14" s="2" customFormat="1" ht="19.5">
      <c r="A271" s="169" t="s">
        <v>306</v>
      </c>
      <c r="B271" s="153" t="s">
        <v>307</v>
      </c>
      <c r="C271" s="3"/>
      <c r="D271" s="3"/>
      <c r="E271" s="226"/>
      <c r="F271" s="224"/>
      <c r="G271" s="3"/>
      <c r="H271" s="152" t="s">
        <v>306</v>
      </c>
      <c r="I271" s="220" t="s">
        <v>307</v>
      </c>
      <c r="J271" s="6"/>
      <c r="K271" s="6"/>
      <c r="L271" s="6"/>
      <c r="M271" s="84"/>
      <c r="N271" s="84"/>
    </row>
    <row r="272" spans="1:14" ht="19.5">
      <c r="A272" s="153" t="s">
        <v>308</v>
      </c>
      <c r="B272" s="153" t="s">
        <v>211</v>
      </c>
      <c r="E272" s="226"/>
      <c r="F272" s="224"/>
      <c r="H272" s="152" t="s">
        <v>324</v>
      </c>
      <c r="I272" s="220" t="s">
        <v>210</v>
      </c>
    </row>
    <row r="273" spans="1:14" ht="19.5">
      <c r="A273" s="153" t="s">
        <v>309</v>
      </c>
      <c r="B273" s="153" t="s">
        <v>310</v>
      </c>
      <c r="E273" s="226"/>
      <c r="F273" s="224"/>
      <c r="H273" s="152" t="s">
        <v>308</v>
      </c>
      <c r="I273" s="220" t="s">
        <v>211</v>
      </c>
    </row>
    <row r="274" spans="1:14" ht="19.5">
      <c r="A274" s="153" t="s">
        <v>311</v>
      </c>
      <c r="B274" s="153" t="s">
        <v>312</v>
      </c>
    </row>
    <row r="275" spans="1:14" ht="19.5">
      <c r="A275" s="217"/>
      <c r="B275" s="218"/>
    </row>
    <row r="276" spans="1:14" ht="19.5">
      <c r="A276" s="17"/>
      <c r="B276" s="18"/>
    </row>
    <row r="277" spans="1:14" s="263" customFormat="1">
      <c r="A277" s="429" t="s">
        <v>213</v>
      </c>
      <c r="B277" s="431" t="s">
        <v>360</v>
      </c>
      <c r="C277" s="431"/>
      <c r="D277" s="431"/>
      <c r="E277" s="431"/>
      <c r="F277" s="431"/>
      <c r="G277" s="431"/>
      <c r="H277" s="431"/>
      <c r="I277" s="431"/>
      <c r="J277" s="431"/>
      <c r="K277" s="431"/>
      <c r="L277" s="431"/>
      <c r="M277" s="264"/>
      <c r="N277" s="264"/>
    </row>
    <row r="278" spans="1:14" s="263" customFormat="1">
      <c r="A278" s="429"/>
      <c r="B278" s="432" t="s">
        <v>214</v>
      </c>
      <c r="C278" s="432"/>
      <c r="D278" s="432"/>
      <c r="E278" s="432"/>
      <c r="F278" s="432"/>
      <c r="G278" s="432"/>
      <c r="H278" s="432"/>
      <c r="I278" s="432"/>
      <c r="J278" s="432"/>
      <c r="K278" s="432"/>
      <c r="L278" s="432"/>
      <c r="M278" s="264"/>
      <c r="N278" s="264"/>
    </row>
    <row r="279" spans="1:14" s="263" customFormat="1">
      <c r="A279" s="429"/>
      <c r="B279" s="432" t="s">
        <v>215</v>
      </c>
      <c r="C279" s="432"/>
      <c r="D279" s="432"/>
      <c r="E279" s="432"/>
      <c r="F279" s="432"/>
      <c r="G279" s="432"/>
      <c r="H279" s="432"/>
      <c r="I279" s="432"/>
      <c r="J279" s="432"/>
      <c r="K279" s="432"/>
      <c r="L279" s="432"/>
      <c r="M279" s="264"/>
      <c r="N279" s="264"/>
    </row>
    <row r="280" spans="1:14" s="263" customFormat="1">
      <c r="A280" s="416" t="s">
        <v>3</v>
      </c>
      <c r="B280" s="417" t="s">
        <v>4</v>
      </c>
      <c r="C280" s="417" t="s">
        <v>5</v>
      </c>
      <c r="D280" s="419" t="s">
        <v>86</v>
      </c>
      <c r="E280" s="419" t="s">
        <v>27</v>
      </c>
      <c r="F280" s="420" t="s">
        <v>216</v>
      </c>
      <c r="G280" s="265" t="s">
        <v>39</v>
      </c>
      <c r="H280" s="421" t="s">
        <v>12</v>
      </c>
      <c r="I280" s="422"/>
      <c r="J280" s="422"/>
      <c r="K280" s="422"/>
      <c r="L280" s="422"/>
      <c r="M280" s="264"/>
      <c r="N280" s="264"/>
    </row>
    <row r="281" spans="1:14" s="263" customFormat="1" ht="30">
      <c r="A281" s="416"/>
      <c r="B281" s="416"/>
      <c r="C281" s="416"/>
      <c r="D281" s="374"/>
      <c r="E281" s="374"/>
      <c r="F281" s="376"/>
      <c r="G281" s="266" t="s">
        <v>13</v>
      </c>
      <c r="H281" s="262" t="s">
        <v>361</v>
      </c>
      <c r="I281" s="260" t="s">
        <v>217</v>
      </c>
      <c r="J281" s="260" t="s">
        <v>362</v>
      </c>
      <c r="K281" s="260" t="s">
        <v>363</v>
      </c>
      <c r="L281" s="260" t="s">
        <v>364</v>
      </c>
      <c r="M281" s="264"/>
      <c r="N281" s="264"/>
    </row>
    <row r="282" spans="1:14" s="263" customFormat="1">
      <c r="A282" s="77" t="s">
        <v>374</v>
      </c>
      <c r="B282" s="312"/>
      <c r="C282" s="313" t="s">
        <v>375</v>
      </c>
      <c r="D282" s="314">
        <f>G282-1</f>
        <v>45045</v>
      </c>
      <c r="E282" s="75">
        <f>D282</f>
        <v>45045</v>
      </c>
      <c r="F282" s="75">
        <f>G282-2</f>
        <v>45044</v>
      </c>
      <c r="G282" s="76">
        <v>45046</v>
      </c>
      <c r="H282" s="261">
        <f>G282+34</f>
        <v>45080</v>
      </c>
      <c r="I282" s="261">
        <f>G282+36</f>
        <v>45082</v>
      </c>
      <c r="J282" s="261">
        <f>G282+37</f>
        <v>45083</v>
      </c>
      <c r="K282" s="261">
        <f>G282+39</f>
        <v>45085</v>
      </c>
      <c r="L282" s="261">
        <f>G282+43</f>
        <v>45089</v>
      </c>
      <c r="M282" s="264"/>
      <c r="N282" s="264"/>
    </row>
    <row r="283" spans="1:14" s="263" customFormat="1">
      <c r="A283" s="77" t="s">
        <v>506</v>
      </c>
      <c r="B283" s="312"/>
      <c r="C283" s="315" t="s">
        <v>505</v>
      </c>
      <c r="D283" s="314">
        <f>G283-1</f>
        <v>45061</v>
      </c>
      <c r="E283" s="75">
        <f>D283</f>
        <v>45061</v>
      </c>
      <c r="F283" s="75">
        <f>G283-2</f>
        <v>45060</v>
      </c>
      <c r="G283" s="75">
        <v>45062</v>
      </c>
      <c r="H283" s="261">
        <f>G283+34</f>
        <v>45096</v>
      </c>
      <c r="I283" s="261">
        <f>G283+36</f>
        <v>45098</v>
      </c>
      <c r="J283" s="261">
        <f>G283+37</f>
        <v>45099</v>
      </c>
      <c r="K283" s="261">
        <f>G283+39</f>
        <v>45101</v>
      </c>
      <c r="L283" s="261">
        <f>G283+43</f>
        <v>45105</v>
      </c>
      <c r="M283" s="264"/>
      <c r="N283" s="264"/>
    </row>
    <row r="284" spans="1:14" s="263" customFormat="1">
      <c r="A284" s="77" t="s">
        <v>476</v>
      </c>
      <c r="B284" s="312"/>
      <c r="C284" s="315" t="s">
        <v>474</v>
      </c>
      <c r="D284" s="314">
        <f>G284-1</f>
        <v>45074</v>
      </c>
      <c r="E284" s="75">
        <f>D284</f>
        <v>45074</v>
      </c>
      <c r="F284" s="75">
        <f>G284-2</f>
        <v>45073</v>
      </c>
      <c r="G284" s="76">
        <v>45075</v>
      </c>
      <c r="H284" s="261">
        <f>G284+34</f>
        <v>45109</v>
      </c>
      <c r="I284" s="261">
        <f>G284+36</f>
        <v>45111</v>
      </c>
      <c r="J284" s="261">
        <f>G284+37</f>
        <v>45112</v>
      </c>
      <c r="K284" s="261">
        <f>G284+39</f>
        <v>45114</v>
      </c>
      <c r="L284" s="261">
        <f>G284+43</f>
        <v>45118</v>
      </c>
      <c r="M284" s="264"/>
      <c r="N284" s="264"/>
    </row>
    <row r="285" spans="1:14" s="263" customFormat="1">
      <c r="A285" s="77" t="s">
        <v>477</v>
      </c>
      <c r="B285" s="316"/>
      <c r="C285" s="315" t="s">
        <v>475</v>
      </c>
      <c r="D285" s="314">
        <f>G285-1</f>
        <v>45087</v>
      </c>
      <c r="E285" s="75">
        <f>D285</f>
        <v>45087</v>
      </c>
      <c r="F285" s="75">
        <f>G285-2</f>
        <v>45086</v>
      </c>
      <c r="G285" s="317">
        <v>45088</v>
      </c>
      <c r="H285" s="7">
        <f>G285+34</f>
        <v>45122</v>
      </c>
      <c r="I285" s="7">
        <f>G285+36</f>
        <v>45124</v>
      </c>
      <c r="J285" s="7">
        <f>G285+37</f>
        <v>45125</v>
      </c>
      <c r="K285" s="7">
        <f>G285+39</f>
        <v>45127</v>
      </c>
      <c r="L285" s="7">
        <f>G285+43</f>
        <v>45131</v>
      </c>
      <c r="M285" s="264"/>
      <c r="N285" s="264"/>
    </row>
    <row r="286" spans="1:14" s="263" customFormat="1" ht="45" customHeight="1">
      <c r="A286" s="423" t="s">
        <v>151</v>
      </c>
      <c r="B286" s="424"/>
      <c r="C286" s="424"/>
      <c r="D286" s="424"/>
      <c r="E286" s="424"/>
      <c r="F286" s="424"/>
      <c r="G286" s="424"/>
      <c r="H286" s="424"/>
      <c r="I286" s="424"/>
      <c r="J286" s="424"/>
      <c r="K286" s="424"/>
      <c r="L286" s="425"/>
      <c r="M286" s="264"/>
      <c r="N286" s="264"/>
    </row>
    <row r="287" spans="1:14" ht="57" customHeight="1">
      <c r="A287" s="426" t="s">
        <v>81</v>
      </c>
      <c r="B287" s="427"/>
      <c r="C287" s="427"/>
      <c r="D287" s="427"/>
      <c r="E287" s="427"/>
      <c r="F287" s="427"/>
      <c r="G287" s="427"/>
      <c r="H287" s="427"/>
      <c r="I287" s="427"/>
      <c r="J287" s="427"/>
      <c r="K287" s="427"/>
      <c r="L287" s="428"/>
    </row>
    <row r="288" spans="1:14" ht="19.5">
      <c r="A288" s="17"/>
      <c r="B288" s="17"/>
    </row>
    <row r="289" spans="1:16">
      <c r="A289" s="429" t="s">
        <v>218</v>
      </c>
      <c r="B289" s="430" t="s">
        <v>365</v>
      </c>
      <c r="C289" s="431"/>
      <c r="D289" s="431"/>
      <c r="E289" s="431"/>
      <c r="F289" s="431"/>
      <c r="G289" s="431"/>
      <c r="H289" s="431"/>
      <c r="I289" s="431"/>
      <c r="J289" s="431"/>
      <c r="K289" s="431"/>
      <c r="L289" s="431"/>
    </row>
    <row r="290" spans="1:16">
      <c r="A290" s="429"/>
      <c r="B290" s="432" t="s">
        <v>219</v>
      </c>
      <c r="C290" s="432"/>
      <c r="D290" s="432"/>
      <c r="E290" s="432"/>
      <c r="F290" s="432"/>
      <c r="G290" s="432"/>
      <c r="H290" s="432"/>
      <c r="I290" s="432"/>
      <c r="J290" s="432"/>
      <c r="K290" s="432"/>
      <c r="L290" s="432"/>
    </row>
    <row r="291" spans="1:16">
      <c r="A291" s="429"/>
      <c r="B291" s="432" t="s">
        <v>220</v>
      </c>
      <c r="C291" s="432"/>
      <c r="D291" s="432"/>
      <c r="E291" s="432"/>
      <c r="F291" s="432"/>
      <c r="G291" s="432"/>
      <c r="H291" s="432"/>
      <c r="I291" s="432"/>
      <c r="J291" s="432"/>
      <c r="K291" s="432"/>
      <c r="L291" s="432"/>
    </row>
    <row r="292" spans="1:16" ht="15" customHeight="1">
      <c r="A292" s="416" t="s">
        <v>3</v>
      </c>
      <c r="B292" s="417" t="s">
        <v>4</v>
      </c>
      <c r="C292" s="417" t="s">
        <v>5</v>
      </c>
      <c r="D292" s="419" t="s">
        <v>86</v>
      </c>
      <c r="E292" s="419" t="s">
        <v>27</v>
      </c>
      <c r="F292" s="420" t="s">
        <v>221</v>
      </c>
      <c r="G292" s="265" t="s">
        <v>9</v>
      </c>
      <c r="H292" s="406" t="s">
        <v>222</v>
      </c>
      <c r="I292" s="408" t="s">
        <v>12</v>
      </c>
      <c r="J292" s="409"/>
      <c r="K292" s="409"/>
      <c r="L292" s="409"/>
    </row>
    <row r="293" spans="1:16">
      <c r="A293" s="416"/>
      <c r="B293" s="418"/>
      <c r="C293" s="416"/>
      <c r="D293" s="374"/>
      <c r="E293" s="374"/>
      <c r="F293" s="376"/>
      <c r="G293" s="266" t="s">
        <v>13</v>
      </c>
      <c r="H293" s="407"/>
      <c r="I293" s="260" t="s">
        <v>224</v>
      </c>
      <c r="J293" s="258" t="s">
        <v>225</v>
      </c>
      <c r="K293" s="258" t="s">
        <v>223</v>
      </c>
      <c r="L293" s="258" t="s">
        <v>359</v>
      </c>
    </row>
    <row r="294" spans="1:16">
      <c r="A294" s="287" t="s">
        <v>336</v>
      </c>
      <c r="B294" s="288"/>
      <c r="C294" s="289" t="s">
        <v>337</v>
      </c>
      <c r="D294" s="290">
        <f>G294-1</f>
        <v>45045</v>
      </c>
      <c r="E294" s="290">
        <f>G294-1</f>
        <v>45045</v>
      </c>
      <c r="F294" s="290">
        <f>G294-2</f>
        <v>45044</v>
      </c>
      <c r="G294" s="76">
        <v>45046</v>
      </c>
      <c r="H294" s="135"/>
      <c r="I294" s="269">
        <f>G294+36</f>
        <v>45082</v>
      </c>
      <c r="J294" s="269">
        <f>G294+38</f>
        <v>45084</v>
      </c>
      <c r="K294" s="259">
        <f>G294+42</f>
        <v>45088</v>
      </c>
      <c r="L294" s="259">
        <f>G294+44</f>
        <v>45090</v>
      </c>
    </row>
    <row r="295" spans="1:16">
      <c r="A295" s="15" t="s">
        <v>338</v>
      </c>
      <c r="B295" s="16"/>
      <c r="C295" s="47" t="s">
        <v>339</v>
      </c>
      <c r="D295" s="49">
        <f>G295-1</f>
        <v>45058</v>
      </c>
      <c r="E295" s="49">
        <f>G295-1</f>
        <v>45058</v>
      </c>
      <c r="F295" s="49">
        <f>G295-2</f>
        <v>45057</v>
      </c>
      <c r="G295" s="50">
        <v>45059</v>
      </c>
      <c r="H295" s="268"/>
      <c r="I295" s="269">
        <f>G295+36</f>
        <v>45095</v>
      </c>
      <c r="J295" s="269">
        <f>G295+38</f>
        <v>45097</v>
      </c>
      <c r="K295" s="259">
        <f>G295+42</f>
        <v>45101</v>
      </c>
      <c r="L295" s="259">
        <f>G295+44</f>
        <v>45103</v>
      </c>
    </row>
    <row r="296" spans="1:16">
      <c r="A296" s="15" t="s">
        <v>340</v>
      </c>
      <c r="B296" s="16"/>
      <c r="C296" s="47" t="s">
        <v>341</v>
      </c>
      <c r="D296" s="49">
        <f>G296-1</f>
        <v>45066</v>
      </c>
      <c r="E296" s="49">
        <f>G296-1</f>
        <v>45066</v>
      </c>
      <c r="F296" s="49">
        <f>G296-2</f>
        <v>45065</v>
      </c>
      <c r="G296" s="50">
        <v>45067</v>
      </c>
      <c r="H296" s="268"/>
      <c r="I296" s="269">
        <f>G296+36</f>
        <v>45103</v>
      </c>
      <c r="J296" s="269">
        <f>G296+38</f>
        <v>45105</v>
      </c>
      <c r="K296" s="259">
        <f>G296+42</f>
        <v>45109</v>
      </c>
      <c r="L296" s="259">
        <f>G296+44</f>
        <v>45111</v>
      </c>
    </row>
    <row r="297" spans="1:16" ht="12.75" customHeight="1">
      <c r="A297" s="15" t="s">
        <v>482</v>
      </c>
      <c r="B297" s="291"/>
      <c r="C297" s="47" t="s">
        <v>478</v>
      </c>
      <c r="D297" s="290">
        <f>G297-1</f>
        <v>45072</v>
      </c>
      <c r="E297" s="290">
        <f>G297-1</f>
        <v>45072</v>
      </c>
      <c r="F297" s="290">
        <f>G297-2</f>
        <v>45071</v>
      </c>
      <c r="G297" s="50">
        <v>45073</v>
      </c>
      <c r="H297" s="268"/>
      <c r="I297" s="269">
        <f>G297+36</f>
        <v>45109</v>
      </c>
      <c r="J297" s="269">
        <f>G297+38</f>
        <v>45111</v>
      </c>
      <c r="K297" s="259">
        <f>G297+42</f>
        <v>45115</v>
      </c>
      <c r="L297" s="259">
        <f>G297+44</f>
        <v>45117</v>
      </c>
    </row>
    <row r="298" spans="1:16" ht="24.75" customHeight="1">
      <c r="A298" s="15" t="s">
        <v>481</v>
      </c>
      <c r="B298" s="288"/>
      <c r="C298" s="47" t="s">
        <v>479</v>
      </c>
      <c r="D298" s="290">
        <f>G298-1</f>
        <v>45079</v>
      </c>
      <c r="E298" s="290">
        <f>G298-1</f>
        <v>45079</v>
      </c>
      <c r="F298" s="290">
        <f>G298-2</f>
        <v>45078</v>
      </c>
      <c r="G298" s="50">
        <v>45080</v>
      </c>
      <c r="H298" s="271"/>
      <c r="I298" s="272">
        <f>G298+36</f>
        <v>45116</v>
      </c>
      <c r="J298" s="272">
        <f>G298+38</f>
        <v>45118</v>
      </c>
      <c r="K298" s="273">
        <f>G298+42</f>
        <v>45122</v>
      </c>
      <c r="L298" s="273">
        <f>G298+44</f>
        <v>45124</v>
      </c>
    </row>
    <row r="299" spans="1:16" ht="45" customHeight="1">
      <c r="A299" s="410" t="s">
        <v>151</v>
      </c>
      <c r="B299" s="411"/>
      <c r="C299" s="411"/>
      <c r="D299" s="411"/>
      <c r="E299" s="411"/>
      <c r="F299" s="411"/>
      <c r="G299" s="411"/>
      <c r="H299" s="411"/>
      <c r="I299" s="411"/>
      <c r="J299" s="411"/>
      <c r="K299" s="411"/>
      <c r="L299" s="412"/>
    </row>
    <row r="300" spans="1:16" ht="57" customHeight="1">
      <c r="A300" s="413" t="s">
        <v>81</v>
      </c>
      <c r="B300" s="414"/>
      <c r="C300" s="414"/>
      <c r="D300" s="414"/>
      <c r="E300" s="414"/>
      <c r="F300" s="414"/>
      <c r="G300" s="414"/>
      <c r="H300" s="414"/>
      <c r="I300" s="414"/>
      <c r="J300" s="414"/>
      <c r="K300" s="414"/>
      <c r="L300" s="415"/>
    </row>
    <row r="301" spans="1:16">
      <c r="A301" s="267"/>
      <c r="B301" s="1"/>
      <c r="C301" s="1"/>
      <c r="D301" s="1"/>
      <c r="E301" s="1"/>
      <c r="F301" s="1"/>
      <c r="G301" s="1"/>
      <c r="H301" s="1"/>
    </row>
    <row r="302" spans="1:16" s="6" customFormat="1">
      <c r="A302" s="44"/>
      <c r="B302" s="37"/>
      <c r="C302" s="37"/>
      <c r="D302" s="37"/>
      <c r="E302" s="37"/>
      <c r="F302" s="37"/>
      <c r="G302" s="37"/>
      <c r="H302" s="37"/>
      <c r="I302" s="44"/>
      <c r="J302" s="44"/>
      <c r="K302" s="44"/>
      <c r="O302" s="3"/>
      <c r="P302" s="3"/>
    </row>
    <row r="303" spans="1:16" s="6" customFormat="1">
      <c r="A303" s="401" t="s">
        <v>226</v>
      </c>
      <c r="B303" s="352" t="s">
        <v>227</v>
      </c>
      <c r="C303" s="352"/>
      <c r="D303" s="352"/>
      <c r="E303" s="352"/>
      <c r="F303" s="352"/>
      <c r="G303" s="352"/>
      <c r="H303" s="352"/>
      <c r="I303" s="352"/>
      <c r="J303" s="44"/>
      <c r="K303" s="44"/>
      <c r="O303" s="3"/>
      <c r="P303" s="3"/>
    </row>
    <row r="304" spans="1:16" s="6" customFormat="1">
      <c r="A304" s="401"/>
      <c r="B304" s="355" t="s">
        <v>214</v>
      </c>
      <c r="C304" s="355"/>
      <c r="D304" s="355"/>
      <c r="E304" s="355"/>
      <c r="F304" s="355"/>
      <c r="G304" s="355"/>
      <c r="H304" s="355"/>
      <c r="I304" s="355"/>
      <c r="J304" s="44"/>
      <c r="K304" s="44"/>
      <c r="O304" s="3"/>
      <c r="P304" s="3"/>
    </row>
    <row r="305" spans="1:16" s="6" customFormat="1">
      <c r="A305" s="401"/>
      <c r="B305" s="355" t="s">
        <v>228</v>
      </c>
      <c r="C305" s="355"/>
      <c r="D305" s="355"/>
      <c r="E305" s="355"/>
      <c r="F305" s="355"/>
      <c r="G305" s="355"/>
      <c r="H305" s="355"/>
      <c r="I305" s="355"/>
      <c r="J305" s="44"/>
      <c r="K305" s="44"/>
      <c r="O305" s="3"/>
      <c r="P305" s="3"/>
    </row>
    <row r="306" spans="1:16" s="6" customFormat="1" ht="15" customHeight="1">
      <c r="A306" s="325" t="s">
        <v>3</v>
      </c>
      <c r="B306" s="325" t="s">
        <v>4</v>
      </c>
      <c r="C306" s="325" t="s">
        <v>5</v>
      </c>
      <c r="D306" s="404" t="s">
        <v>86</v>
      </c>
      <c r="E306" s="404" t="s">
        <v>27</v>
      </c>
      <c r="F306" s="405" t="s">
        <v>216</v>
      </c>
      <c r="G306" s="68" t="s">
        <v>39</v>
      </c>
      <c r="H306" s="402" t="s">
        <v>12</v>
      </c>
      <c r="I306" s="402"/>
      <c r="J306" s="44"/>
      <c r="K306" s="44"/>
      <c r="O306" s="3"/>
      <c r="P306" s="3"/>
    </row>
    <row r="307" spans="1:16" s="6" customFormat="1" ht="45" customHeight="1">
      <c r="A307" s="325"/>
      <c r="B307" s="403"/>
      <c r="C307" s="325"/>
      <c r="D307" s="404"/>
      <c r="E307" s="404"/>
      <c r="F307" s="405"/>
      <c r="G307" s="67" t="s">
        <v>13</v>
      </c>
      <c r="H307" s="68" t="s">
        <v>229</v>
      </c>
      <c r="I307" s="46" t="s">
        <v>230</v>
      </c>
      <c r="J307" s="44"/>
      <c r="K307" s="44"/>
      <c r="O307" s="3"/>
      <c r="P307" s="3"/>
    </row>
    <row r="308" spans="1:16" s="6" customFormat="1" ht="18" customHeight="1">
      <c r="A308" s="15" t="s">
        <v>336</v>
      </c>
      <c r="B308" s="228"/>
      <c r="C308" s="47" t="s">
        <v>337</v>
      </c>
      <c r="D308" s="49">
        <f>G308-1</f>
        <v>45045</v>
      </c>
      <c r="E308" s="49">
        <f>G308-1</f>
        <v>45045</v>
      </c>
      <c r="F308" s="49">
        <f>G308-2</f>
        <v>45044</v>
      </c>
      <c r="G308" s="76">
        <v>45046</v>
      </c>
      <c r="H308" s="50">
        <f>G308+25</f>
        <v>45071</v>
      </c>
      <c r="I308" s="33">
        <f>H308+7</f>
        <v>45078</v>
      </c>
      <c r="J308" s="44"/>
      <c r="K308" s="44"/>
      <c r="O308" s="3"/>
      <c r="P308" s="3"/>
    </row>
    <row r="309" spans="1:16" s="6" customFormat="1">
      <c r="A309" s="15" t="s">
        <v>338</v>
      </c>
      <c r="B309" s="228"/>
      <c r="C309" s="47" t="s">
        <v>339</v>
      </c>
      <c r="D309" s="49">
        <f>G309-1</f>
        <v>45058</v>
      </c>
      <c r="E309" s="49">
        <f>G309-1</f>
        <v>45058</v>
      </c>
      <c r="F309" s="49">
        <f>G309-2</f>
        <v>45057</v>
      </c>
      <c r="G309" s="50">
        <v>45059</v>
      </c>
      <c r="H309" s="50">
        <f t="shared" ref="H309:H313" si="58">G309+25</f>
        <v>45084</v>
      </c>
      <c r="I309" s="33">
        <f t="shared" ref="I309:I313" si="59">H309+7</f>
        <v>45091</v>
      </c>
      <c r="J309" s="44"/>
      <c r="K309" s="44"/>
      <c r="O309" s="3"/>
      <c r="P309" s="3"/>
    </row>
    <row r="310" spans="1:16" s="6" customFormat="1" ht="17.25" customHeight="1">
      <c r="A310" s="15" t="s">
        <v>340</v>
      </c>
      <c r="B310" s="16"/>
      <c r="C310" s="47" t="s">
        <v>341</v>
      </c>
      <c r="D310" s="49">
        <f>G310-1</f>
        <v>45066</v>
      </c>
      <c r="E310" s="49">
        <f>G310-1</f>
        <v>45066</v>
      </c>
      <c r="F310" s="49">
        <f>G310-2</f>
        <v>45065</v>
      </c>
      <c r="G310" s="50">
        <v>45067</v>
      </c>
      <c r="H310" s="50">
        <f t="shared" si="58"/>
        <v>45092</v>
      </c>
      <c r="I310" s="33">
        <f t="shared" si="59"/>
        <v>45099</v>
      </c>
      <c r="J310" s="44"/>
      <c r="K310" s="44"/>
      <c r="O310" s="3"/>
      <c r="P310" s="3"/>
    </row>
    <row r="311" spans="1:16" s="6" customFormat="1">
      <c r="A311" s="15" t="s">
        <v>482</v>
      </c>
      <c r="B311" s="16"/>
      <c r="C311" s="47" t="s">
        <v>479</v>
      </c>
      <c r="D311" s="49">
        <f t="shared" ref="D311:D313" si="60">G311-1</f>
        <v>45072</v>
      </c>
      <c r="E311" s="49">
        <f t="shared" ref="E311:E313" si="61">G311-1</f>
        <v>45072</v>
      </c>
      <c r="F311" s="49">
        <f t="shared" ref="F311:F313" si="62">G311-2</f>
        <v>45071</v>
      </c>
      <c r="G311" s="50">
        <v>45073</v>
      </c>
      <c r="H311" s="50">
        <f t="shared" si="58"/>
        <v>45098</v>
      </c>
      <c r="I311" s="33">
        <f t="shared" si="59"/>
        <v>45105</v>
      </c>
      <c r="J311" s="44"/>
      <c r="K311" s="44"/>
      <c r="O311" s="3"/>
      <c r="P311" s="3"/>
    </row>
    <row r="312" spans="1:16" s="6" customFormat="1" ht="30">
      <c r="A312" s="15" t="s">
        <v>481</v>
      </c>
      <c r="B312" s="16"/>
      <c r="C312" s="47" t="s">
        <v>478</v>
      </c>
      <c r="D312" s="49">
        <f t="shared" si="60"/>
        <v>45079</v>
      </c>
      <c r="E312" s="49">
        <f t="shared" si="61"/>
        <v>45079</v>
      </c>
      <c r="F312" s="49">
        <f t="shared" si="62"/>
        <v>45078</v>
      </c>
      <c r="G312" s="50">
        <v>45080</v>
      </c>
      <c r="H312" s="50">
        <f t="shared" si="58"/>
        <v>45105</v>
      </c>
      <c r="I312" s="33">
        <f t="shared" si="59"/>
        <v>45112</v>
      </c>
      <c r="J312" s="44"/>
      <c r="K312" s="44"/>
      <c r="O312" s="3"/>
      <c r="P312" s="3"/>
    </row>
    <row r="313" spans="1:16" s="6" customFormat="1">
      <c r="A313" s="15" t="s">
        <v>483</v>
      </c>
      <c r="B313" s="16"/>
      <c r="C313" s="47" t="s">
        <v>480</v>
      </c>
      <c r="D313" s="49">
        <f t="shared" si="60"/>
        <v>45086</v>
      </c>
      <c r="E313" s="49">
        <f t="shared" si="61"/>
        <v>45086</v>
      </c>
      <c r="F313" s="49">
        <f t="shared" si="62"/>
        <v>45085</v>
      </c>
      <c r="G313" s="50">
        <v>45087</v>
      </c>
      <c r="H313" s="50">
        <f t="shared" si="58"/>
        <v>45112</v>
      </c>
      <c r="I313" s="33">
        <f t="shared" si="59"/>
        <v>45119</v>
      </c>
      <c r="J313" s="44"/>
      <c r="K313" s="44"/>
      <c r="O313" s="3"/>
      <c r="P313" s="3"/>
    </row>
    <row r="314" spans="1:16" s="6" customFormat="1" ht="18.75" customHeight="1">
      <c r="A314" s="15"/>
      <c r="B314" s="16"/>
      <c r="C314" s="47"/>
      <c r="D314" s="49"/>
      <c r="E314" s="49"/>
      <c r="F314" s="49"/>
      <c r="G314" s="50"/>
      <c r="H314" s="50"/>
      <c r="I314" s="33"/>
      <c r="J314" s="44"/>
      <c r="K314" s="44"/>
      <c r="O314" s="3"/>
      <c r="P314" s="3"/>
    </row>
    <row r="315" spans="1:16" s="6" customFormat="1" ht="15" customHeight="1">
      <c r="A315" s="382" t="s">
        <v>151</v>
      </c>
      <c r="B315" s="382"/>
      <c r="C315" s="382"/>
      <c r="D315" s="382"/>
      <c r="E315" s="382"/>
      <c r="F315" s="382"/>
      <c r="G315" s="382"/>
      <c r="H315" s="382"/>
      <c r="I315" s="382"/>
      <c r="O315" s="3"/>
      <c r="P315" s="3"/>
    </row>
    <row r="316" spans="1:16" s="6" customFormat="1">
      <c r="A316" s="385" t="s">
        <v>81</v>
      </c>
      <c r="B316" s="385"/>
      <c r="C316" s="385"/>
      <c r="D316" s="385"/>
      <c r="E316" s="385"/>
      <c r="F316" s="385"/>
      <c r="G316" s="385"/>
      <c r="H316" s="385"/>
      <c r="I316" s="385"/>
      <c r="O316" s="3"/>
      <c r="P316" s="3"/>
    </row>
    <row r="318" spans="1:16" s="6" customFormat="1">
      <c r="A318" s="401" t="s">
        <v>231</v>
      </c>
      <c r="B318" s="352" t="s">
        <v>232</v>
      </c>
      <c r="C318" s="352"/>
      <c r="D318" s="352"/>
      <c r="E318" s="352"/>
      <c r="F318" s="352"/>
      <c r="G318" s="352"/>
      <c r="H318" s="352"/>
      <c r="I318" s="352"/>
      <c r="J318" s="352"/>
      <c r="K318" s="352"/>
      <c r="O318" s="3"/>
      <c r="P318" s="3"/>
    </row>
    <row r="319" spans="1:16" s="6" customFormat="1">
      <c r="A319" s="401"/>
      <c r="B319" s="355" t="s">
        <v>124</v>
      </c>
      <c r="C319" s="355"/>
      <c r="D319" s="355"/>
      <c r="E319" s="355"/>
      <c r="F319" s="355"/>
      <c r="G319" s="355"/>
      <c r="H319" s="355"/>
      <c r="I319" s="355"/>
      <c r="J319" s="355"/>
      <c r="K319" s="355"/>
      <c r="O319" s="3"/>
      <c r="P319" s="3"/>
    </row>
    <row r="320" spans="1:16" s="6" customFormat="1">
      <c r="A320" s="401"/>
      <c r="B320" s="355" t="s">
        <v>233</v>
      </c>
      <c r="C320" s="355"/>
      <c r="D320" s="355"/>
      <c r="E320" s="355"/>
      <c r="F320" s="355"/>
      <c r="G320" s="355"/>
      <c r="H320" s="355"/>
      <c r="I320" s="355"/>
      <c r="J320" s="355"/>
      <c r="K320" s="355"/>
      <c r="O320" s="3"/>
      <c r="P320" s="3"/>
    </row>
    <row r="321" spans="1:16" s="6" customFormat="1">
      <c r="A321" s="372" t="s">
        <v>3</v>
      </c>
      <c r="B321" s="372" t="s">
        <v>4</v>
      </c>
      <c r="C321" s="372" t="s">
        <v>5</v>
      </c>
      <c r="D321" s="374" t="s">
        <v>234</v>
      </c>
      <c r="E321" s="374" t="s">
        <v>7</v>
      </c>
      <c r="F321" s="374" t="s">
        <v>87</v>
      </c>
      <c r="G321" s="66" t="s">
        <v>9</v>
      </c>
      <c r="H321" s="378" t="s">
        <v>12</v>
      </c>
      <c r="I321" s="378"/>
      <c r="J321" s="378"/>
      <c r="K321" s="378"/>
      <c r="O321" s="3"/>
      <c r="P321" s="3"/>
    </row>
    <row r="322" spans="1:16" s="6" customFormat="1">
      <c r="A322" s="372"/>
      <c r="B322" s="372"/>
      <c r="C322" s="372"/>
      <c r="D322" s="374"/>
      <c r="E322" s="374"/>
      <c r="F322" s="374"/>
      <c r="G322" s="65" t="s">
        <v>13</v>
      </c>
      <c r="H322" s="65" t="s">
        <v>235</v>
      </c>
      <c r="I322" s="65" t="s">
        <v>236</v>
      </c>
      <c r="J322" s="65" t="s">
        <v>237</v>
      </c>
      <c r="K322" s="65" t="s">
        <v>238</v>
      </c>
      <c r="O322" s="3"/>
      <c r="P322" s="3"/>
    </row>
    <row r="323" spans="1:16" s="6" customFormat="1">
      <c r="A323" s="15"/>
      <c r="B323" s="70"/>
      <c r="C323" s="15"/>
      <c r="D323" s="11"/>
      <c r="E323" s="11"/>
      <c r="F323" s="11"/>
      <c r="G323" s="11"/>
      <c r="H323" s="7"/>
      <c r="I323" s="34"/>
      <c r="J323" s="34"/>
      <c r="K323" s="34"/>
      <c r="O323" s="3"/>
      <c r="P323" s="3"/>
    </row>
    <row r="324" spans="1:16" s="6" customFormat="1">
      <c r="A324" s="15"/>
      <c r="B324" s="16"/>
      <c r="C324" s="47"/>
      <c r="D324" s="7"/>
      <c r="E324" s="7"/>
      <c r="F324" s="7"/>
      <c r="G324" s="7"/>
      <c r="H324" s="7"/>
      <c r="I324" s="34"/>
      <c r="J324" s="34"/>
      <c r="K324" s="34"/>
      <c r="O324" s="3"/>
      <c r="P324" s="3"/>
    </row>
    <row r="325" spans="1:16" s="6" customFormat="1">
      <c r="A325" s="15"/>
      <c r="B325" s="70"/>
      <c r="C325" s="15"/>
      <c r="D325" s="7"/>
      <c r="E325" s="7"/>
      <c r="F325" s="7"/>
      <c r="G325" s="11"/>
      <c r="H325" s="11"/>
      <c r="I325" s="34"/>
      <c r="J325" s="34"/>
      <c r="K325" s="34"/>
      <c r="O325" s="3"/>
      <c r="P325" s="3"/>
    </row>
    <row r="326" spans="1:16" s="6" customFormat="1">
      <c r="A326" s="15"/>
      <c r="B326" s="70"/>
      <c r="C326" s="15"/>
      <c r="D326" s="7"/>
      <c r="E326" s="7"/>
      <c r="F326" s="7"/>
      <c r="G326" s="11"/>
      <c r="H326" s="11"/>
      <c r="I326" s="34"/>
      <c r="J326" s="34"/>
      <c r="K326" s="34"/>
      <c r="O326" s="3"/>
      <c r="P326" s="3"/>
    </row>
    <row r="327" spans="1:16" s="6" customFormat="1">
      <c r="A327" s="13"/>
      <c r="B327" s="22"/>
      <c r="C327" s="13"/>
      <c r="D327" s="7"/>
      <c r="E327" s="7"/>
      <c r="F327" s="7"/>
      <c r="G327" s="11"/>
      <c r="H327" s="11"/>
      <c r="I327" s="34"/>
      <c r="J327" s="34"/>
      <c r="K327" s="34"/>
      <c r="O327" s="3"/>
      <c r="P327" s="3"/>
    </row>
    <row r="328" spans="1:16" s="6" customFormat="1">
      <c r="A328" s="41"/>
      <c r="B328" s="22"/>
      <c r="C328" s="13"/>
      <c r="D328" s="7"/>
      <c r="E328" s="7"/>
      <c r="F328" s="7"/>
      <c r="G328" s="11"/>
      <c r="H328" s="11"/>
      <c r="I328" s="34"/>
      <c r="J328" s="34"/>
      <c r="K328" s="34"/>
      <c r="O328" s="3"/>
      <c r="P328" s="3"/>
    </row>
    <row r="329" spans="1:16" s="6" customFormat="1" ht="15" customHeight="1">
      <c r="A329" s="398" t="s">
        <v>137</v>
      </c>
      <c r="B329" s="398"/>
      <c r="C329" s="398"/>
      <c r="D329" s="398"/>
      <c r="E329" s="398"/>
      <c r="F329" s="398"/>
      <c r="G329" s="398"/>
      <c r="H329" s="398"/>
      <c r="I329" s="399"/>
      <c r="J329" s="399"/>
      <c r="K329" s="399"/>
      <c r="O329" s="3"/>
      <c r="P329" s="3"/>
    </row>
    <row r="330" spans="1:16" s="6" customFormat="1" ht="15" customHeight="1">
      <c r="A330" s="398" t="s">
        <v>239</v>
      </c>
      <c r="B330" s="398"/>
      <c r="C330" s="398"/>
      <c r="D330" s="398"/>
      <c r="E330" s="398"/>
      <c r="F330" s="398"/>
      <c r="G330" s="398"/>
      <c r="H330" s="398"/>
      <c r="I330" s="398"/>
      <c r="J330" s="398"/>
      <c r="K330" s="398"/>
      <c r="O330" s="3"/>
      <c r="P330" s="3"/>
    </row>
    <row r="331" spans="1:16" s="6" customFormat="1" ht="15" customHeight="1">
      <c r="A331" s="400" t="s">
        <v>240</v>
      </c>
      <c r="B331" s="400"/>
      <c r="C331" s="400"/>
      <c r="D331" s="400"/>
      <c r="E331" s="400"/>
      <c r="F331" s="400"/>
      <c r="G331" s="400"/>
      <c r="H331" s="400"/>
      <c r="I331" s="400"/>
      <c r="J331" s="400"/>
      <c r="K331" s="400"/>
      <c r="O331" s="3"/>
      <c r="P331" s="3"/>
    </row>
    <row r="333" spans="1:16" s="6" customFormat="1">
      <c r="A333" s="401" t="s">
        <v>241</v>
      </c>
      <c r="B333" s="352" t="s">
        <v>242</v>
      </c>
      <c r="C333" s="352"/>
      <c r="D333" s="352"/>
      <c r="E333" s="352"/>
      <c r="F333" s="352"/>
      <c r="G333" s="352"/>
      <c r="H333" s="352"/>
      <c r="I333" s="352"/>
      <c r="J333" s="23"/>
      <c r="K333" s="42"/>
      <c r="O333" s="3"/>
      <c r="P333" s="3"/>
    </row>
    <row r="334" spans="1:16" s="6" customFormat="1">
      <c r="A334" s="401"/>
      <c r="B334" s="355" t="s">
        <v>462</v>
      </c>
      <c r="C334" s="355"/>
      <c r="D334" s="355"/>
      <c r="E334" s="355"/>
      <c r="F334" s="355"/>
      <c r="G334" s="355"/>
      <c r="H334" s="355"/>
      <c r="I334" s="355"/>
      <c r="J334" s="23"/>
      <c r="K334" s="42"/>
      <c r="O334" s="3"/>
      <c r="P334" s="3"/>
    </row>
    <row r="335" spans="1:16" s="6" customFormat="1">
      <c r="A335" s="401"/>
      <c r="B335" s="19" t="s">
        <v>85</v>
      </c>
      <c r="C335" s="20"/>
      <c r="D335" s="20"/>
      <c r="E335" s="20"/>
      <c r="F335" s="20"/>
      <c r="G335" s="20"/>
      <c r="H335" s="20"/>
      <c r="I335" s="21"/>
      <c r="J335" s="23"/>
      <c r="K335" s="42"/>
      <c r="O335" s="3"/>
      <c r="P335" s="3"/>
    </row>
    <row r="336" spans="1:16" s="6" customFormat="1">
      <c r="A336" s="372" t="s">
        <v>3</v>
      </c>
      <c r="B336" s="372" t="s">
        <v>4</v>
      </c>
      <c r="C336" s="372" t="s">
        <v>5</v>
      </c>
      <c r="D336" s="374" t="s">
        <v>86</v>
      </c>
      <c r="E336" s="374" t="s">
        <v>27</v>
      </c>
      <c r="F336" s="374" t="s">
        <v>87</v>
      </c>
      <c r="G336" s="66" t="s">
        <v>39</v>
      </c>
      <c r="H336" s="378" t="s">
        <v>12</v>
      </c>
      <c r="I336" s="378"/>
      <c r="J336" s="378"/>
      <c r="K336" s="42"/>
      <c r="O336" s="3"/>
      <c r="P336" s="3"/>
    </row>
    <row r="337" spans="1:16" s="6" customFormat="1" ht="30" customHeight="1">
      <c r="A337" s="372"/>
      <c r="B337" s="372"/>
      <c r="C337" s="372"/>
      <c r="D337" s="374"/>
      <c r="E337" s="374"/>
      <c r="F337" s="374"/>
      <c r="G337" s="65" t="s">
        <v>13</v>
      </c>
      <c r="H337" s="66" t="s">
        <v>243</v>
      </c>
      <c r="I337" s="35" t="s">
        <v>244</v>
      </c>
      <c r="J337" s="35" t="s">
        <v>245</v>
      </c>
      <c r="K337" s="42"/>
      <c r="O337" s="3"/>
      <c r="P337" s="3"/>
    </row>
    <row r="338" spans="1:16" s="6" customFormat="1" ht="18.75" customHeight="1">
      <c r="A338" s="305" t="s">
        <v>516</v>
      </c>
      <c r="B338" s="305"/>
      <c r="C338" s="305" t="s">
        <v>515</v>
      </c>
      <c r="D338" s="306">
        <f>G338-3</f>
        <v>45045</v>
      </c>
      <c r="E338" s="306">
        <f>G338-3</f>
        <v>45045</v>
      </c>
      <c r="F338" s="306">
        <f>G338-3</f>
        <v>45045</v>
      </c>
      <c r="G338" s="305">
        <v>45048</v>
      </c>
      <c r="H338" s="307">
        <f>G338+15</f>
        <v>45063</v>
      </c>
      <c r="I338" s="308">
        <f>H338+3</f>
        <v>45066</v>
      </c>
      <c r="J338" s="308">
        <f>I338+4</f>
        <v>45070</v>
      </c>
      <c r="K338" s="309"/>
      <c r="L338" s="310"/>
      <c r="M338" s="310"/>
      <c r="N338" s="310"/>
      <c r="O338" s="311"/>
      <c r="P338" s="311"/>
    </row>
    <row r="339" spans="1:16" s="6" customFormat="1">
      <c r="A339" s="59" t="s">
        <v>463</v>
      </c>
      <c r="B339" s="59"/>
      <c r="C339" s="59" t="s">
        <v>464</v>
      </c>
      <c r="D339" s="60">
        <f t="shared" ref="D339:D343" si="63">G339-2</f>
        <v>45053</v>
      </c>
      <c r="E339" s="60">
        <f t="shared" ref="E339:E343" si="64">G339-2</f>
        <v>45053</v>
      </c>
      <c r="F339" s="60">
        <f t="shared" ref="F339:F343" si="65">G339-2</f>
        <v>45053</v>
      </c>
      <c r="G339" s="59">
        <v>45055</v>
      </c>
      <c r="H339" s="11">
        <f t="shared" ref="H339:H343" si="66">G339+15</f>
        <v>45070</v>
      </c>
      <c r="I339" s="33">
        <f t="shared" ref="I339:I343" si="67">H339+3</f>
        <v>45073</v>
      </c>
      <c r="J339" s="33">
        <f t="shared" ref="J339:J343" si="68">I339+4</f>
        <v>45077</v>
      </c>
      <c r="K339" s="42"/>
      <c r="O339" s="3"/>
      <c r="P339" s="3"/>
    </row>
    <row r="340" spans="1:16" s="6" customFormat="1">
      <c r="A340" s="28" t="s">
        <v>31</v>
      </c>
      <c r="B340" s="28"/>
      <c r="C340" s="28"/>
      <c r="D340" s="73">
        <f t="shared" si="63"/>
        <v>45060</v>
      </c>
      <c r="E340" s="73">
        <f t="shared" si="64"/>
        <v>45060</v>
      </c>
      <c r="F340" s="73">
        <f t="shared" si="65"/>
        <v>45060</v>
      </c>
      <c r="G340" s="28">
        <f>G339+7</f>
        <v>45062</v>
      </c>
      <c r="H340" s="205"/>
      <c r="I340" s="240"/>
      <c r="J340" s="240"/>
      <c r="K340" s="42"/>
      <c r="M340" s="56"/>
      <c r="O340" s="3"/>
      <c r="P340" s="3"/>
    </row>
    <row r="341" spans="1:16" s="188" customFormat="1" ht="15" customHeight="1">
      <c r="A341" s="56" t="s">
        <v>465</v>
      </c>
      <c r="B341" s="57"/>
      <c r="C341" s="58" t="s">
        <v>466</v>
      </c>
      <c r="D341" s="60">
        <f t="shared" si="63"/>
        <v>45066</v>
      </c>
      <c r="E341" s="60">
        <f t="shared" si="64"/>
        <v>45066</v>
      </c>
      <c r="F341" s="60">
        <f t="shared" si="65"/>
        <v>45066</v>
      </c>
      <c r="G341" s="59">
        <f>G340+6</f>
        <v>45068</v>
      </c>
      <c r="H341" s="279">
        <f t="shared" si="66"/>
        <v>45083</v>
      </c>
      <c r="I341" s="253">
        <f t="shared" si="67"/>
        <v>45086</v>
      </c>
      <c r="J341" s="253">
        <f t="shared" si="68"/>
        <v>45090</v>
      </c>
      <c r="K341" s="187"/>
      <c r="O341" s="189"/>
      <c r="P341" s="189"/>
    </row>
    <row r="342" spans="1:16" s="6" customFormat="1">
      <c r="A342" s="59" t="s">
        <v>467</v>
      </c>
      <c r="B342" s="59"/>
      <c r="C342" s="59" t="s">
        <v>468</v>
      </c>
      <c r="D342" s="60">
        <f t="shared" si="63"/>
        <v>45072</v>
      </c>
      <c r="E342" s="60">
        <f t="shared" si="64"/>
        <v>45072</v>
      </c>
      <c r="F342" s="60">
        <f t="shared" si="65"/>
        <v>45072</v>
      </c>
      <c r="G342" s="59">
        <f>G341+6</f>
        <v>45074</v>
      </c>
      <c r="H342" s="279">
        <f t="shared" si="66"/>
        <v>45089</v>
      </c>
      <c r="I342" s="253">
        <f t="shared" si="67"/>
        <v>45092</v>
      </c>
      <c r="J342" s="253">
        <f t="shared" si="68"/>
        <v>45096</v>
      </c>
      <c r="K342" s="42"/>
      <c r="O342" s="3"/>
      <c r="P342" s="3"/>
    </row>
    <row r="343" spans="1:16" s="6" customFormat="1">
      <c r="A343" s="59" t="s">
        <v>469</v>
      </c>
      <c r="B343" s="59"/>
      <c r="C343" s="59" t="s">
        <v>470</v>
      </c>
      <c r="D343" s="60">
        <f t="shared" si="63"/>
        <v>45081</v>
      </c>
      <c r="E343" s="60">
        <f t="shared" si="64"/>
        <v>45081</v>
      </c>
      <c r="F343" s="60">
        <f t="shared" si="65"/>
        <v>45081</v>
      </c>
      <c r="G343" s="59">
        <f>G342+9</f>
        <v>45083</v>
      </c>
      <c r="H343" s="279">
        <f t="shared" si="66"/>
        <v>45098</v>
      </c>
      <c r="I343" s="253">
        <f t="shared" si="67"/>
        <v>45101</v>
      </c>
      <c r="J343" s="253">
        <f t="shared" si="68"/>
        <v>45105</v>
      </c>
      <c r="K343" s="42"/>
      <c r="O343" s="264"/>
      <c r="P343" s="264"/>
    </row>
    <row r="344" spans="1:16" s="6" customFormat="1">
      <c r="A344" s="59" t="s">
        <v>517</v>
      </c>
      <c r="B344" s="59"/>
      <c r="C344" s="59" t="s">
        <v>518</v>
      </c>
      <c r="D344" s="60">
        <f>G344-3</f>
        <v>45085</v>
      </c>
      <c r="E344" s="60">
        <f>G344-3</f>
        <v>45085</v>
      </c>
      <c r="F344" s="60">
        <f>G344-3</f>
        <v>45085</v>
      </c>
      <c r="G344" s="59">
        <v>45088</v>
      </c>
      <c r="H344" s="307">
        <f>G344+15</f>
        <v>45103</v>
      </c>
      <c r="I344" s="253">
        <f>H344+3</f>
        <v>45106</v>
      </c>
      <c r="J344" s="253">
        <f>I344+4</f>
        <v>45110</v>
      </c>
      <c r="K344" s="42"/>
      <c r="O344" s="264"/>
      <c r="P344" s="264"/>
    </row>
    <row r="345" spans="1:16" s="6" customFormat="1">
      <c r="A345" s="379" t="s">
        <v>138</v>
      </c>
      <c r="B345" s="380"/>
      <c r="C345" s="380"/>
      <c r="D345" s="380"/>
      <c r="E345" s="380"/>
      <c r="F345" s="380"/>
      <c r="G345" s="380"/>
      <c r="H345" s="380"/>
      <c r="I345" s="380"/>
      <c r="J345" s="381"/>
      <c r="K345" s="42"/>
      <c r="O345" s="264"/>
      <c r="P345" s="264"/>
    </row>
    <row r="346" spans="1:16" s="6" customFormat="1" ht="15" customHeight="1">
      <c r="K346" s="42"/>
      <c r="O346" s="264"/>
      <c r="P346" s="264"/>
    </row>
    <row r="347" spans="1:16" s="6" customFormat="1" ht="15" customHeight="1">
      <c r="A347" s="382" t="s">
        <v>151</v>
      </c>
      <c r="B347" s="383"/>
      <c r="C347" s="383"/>
      <c r="D347" s="383"/>
      <c r="E347" s="383"/>
      <c r="F347" s="383"/>
      <c r="G347" s="383"/>
      <c r="H347" s="383"/>
      <c r="I347" s="384"/>
      <c r="J347" s="33"/>
      <c r="K347" s="42"/>
      <c r="O347" s="3"/>
      <c r="P347" s="3"/>
    </row>
    <row r="348" spans="1:16" s="6" customFormat="1">
      <c r="A348" s="385" t="s">
        <v>240</v>
      </c>
      <c r="B348" s="386"/>
      <c r="C348" s="386"/>
      <c r="D348" s="386"/>
      <c r="E348" s="386"/>
      <c r="F348" s="386"/>
      <c r="G348" s="386"/>
      <c r="H348" s="386"/>
      <c r="I348" s="387"/>
      <c r="J348" s="33"/>
      <c r="K348" s="42"/>
      <c r="O348" s="3"/>
      <c r="P348" s="3"/>
    </row>
    <row r="350" spans="1:16" s="6" customFormat="1">
      <c r="A350" s="388" t="s">
        <v>367</v>
      </c>
      <c r="B350" s="391" t="s">
        <v>366</v>
      </c>
      <c r="C350" s="392"/>
      <c r="D350" s="392"/>
      <c r="E350" s="392"/>
      <c r="F350" s="392"/>
      <c r="G350" s="392"/>
      <c r="H350" s="392"/>
      <c r="I350" s="392"/>
      <c r="J350" s="392"/>
      <c r="K350" s="392"/>
      <c r="L350" s="392"/>
      <c r="M350" s="392"/>
      <c r="N350" s="393"/>
      <c r="O350" s="3"/>
      <c r="P350" s="3"/>
    </row>
    <row r="351" spans="1:16" s="6" customFormat="1">
      <c r="A351" s="389"/>
      <c r="B351" s="394" t="s">
        <v>246</v>
      </c>
      <c r="C351" s="395"/>
      <c r="D351" s="395"/>
      <c r="E351" s="395"/>
      <c r="F351" s="395"/>
      <c r="G351" s="395"/>
      <c r="H351" s="395"/>
      <c r="I351" s="395"/>
      <c r="J351" s="395"/>
      <c r="K351" s="395"/>
      <c r="L351" s="395"/>
      <c r="M351" s="395"/>
      <c r="N351" s="395"/>
      <c r="O351" s="3"/>
      <c r="P351" s="3"/>
    </row>
    <row r="352" spans="1:16" s="6" customFormat="1">
      <c r="A352" s="390"/>
      <c r="B352" s="396" t="s">
        <v>247</v>
      </c>
      <c r="C352" s="397"/>
      <c r="D352" s="397"/>
      <c r="E352" s="397"/>
      <c r="F352" s="397"/>
      <c r="G352" s="397"/>
      <c r="H352" s="397"/>
      <c r="I352" s="397"/>
      <c r="J352" s="397"/>
      <c r="K352" s="397"/>
      <c r="L352" s="397"/>
      <c r="M352" s="397"/>
      <c r="N352" s="397"/>
      <c r="O352" s="3"/>
      <c r="P352" s="3"/>
    </row>
    <row r="353" spans="1:16" s="6" customFormat="1" ht="15" customHeight="1">
      <c r="A353" s="372" t="s">
        <v>3</v>
      </c>
      <c r="B353" s="372" t="s">
        <v>4</v>
      </c>
      <c r="C353" s="372" t="s">
        <v>5</v>
      </c>
      <c r="D353" s="374" t="s">
        <v>86</v>
      </c>
      <c r="E353" s="374" t="s">
        <v>27</v>
      </c>
      <c r="F353" s="376" t="s">
        <v>216</v>
      </c>
      <c r="G353" s="66" t="s">
        <v>39</v>
      </c>
      <c r="H353" s="66" t="s">
        <v>248</v>
      </c>
      <c r="I353" s="364" t="s">
        <v>249</v>
      </c>
      <c r="J353" s="365"/>
      <c r="K353" s="365"/>
      <c r="L353" s="365"/>
      <c r="M353" s="365"/>
      <c r="N353" s="365"/>
      <c r="O353" s="3"/>
      <c r="P353" s="3"/>
    </row>
    <row r="354" spans="1:16" s="6" customFormat="1" ht="30" customHeight="1">
      <c r="A354" s="373"/>
      <c r="B354" s="373"/>
      <c r="C354" s="373"/>
      <c r="D354" s="375"/>
      <c r="E354" s="375"/>
      <c r="F354" s="377"/>
      <c r="G354" s="65" t="s">
        <v>13</v>
      </c>
      <c r="H354" s="66" t="s">
        <v>497</v>
      </c>
      <c r="I354" s="35" t="s">
        <v>250</v>
      </c>
      <c r="J354" s="35" t="s">
        <v>368</v>
      </c>
      <c r="K354" s="260" t="s">
        <v>369</v>
      </c>
      <c r="L354" s="260" t="s">
        <v>370</v>
      </c>
      <c r="M354" s="260" t="s">
        <v>371</v>
      </c>
      <c r="N354" s="260" t="s">
        <v>372</v>
      </c>
      <c r="O354" s="3"/>
      <c r="P354" s="3"/>
    </row>
    <row r="355" spans="1:16" s="6" customFormat="1">
      <c r="A355" s="287" t="s">
        <v>336</v>
      </c>
      <c r="B355" s="288"/>
      <c r="C355" s="289" t="s">
        <v>337</v>
      </c>
      <c r="D355" s="290">
        <f>G355-1</f>
        <v>45045</v>
      </c>
      <c r="E355" s="290">
        <f>G355-1</f>
        <v>45045</v>
      </c>
      <c r="F355" s="290">
        <f>G355-2</f>
        <v>45044</v>
      </c>
      <c r="G355" s="76">
        <v>45046</v>
      </c>
      <c r="H355" s="135"/>
      <c r="I355" s="33">
        <f>G355+22</f>
        <v>45068</v>
      </c>
      <c r="J355" s="33">
        <f>G355+22</f>
        <v>45068</v>
      </c>
      <c r="K355" s="270">
        <f>G355+20</f>
        <v>45066</v>
      </c>
      <c r="L355" s="270">
        <f>G355+27</f>
        <v>45073</v>
      </c>
      <c r="M355" s="270">
        <f>G355+29</f>
        <v>45075</v>
      </c>
      <c r="N355" s="270">
        <f>G355+33</f>
        <v>45079</v>
      </c>
      <c r="O355" s="3"/>
      <c r="P355" s="3"/>
    </row>
    <row r="356" spans="1:16" s="6" customFormat="1">
      <c r="A356" s="15" t="s">
        <v>338</v>
      </c>
      <c r="B356" s="16"/>
      <c r="C356" s="47" t="s">
        <v>339</v>
      </c>
      <c r="D356" s="49">
        <f>G356-1</f>
        <v>45058</v>
      </c>
      <c r="E356" s="49">
        <f>G356-1</f>
        <v>45058</v>
      </c>
      <c r="F356" s="49">
        <f>G356-2</f>
        <v>45057</v>
      </c>
      <c r="G356" s="50">
        <v>45059</v>
      </c>
      <c r="H356" s="27"/>
      <c r="I356" s="33">
        <f>G356+22</f>
        <v>45081</v>
      </c>
      <c r="J356" s="33">
        <f>G356+22</f>
        <v>45081</v>
      </c>
      <c r="K356" s="270">
        <f>G356+20</f>
        <v>45079</v>
      </c>
      <c r="L356" s="270">
        <f>G356+27</f>
        <v>45086</v>
      </c>
      <c r="M356" s="270">
        <f>G356+29</f>
        <v>45088</v>
      </c>
      <c r="N356" s="270">
        <f>G356+33</f>
        <v>45092</v>
      </c>
      <c r="O356" s="3"/>
      <c r="P356" s="3"/>
    </row>
    <row r="357" spans="1:16" s="6" customFormat="1">
      <c r="A357" s="15" t="s">
        <v>340</v>
      </c>
      <c r="B357" s="16"/>
      <c r="C357" s="47" t="s">
        <v>341</v>
      </c>
      <c r="D357" s="49">
        <f>G357-1</f>
        <v>45066</v>
      </c>
      <c r="E357" s="49">
        <f>G357-1</f>
        <v>45066</v>
      </c>
      <c r="F357" s="49">
        <f>G357-2</f>
        <v>45065</v>
      </c>
      <c r="G357" s="50">
        <v>45067</v>
      </c>
      <c r="H357" s="27"/>
      <c r="I357" s="33">
        <f>G357+22</f>
        <v>45089</v>
      </c>
      <c r="J357" s="33">
        <f>G357+22</f>
        <v>45089</v>
      </c>
      <c r="K357" s="270">
        <f>G357+20</f>
        <v>45087</v>
      </c>
      <c r="L357" s="270">
        <f>G357+27</f>
        <v>45094</v>
      </c>
      <c r="M357" s="270">
        <f>G357+29</f>
        <v>45096</v>
      </c>
      <c r="N357" s="270">
        <f>G357+33</f>
        <v>45100</v>
      </c>
      <c r="O357" s="3"/>
      <c r="P357" s="3"/>
    </row>
    <row r="358" spans="1:16" s="6" customFormat="1" ht="19.5" customHeight="1">
      <c r="A358" s="15" t="s">
        <v>482</v>
      </c>
      <c r="B358" s="291"/>
      <c r="C358" s="47" t="s">
        <v>478</v>
      </c>
      <c r="D358" s="290">
        <f>G358-1</f>
        <v>45072</v>
      </c>
      <c r="E358" s="290">
        <f>G358-1</f>
        <v>45072</v>
      </c>
      <c r="F358" s="290">
        <f>G358-2</f>
        <v>45071</v>
      </c>
      <c r="G358" s="50">
        <v>45073</v>
      </c>
      <c r="H358" s="27"/>
      <c r="I358" s="33">
        <f>G358+22</f>
        <v>45095</v>
      </c>
      <c r="J358" s="33">
        <f>G358+22</f>
        <v>45095</v>
      </c>
      <c r="K358" s="270">
        <f>G358+20</f>
        <v>45093</v>
      </c>
      <c r="L358" s="270">
        <f>G358+27</f>
        <v>45100</v>
      </c>
      <c r="M358" s="270">
        <f>G358+29</f>
        <v>45102</v>
      </c>
      <c r="N358" s="270">
        <f>G358+33</f>
        <v>45106</v>
      </c>
      <c r="O358" s="3"/>
      <c r="P358" s="3"/>
    </row>
    <row r="359" spans="1:16" s="6" customFormat="1" ht="30">
      <c r="A359" s="15" t="s">
        <v>481</v>
      </c>
      <c r="B359" s="288"/>
      <c r="C359" s="47" t="s">
        <v>479</v>
      </c>
      <c r="D359" s="290">
        <f>G359-1</f>
        <v>45079</v>
      </c>
      <c r="E359" s="290">
        <f>G359-1</f>
        <v>45079</v>
      </c>
      <c r="F359" s="290">
        <f>G359-2</f>
        <v>45078</v>
      </c>
      <c r="G359" s="50">
        <v>45080</v>
      </c>
      <c r="H359" s="274"/>
      <c r="I359" s="270">
        <f>G359+22</f>
        <v>45102</v>
      </c>
      <c r="J359" s="270">
        <f>G359+22</f>
        <v>45102</v>
      </c>
      <c r="K359" s="270">
        <f>G359+20</f>
        <v>45100</v>
      </c>
      <c r="L359" s="270">
        <f>G359+27</f>
        <v>45107</v>
      </c>
      <c r="M359" s="270">
        <f>G359+29</f>
        <v>45109</v>
      </c>
      <c r="N359" s="270">
        <f>G359+33</f>
        <v>45113</v>
      </c>
      <c r="O359" s="3"/>
      <c r="P359" s="3"/>
    </row>
    <row r="360" spans="1:16" s="6" customFormat="1" ht="15" customHeight="1">
      <c r="A360" s="366" t="s">
        <v>151</v>
      </c>
      <c r="B360" s="366"/>
      <c r="C360" s="366"/>
      <c r="D360" s="366"/>
      <c r="E360" s="366"/>
      <c r="F360" s="366"/>
      <c r="G360" s="366"/>
      <c r="H360" s="366"/>
      <c r="I360" s="366"/>
      <c r="J360" s="366"/>
      <c r="K360" s="366"/>
      <c r="L360" s="366"/>
      <c r="M360" s="366"/>
      <c r="N360" s="366"/>
      <c r="O360" s="3"/>
      <c r="P360" s="3"/>
    </row>
    <row r="361" spans="1:16" s="6" customFormat="1">
      <c r="A361" s="367" t="s">
        <v>81</v>
      </c>
      <c r="B361" s="367"/>
      <c r="C361" s="367"/>
      <c r="D361" s="367"/>
      <c r="E361" s="367"/>
      <c r="F361" s="367"/>
      <c r="G361" s="367"/>
      <c r="H361" s="367"/>
      <c r="I361" s="367"/>
      <c r="J361" s="367"/>
      <c r="K361" s="367"/>
      <c r="L361" s="367"/>
      <c r="M361" s="367"/>
      <c r="N361" s="367"/>
      <c r="O361" s="3"/>
      <c r="P361" s="3"/>
    </row>
    <row r="362" spans="1:16" s="6" customFormat="1" ht="15" customHeight="1">
      <c r="A362" s="368" t="s">
        <v>251</v>
      </c>
      <c r="B362" s="370" t="s">
        <v>193</v>
      </c>
      <c r="C362" s="48"/>
      <c r="D362" s="48"/>
      <c r="E362" s="48"/>
      <c r="F362" s="48"/>
      <c r="G362" s="48"/>
      <c r="H362" s="48"/>
      <c r="I362" s="48"/>
      <c r="O362" s="3"/>
      <c r="P362" s="3"/>
    </row>
    <row r="363" spans="1:16" s="6" customFormat="1" ht="21" customHeight="1">
      <c r="A363" s="369"/>
      <c r="B363" s="371"/>
      <c r="C363" s="48"/>
      <c r="D363" s="48"/>
      <c r="E363" s="48"/>
      <c r="F363" s="48"/>
      <c r="G363" s="48"/>
      <c r="H363" s="48"/>
      <c r="I363" s="48"/>
      <c r="O363" s="3"/>
      <c r="P363" s="3"/>
    </row>
    <row r="364" spans="1:16" s="6" customFormat="1" ht="19.5">
      <c r="A364" s="154" t="s">
        <v>252</v>
      </c>
      <c r="B364" s="155" t="s">
        <v>253</v>
      </c>
      <c r="C364" s="48"/>
      <c r="D364" s="48"/>
      <c r="E364" s="48"/>
      <c r="F364" s="48"/>
      <c r="G364" s="48"/>
      <c r="H364" s="48"/>
      <c r="I364" s="48"/>
      <c r="O364" s="3"/>
      <c r="P364" s="3"/>
    </row>
    <row r="365" spans="1:16" s="6" customFormat="1" ht="19.5">
      <c r="A365" s="62"/>
      <c r="B365" s="63"/>
      <c r="C365" s="48"/>
      <c r="D365" s="48"/>
      <c r="E365" s="48"/>
      <c r="F365" s="48"/>
      <c r="G365" s="48"/>
      <c r="H365" s="48"/>
      <c r="I365" s="48"/>
      <c r="O365" s="3"/>
      <c r="P365" s="3"/>
    </row>
    <row r="366" spans="1:16" s="6" customFormat="1">
      <c r="A366" s="349" t="s">
        <v>254</v>
      </c>
      <c r="B366" s="352" t="s">
        <v>255</v>
      </c>
      <c r="C366" s="353"/>
      <c r="D366" s="353"/>
      <c r="E366" s="353"/>
      <c r="F366" s="353"/>
      <c r="G366" s="353"/>
      <c r="H366" s="353"/>
      <c r="I366" s="354"/>
      <c r="O366" s="3"/>
      <c r="P366" s="3"/>
    </row>
    <row r="367" spans="1:16" s="6" customFormat="1">
      <c r="A367" s="350"/>
      <c r="B367" s="355" t="s">
        <v>124</v>
      </c>
      <c r="C367" s="356"/>
      <c r="D367" s="356"/>
      <c r="E367" s="356"/>
      <c r="F367" s="356"/>
      <c r="G367" s="356"/>
      <c r="H367" s="356"/>
      <c r="I367" s="357"/>
      <c r="O367" s="3"/>
      <c r="P367" s="3"/>
    </row>
    <row r="368" spans="1:16" s="6" customFormat="1">
      <c r="A368" s="351"/>
      <c r="B368" s="355" t="s">
        <v>256</v>
      </c>
      <c r="C368" s="356"/>
      <c r="D368" s="356"/>
      <c r="E368" s="356"/>
      <c r="F368" s="356"/>
      <c r="G368" s="356"/>
      <c r="H368" s="356"/>
      <c r="I368" s="357"/>
      <c r="O368" s="3"/>
      <c r="P368" s="3"/>
    </row>
    <row r="369" spans="1:16" s="6" customFormat="1" ht="15" customHeight="1">
      <c r="A369" s="325" t="s">
        <v>3</v>
      </c>
      <c r="B369" s="325" t="s">
        <v>4</v>
      </c>
      <c r="C369" s="325" t="s">
        <v>5</v>
      </c>
      <c r="D369" s="325" t="s">
        <v>86</v>
      </c>
      <c r="E369" s="325" t="s">
        <v>27</v>
      </c>
      <c r="F369" s="348" t="s">
        <v>257</v>
      </c>
      <c r="G369" s="68" t="s">
        <v>39</v>
      </c>
      <c r="H369" s="65" t="s">
        <v>12</v>
      </c>
      <c r="I369" s="61"/>
      <c r="O369" s="3"/>
      <c r="P369" s="3"/>
    </row>
    <row r="370" spans="1:16" ht="60" customHeight="1">
      <c r="A370" s="326"/>
      <c r="B370" s="326"/>
      <c r="C370" s="326"/>
      <c r="D370" s="326"/>
      <c r="E370" s="326"/>
      <c r="F370" s="330"/>
      <c r="G370" s="67" t="s">
        <v>13</v>
      </c>
      <c r="H370" s="35" t="s">
        <v>258</v>
      </c>
      <c r="I370" s="46" t="s">
        <v>259</v>
      </c>
    </row>
    <row r="371" spans="1:16" s="52" customFormat="1">
      <c r="A371" s="53" t="s">
        <v>115</v>
      </c>
      <c r="B371" s="53"/>
      <c r="C371" s="53"/>
      <c r="D371" s="29"/>
      <c r="E371" s="29"/>
      <c r="F371" s="49"/>
      <c r="G371" s="49"/>
      <c r="H371" s="50"/>
      <c r="I371" s="45"/>
      <c r="J371" s="51"/>
      <c r="K371" s="51"/>
      <c r="L371" s="51"/>
      <c r="M371" s="51"/>
      <c r="N371" s="51"/>
    </row>
    <row r="372" spans="1:16" s="52" customFormat="1">
      <c r="A372" s="53"/>
      <c r="B372" s="16"/>
      <c r="C372" s="53"/>
      <c r="D372" s="29"/>
      <c r="E372" s="29"/>
      <c r="F372" s="49"/>
      <c r="G372" s="49"/>
      <c r="H372" s="50"/>
      <c r="I372" s="45"/>
      <c r="J372" s="51"/>
      <c r="K372" s="51"/>
      <c r="L372" s="51"/>
      <c r="M372" s="51"/>
      <c r="N372" s="51"/>
    </row>
    <row r="373" spans="1:16" s="6" customFormat="1">
      <c r="A373" s="53"/>
      <c r="B373" s="16"/>
      <c r="C373" s="53"/>
      <c r="D373" s="29"/>
      <c r="E373" s="29"/>
      <c r="F373" s="49"/>
      <c r="G373" s="49"/>
      <c r="H373" s="50"/>
      <c r="I373" s="45"/>
      <c r="O373" s="3"/>
      <c r="P373" s="3"/>
    </row>
    <row r="374" spans="1:16" s="52" customFormat="1">
      <c r="A374" s="53"/>
      <c r="B374" s="16"/>
      <c r="C374" s="53"/>
      <c r="D374" s="29"/>
      <c r="E374" s="29"/>
      <c r="F374" s="49"/>
      <c r="G374" s="49"/>
      <c r="H374" s="50"/>
      <c r="I374" s="45"/>
      <c r="J374" s="51"/>
      <c r="K374" s="51"/>
      <c r="L374" s="51"/>
      <c r="M374" s="51"/>
      <c r="N374" s="51"/>
    </row>
    <row r="375" spans="1:16" s="52" customFormat="1">
      <c r="A375" s="53"/>
      <c r="B375" s="16"/>
      <c r="C375" s="53"/>
      <c r="D375" s="29"/>
      <c r="E375" s="29"/>
      <c r="F375" s="49"/>
      <c r="G375" s="49"/>
      <c r="H375" s="50"/>
      <c r="I375" s="45"/>
      <c r="J375" s="51"/>
      <c r="K375" s="51"/>
      <c r="L375" s="51"/>
      <c r="M375" s="51"/>
      <c r="N375" s="51"/>
    </row>
    <row r="376" spans="1:16" s="52" customFormat="1">
      <c r="A376" s="53"/>
      <c r="B376" s="16"/>
      <c r="C376" s="53"/>
      <c r="D376" s="29"/>
      <c r="E376" s="29"/>
      <c r="F376" s="49"/>
      <c r="G376" s="49"/>
      <c r="H376" s="50"/>
      <c r="I376" s="45"/>
      <c r="J376" s="51"/>
      <c r="K376" s="51"/>
      <c r="L376" s="51"/>
      <c r="M376" s="51"/>
      <c r="N376" s="51"/>
    </row>
    <row r="377" spans="1:16" s="52" customFormat="1">
      <c r="A377" s="53"/>
      <c r="B377" s="16"/>
      <c r="C377" s="53"/>
      <c r="D377" s="29"/>
      <c r="E377" s="29"/>
      <c r="F377" s="49"/>
      <c r="G377" s="49"/>
      <c r="H377" s="50"/>
      <c r="I377" s="45"/>
      <c r="J377" s="51"/>
      <c r="K377" s="51"/>
      <c r="L377" s="51"/>
      <c r="M377" s="51"/>
      <c r="N377" s="51"/>
    </row>
    <row r="378" spans="1:16" s="6" customFormat="1">
      <c r="A378" s="53"/>
      <c r="B378" s="16"/>
      <c r="C378" s="53"/>
      <c r="D378" s="29"/>
      <c r="E378" s="29"/>
      <c r="F378" s="49"/>
      <c r="G378" s="49"/>
      <c r="H378" s="50"/>
      <c r="I378" s="45"/>
      <c r="O378" s="3"/>
      <c r="P378" s="3"/>
    </row>
    <row r="379" spans="1:16" s="6" customFormat="1">
      <c r="A379" s="53"/>
      <c r="B379" s="16"/>
      <c r="C379" s="53"/>
      <c r="D379" s="29"/>
      <c r="E379" s="29"/>
      <c r="F379" s="49"/>
      <c r="G379" s="49"/>
      <c r="H379" s="50"/>
      <c r="I379" s="45"/>
      <c r="O379" s="3"/>
      <c r="P379" s="3"/>
    </row>
    <row r="380" spans="1:16">
      <c r="A380" s="53"/>
      <c r="B380" s="16"/>
      <c r="C380" s="53"/>
      <c r="D380" s="29"/>
      <c r="E380" s="29"/>
      <c r="F380" s="49"/>
      <c r="G380" s="49"/>
      <c r="H380" s="50"/>
      <c r="I380" s="45"/>
    </row>
    <row r="381" spans="1:16" s="6" customFormat="1" ht="15" customHeight="1">
      <c r="A381" s="358" t="s">
        <v>260</v>
      </c>
      <c r="B381" s="359"/>
      <c r="C381" s="359"/>
      <c r="D381" s="359"/>
      <c r="E381" s="359"/>
      <c r="F381" s="359"/>
      <c r="G381" s="359"/>
      <c r="H381" s="359"/>
      <c r="I381" s="360"/>
      <c r="O381" s="3"/>
      <c r="P381" s="3"/>
    </row>
    <row r="382" spans="1:16" s="6" customFormat="1" ht="15" customHeight="1">
      <c r="A382" s="361" t="s">
        <v>240</v>
      </c>
      <c r="B382" s="362"/>
      <c r="C382" s="362"/>
      <c r="D382" s="362"/>
      <c r="E382" s="362"/>
      <c r="F382" s="362"/>
      <c r="G382" s="362"/>
      <c r="H382" s="362"/>
      <c r="I382" s="363"/>
      <c r="O382" s="3"/>
      <c r="P382" s="3"/>
    </row>
    <row r="385" spans="1:16">
      <c r="A385" s="349" t="s">
        <v>261</v>
      </c>
      <c r="B385" s="352" t="s">
        <v>262</v>
      </c>
      <c r="C385" s="353"/>
      <c r="D385" s="353"/>
      <c r="E385" s="353"/>
      <c r="F385" s="353"/>
      <c r="G385" s="353"/>
      <c r="H385" s="353"/>
      <c r="I385" s="354"/>
    </row>
    <row r="386" spans="1:16">
      <c r="A386" s="350"/>
      <c r="B386" s="355" t="s">
        <v>214</v>
      </c>
      <c r="C386" s="356"/>
      <c r="D386" s="356"/>
      <c r="E386" s="356"/>
      <c r="F386" s="356"/>
      <c r="G386" s="356"/>
      <c r="H386" s="356"/>
      <c r="I386" s="357"/>
    </row>
    <row r="387" spans="1:16">
      <c r="A387" s="351"/>
      <c r="B387" s="355" t="s">
        <v>263</v>
      </c>
      <c r="C387" s="356"/>
      <c r="D387" s="356"/>
      <c r="E387" s="356"/>
      <c r="F387" s="356"/>
      <c r="G387" s="356"/>
      <c r="H387" s="356"/>
      <c r="I387" s="357"/>
    </row>
    <row r="388" spans="1:16" ht="15" customHeight="1">
      <c r="A388" s="325" t="s">
        <v>3</v>
      </c>
      <c r="B388" s="325" t="s">
        <v>4</v>
      </c>
      <c r="C388" s="325" t="s">
        <v>5</v>
      </c>
      <c r="D388" s="325" t="s">
        <v>86</v>
      </c>
      <c r="E388" s="325" t="s">
        <v>27</v>
      </c>
      <c r="F388" s="348" t="s">
        <v>257</v>
      </c>
      <c r="G388" s="68" t="s">
        <v>39</v>
      </c>
      <c r="H388" s="340" t="s">
        <v>12</v>
      </c>
      <c r="I388" s="341"/>
    </row>
    <row r="389" spans="1:16" ht="15" customHeight="1">
      <c r="A389" s="326"/>
      <c r="B389" s="326"/>
      <c r="C389" s="326"/>
      <c r="D389" s="326"/>
      <c r="E389" s="326"/>
      <c r="F389" s="330"/>
      <c r="G389" s="67" t="s">
        <v>13</v>
      </c>
      <c r="H389" s="342" t="s">
        <v>264</v>
      </c>
      <c r="I389" s="343"/>
    </row>
    <row r="390" spans="1:16" hidden="1">
      <c r="A390" s="138" t="s">
        <v>265</v>
      </c>
      <c r="B390" s="139"/>
      <c r="C390" s="137" t="s">
        <v>266</v>
      </c>
      <c r="D390" s="50">
        <v>44913</v>
      </c>
      <c r="E390" s="50">
        <v>44913</v>
      </c>
      <c r="F390" s="50">
        <v>44912</v>
      </c>
      <c r="G390" s="73">
        <v>44913</v>
      </c>
      <c r="H390" s="344">
        <f>G390+17</f>
        <v>44930</v>
      </c>
      <c r="I390" s="345"/>
    </row>
    <row r="391" spans="1:16" hidden="1">
      <c r="A391" s="137" t="s">
        <v>267</v>
      </c>
      <c r="B391" s="139"/>
      <c r="C391" s="137" t="s">
        <v>268</v>
      </c>
      <c r="D391" s="50">
        <v>44917</v>
      </c>
      <c r="E391" s="50">
        <v>44917</v>
      </c>
      <c r="F391" s="50">
        <v>44916</v>
      </c>
      <c r="G391" s="73">
        <v>44919</v>
      </c>
      <c r="H391" s="344">
        <f>G391+17</f>
        <v>44936</v>
      </c>
      <c r="I391" s="345"/>
    </row>
    <row r="392" spans="1:16">
      <c r="A392" s="137"/>
      <c r="B392" s="136"/>
      <c r="C392" s="137"/>
      <c r="D392" s="50"/>
      <c r="E392" s="50"/>
      <c r="F392" s="50"/>
      <c r="G392" s="49"/>
      <c r="H392" s="344"/>
      <c r="I392" s="345"/>
    </row>
    <row r="393" spans="1:16">
      <c r="A393" s="137"/>
      <c r="C393" s="137"/>
      <c r="D393" s="50"/>
      <c r="E393" s="50"/>
      <c r="F393" s="50"/>
      <c r="G393" s="49"/>
      <c r="H393" s="344"/>
      <c r="I393" s="345"/>
    </row>
    <row r="394" spans="1:16">
      <c r="A394" s="137"/>
      <c r="B394" s="136"/>
      <c r="C394" s="137"/>
      <c r="D394" s="50"/>
      <c r="E394" s="50"/>
      <c r="F394" s="50"/>
      <c r="G394" s="49"/>
      <c r="H394" s="344"/>
      <c r="I394" s="345"/>
    </row>
    <row r="395" spans="1:16">
      <c r="A395" s="137"/>
      <c r="B395" s="136"/>
      <c r="C395" s="137"/>
      <c r="D395" s="50"/>
      <c r="E395" s="50"/>
      <c r="F395" s="50"/>
      <c r="G395" s="49"/>
      <c r="H395" s="344"/>
      <c r="I395" s="345"/>
    </row>
    <row r="396" spans="1:16">
      <c r="A396" s="137"/>
      <c r="B396" s="136"/>
      <c r="C396" s="137"/>
      <c r="D396" s="50"/>
      <c r="E396" s="50"/>
      <c r="F396" s="50"/>
      <c r="G396" s="49"/>
      <c r="H396" s="344"/>
      <c r="I396" s="345"/>
    </row>
    <row r="397" spans="1:16" ht="15" customHeight="1">
      <c r="A397" s="331" t="s">
        <v>151</v>
      </c>
      <c r="B397" s="332"/>
      <c r="C397" s="332"/>
      <c r="D397" s="332"/>
      <c r="E397" s="332"/>
      <c r="F397" s="332"/>
      <c r="G397" s="332"/>
      <c r="H397" s="332"/>
      <c r="I397" s="333"/>
    </row>
    <row r="398" spans="1:16" s="6" customFormat="1" ht="18">
      <c r="A398" s="322" t="s">
        <v>269</v>
      </c>
      <c r="B398" s="323"/>
      <c r="C398" s="323"/>
      <c r="D398" s="323"/>
      <c r="E398" s="323"/>
      <c r="F398" s="323"/>
      <c r="G398" s="323"/>
      <c r="H398" s="323"/>
      <c r="I398" s="324"/>
      <c r="O398" s="3"/>
      <c r="P398" s="3"/>
    </row>
    <row r="400" spans="1:16">
      <c r="A400" s="349" t="s">
        <v>270</v>
      </c>
      <c r="B400" s="352" t="s">
        <v>271</v>
      </c>
      <c r="C400" s="353"/>
      <c r="D400" s="353"/>
      <c r="E400" s="353"/>
      <c r="F400" s="353"/>
      <c r="G400" s="353"/>
      <c r="H400" s="353"/>
      <c r="I400" s="354"/>
    </row>
    <row r="401" spans="1:14">
      <c r="A401" s="350"/>
      <c r="B401" s="355" t="s">
        <v>246</v>
      </c>
      <c r="C401" s="356"/>
      <c r="D401" s="356"/>
      <c r="E401" s="356"/>
      <c r="F401" s="356"/>
      <c r="G401" s="356"/>
      <c r="H401" s="356"/>
      <c r="I401" s="357"/>
    </row>
    <row r="402" spans="1:14">
      <c r="A402" s="351"/>
      <c r="B402" s="355" t="s">
        <v>272</v>
      </c>
      <c r="C402" s="356"/>
      <c r="D402" s="356"/>
      <c r="E402" s="356"/>
      <c r="F402" s="356"/>
      <c r="G402" s="356"/>
      <c r="H402" s="356"/>
      <c r="I402" s="357"/>
    </row>
    <row r="403" spans="1:14" ht="15" customHeight="1">
      <c r="A403" s="325" t="s">
        <v>3</v>
      </c>
      <c r="B403" s="325" t="s">
        <v>4</v>
      </c>
      <c r="C403" s="325" t="s">
        <v>5</v>
      </c>
      <c r="D403" s="325" t="s">
        <v>86</v>
      </c>
      <c r="E403" s="325" t="s">
        <v>27</v>
      </c>
      <c r="F403" s="348" t="s">
        <v>257</v>
      </c>
      <c r="G403" s="68" t="s">
        <v>39</v>
      </c>
      <c r="H403" s="340" t="s">
        <v>12</v>
      </c>
      <c r="I403" s="341"/>
    </row>
    <row r="404" spans="1:14" ht="15" customHeight="1">
      <c r="A404" s="326"/>
      <c r="B404" s="326"/>
      <c r="C404" s="326"/>
      <c r="D404" s="326"/>
      <c r="E404" s="326"/>
      <c r="F404" s="330"/>
      <c r="G404" s="67" t="s">
        <v>13</v>
      </c>
      <c r="H404" s="342" t="s">
        <v>273</v>
      </c>
      <c r="I404" s="343"/>
    </row>
    <row r="405" spans="1:14">
      <c r="A405" s="165"/>
      <c r="B405" s="57"/>
      <c r="C405" s="165"/>
      <c r="D405" s="60"/>
      <c r="E405" s="60"/>
      <c r="F405" s="60"/>
      <c r="G405" s="60"/>
      <c r="H405" s="344"/>
      <c r="I405" s="345"/>
    </row>
    <row r="406" spans="1:14">
      <c r="A406" s="165"/>
      <c r="B406" s="53"/>
      <c r="C406" s="165"/>
      <c r="D406" s="29"/>
      <c r="E406" s="29"/>
      <c r="F406" s="49"/>
      <c r="G406" s="60"/>
      <c r="H406" s="344"/>
      <c r="I406" s="345"/>
    </row>
    <row r="407" spans="1:14">
      <c r="A407" s="165"/>
      <c r="B407" s="16"/>
      <c r="C407" s="165"/>
      <c r="D407" s="29"/>
      <c r="E407" s="29"/>
      <c r="F407" s="49"/>
      <c r="G407" s="60"/>
      <c r="H407" s="344"/>
      <c r="I407" s="345"/>
    </row>
    <row r="408" spans="1:14" s="4" customFormat="1">
      <c r="A408" s="165"/>
      <c r="B408" s="165"/>
      <c r="C408" s="165"/>
      <c r="D408" s="60"/>
      <c r="E408" s="60"/>
      <c r="F408" s="60"/>
      <c r="G408" s="60"/>
      <c r="H408" s="346"/>
      <c r="I408" s="347"/>
      <c r="J408" s="9"/>
      <c r="K408" s="9"/>
      <c r="L408" s="9"/>
      <c r="M408" s="9"/>
      <c r="N408" s="9"/>
    </row>
    <row r="409" spans="1:14" ht="15" customHeight="1">
      <c r="A409" s="331" t="s">
        <v>274</v>
      </c>
      <c r="B409" s="332"/>
      <c r="C409" s="332"/>
      <c r="D409" s="332"/>
      <c r="E409" s="332"/>
      <c r="F409" s="332"/>
      <c r="G409" s="332"/>
      <c r="H409" s="332"/>
      <c r="I409" s="333"/>
    </row>
    <row r="410" spans="1:14" ht="18">
      <c r="A410" s="322" t="s">
        <v>269</v>
      </c>
      <c r="B410" s="323"/>
      <c r="C410" s="323"/>
      <c r="D410" s="323"/>
      <c r="E410" s="323"/>
      <c r="F410" s="323"/>
      <c r="G410" s="323"/>
      <c r="H410" s="323"/>
      <c r="I410" s="324"/>
    </row>
    <row r="413" spans="1:14">
      <c r="A413" s="334" t="s">
        <v>275</v>
      </c>
      <c r="B413" s="337" t="s">
        <v>276</v>
      </c>
      <c r="C413" s="338"/>
      <c r="D413" s="338"/>
      <c r="E413" s="338"/>
      <c r="F413" s="338"/>
      <c r="G413" s="338"/>
      <c r="H413" s="338"/>
      <c r="I413" s="338"/>
      <c r="J413" s="339"/>
    </row>
    <row r="414" spans="1:14">
      <c r="A414" s="335"/>
      <c r="B414" s="337" t="s">
        <v>277</v>
      </c>
      <c r="C414" s="338"/>
      <c r="D414" s="338"/>
      <c r="E414" s="338"/>
      <c r="F414" s="338"/>
      <c r="G414" s="338"/>
      <c r="H414" s="338"/>
      <c r="I414" s="338"/>
      <c r="J414" s="339"/>
    </row>
    <row r="415" spans="1:14">
      <c r="A415" s="336"/>
      <c r="B415" s="337" t="s">
        <v>278</v>
      </c>
      <c r="C415" s="338"/>
      <c r="D415" s="338"/>
      <c r="E415" s="338"/>
      <c r="F415" s="338"/>
      <c r="G415" s="338"/>
      <c r="H415" s="338"/>
      <c r="I415" s="338"/>
      <c r="J415" s="339"/>
    </row>
    <row r="416" spans="1:14" ht="15" customHeight="1">
      <c r="A416" s="325" t="s">
        <v>3</v>
      </c>
      <c r="B416" s="327" t="s">
        <v>4</v>
      </c>
      <c r="C416" s="327" t="s">
        <v>5</v>
      </c>
      <c r="D416" s="327" t="s">
        <v>86</v>
      </c>
      <c r="E416" s="327" t="s">
        <v>27</v>
      </c>
      <c r="F416" s="329" t="s">
        <v>257</v>
      </c>
      <c r="G416" s="235" t="s">
        <v>39</v>
      </c>
      <c r="H416" s="236" t="s">
        <v>12</v>
      </c>
      <c r="I416" s="236" t="s">
        <v>12</v>
      </c>
      <c r="J416" s="236" t="s">
        <v>12</v>
      </c>
    </row>
    <row r="417" spans="1:16" ht="60">
      <c r="A417" s="326"/>
      <c r="B417" s="328"/>
      <c r="C417" s="328"/>
      <c r="D417" s="326"/>
      <c r="E417" s="326"/>
      <c r="F417" s="330"/>
      <c r="G417" s="67" t="s">
        <v>13</v>
      </c>
      <c r="H417" s="35" t="s">
        <v>327</v>
      </c>
      <c r="I417" s="35" t="s">
        <v>328</v>
      </c>
      <c r="J417" s="35" t="s">
        <v>355</v>
      </c>
    </row>
    <row r="418" spans="1:16">
      <c r="A418" s="53" t="s">
        <v>342</v>
      </c>
      <c r="B418" s="161"/>
      <c r="C418" s="162" t="s">
        <v>343</v>
      </c>
      <c r="D418" s="50">
        <f>G418-1</f>
        <v>45047</v>
      </c>
      <c r="E418" s="50">
        <f>D418</f>
        <v>45047</v>
      </c>
      <c r="F418" s="50">
        <f>G418-2</f>
        <v>45046</v>
      </c>
      <c r="G418" s="227">
        <v>45048</v>
      </c>
      <c r="H418" s="50">
        <f t="shared" ref="H418:H423" si="69">G418+3</f>
        <v>45051</v>
      </c>
      <c r="I418" s="50">
        <f t="shared" ref="I418:I423" si="70">G418+4</f>
        <v>45052</v>
      </c>
      <c r="J418" s="50">
        <f t="shared" ref="J418:J423" si="71">G418+5</f>
        <v>45053</v>
      </c>
    </row>
    <row r="419" spans="1:16">
      <c r="A419" s="53" t="s">
        <v>344</v>
      </c>
      <c r="B419" s="134"/>
      <c r="C419" s="123" t="s">
        <v>345</v>
      </c>
      <c r="D419" s="50">
        <f>G419-1</f>
        <v>45056</v>
      </c>
      <c r="E419" s="50">
        <f>D419</f>
        <v>45056</v>
      </c>
      <c r="F419" s="50">
        <f>G419-2</f>
        <v>45055</v>
      </c>
      <c r="G419" s="227">
        <v>45057</v>
      </c>
      <c r="H419" s="50">
        <f t="shared" si="69"/>
        <v>45060</v>
      </c>
      <c r="I419" s="50">
        <f t="shared" si="70"/>
        <v>45061</v>
      </c>
      <c r="J419" s="50">
        <f t="shared" si="71"/>
        <v>45062</v>
      </c>
    </row>
    <row r="420" spans="1:16">
      <c r="A420" s="53" t="s">
        <v>485</v>
      </c>
      <c r="B420" s="161"/>
      <c r="C420" s="123" t="s">
        <v>484</v>
      </c>
      <c r="D420" s="50">
        <f t="shared" ref="D420:D423" si="72">G420-1</f>
        <v>45064</v>
      </c>
      <c r="E420" s="50">
        <f t="shared" ref="E420:E423" si="73">D420</f>
        <v>45064</v>
      </c>
      <c r="F420" s="50">
        <f t="shared" ref="F420:F423" si="74">G420-2</f>
        <v>45063</v>
      </c>
      <c r="G420" s="227">
        <v>45065</v>
      </c>
      <c r="H420" s="50">
        <f t="shared" si="69"/>
        <v>45068</v>
      </c>
      <c r="I420" s="50">
        <f t="shared" si="70"/>
        <v>45069</v>
      </c>
      <c r="J420" s="50">
        <f t="shared" si="71"/>
        <v>45070</v>
      </c>
    </row>
    <row r="421" spans="1:16" s="6" customFormat="1">
      <c r="A421" s="53" t="s">
        <v>486</v>
      </c>
      <c r="B421" s="134"/>
      <c r="C421" s="123" t="s">
        <v>487</v>
      </c>
      <c r="D421" s="50">
        <f t="shared" si="72"/>
        <v>45068</v>
      </c>
      <c r="E421" s="50">
        <f t="shared" si="73"/>
        <v>45068</v>
      </c>
      <c r="F421" s="50">
        <f t="shared" si="74"/>
        <v>45067</v>
      </c>
      <c r="G421" s="227">
        <v>45069</v>
      </c>
      <c r="H421" s="50">
        <f t="shared" si="69"/>
        <v>45072</v>
      </c>
      <c r="I421" s="50">
        <f t="shared" si="70"/>
        <v>45073</v>
      </c>
      <c r="J421" s="50">
        <f t="shared" si="71"/>
        <v>45074</v>
      </c>
      <c r="O421" s="3"/>
      <c r="P421" s="3"/>
    </row>
    <row r="422" spans="1:16" s="6" customFormat="1">
      <c r="A422" s="53" t="s">
        <v>489</v>
      </c>
      <c r="B422" s="161"/>
      <c r="C422" s="123" t="s">
        <v>488</v>
      </c>
      <c r="D422" s="50">
        <f t="shared" si="72"/>
        <v>45077</v>
      </c>
      <c r="E422" s="50">
        <f t="shared" si="73"/>
        <v>45077</v>
      </c>
      <c r="F422" s="50">
        <f t="shared" si="74"/>
        <v>45076</v>
      </c>
      <c r="G422" s="227">
        <v>45078</v>
      </c>
      <c r="H422" s="50">
        <f t="shared" si="69"/>
        <v>45081</v>
      </c>
      <c r="I422" s="50">
        <f t="shared" si="70"/>
        <v>45082</v>
      </c>
      <c r="J422" s="50">
        <f t="shared" si="71"/>
        <v>45083</v>
      </c>
      <c r="O422" s="3"/>
      <c r="P422" s="3"/>
    </row>
    <row r="423" spans="1:16" s="6" customFormat="1">
      <c r="A423" s="53" t="s">
        <v>491</v>
      </c>
      <c r="B423" s="134"/>
      <c r="C423" s="123" t="s">
        <v>490</v>
      </c>
      <c r="D423" s="50">
        <f t="shared" si="72"/>
        <v>45081</v>
      </c>
      <c r="E423" s="50">
        <f t="shared" si="73"/>
        <v>45081</v>
      </c>
      <c r="F423" s="50">
        <f t="shared" si="74"/>
        <v>45080</v>
      </c>
      <c r="G423" s="227">
        <v>45082</v>
      </c>
      <c r="H423" s="50">
        <f t="shared" si="69"/>
        <v>45085</v>
      </c>
      <c r="I423" s="50">
        <f t="shared" si="70"/>
        <v>45086</v>
      </c>
      <c r="J423" s="50">
        <f t="shared" si="71"/>
        <v>45087</v>
      </c>
      <c r="O423" s="3"/>
      <c r="P423" s="3"/>
    </row>
    <row r="424" spans="1:16" s="6" customFormat="1" ht="15" customHeight="1">
      <c r="A424" s="319" t="s">
        <v>279</v>
      </c>
      <c r="B424" s="320"/>
      <c r="C424" s="320"/>
      <c r="D424" s="320"/>
      <c r="E424" s="320"/>
      <c r="F424" s="320"/>
      <c r="G424" s="320"/>
      <c r="H424" s="320"/>
      <c r="I424" s="321"/>
      <c r="O424" s="3"/>
      <c r="P424" s="3"/>
    </row>
    <row r="425" spans="1:16" s="6" customFormat="1" ht="18">
      <c r="A425" s="322" t="s">
        <v>22</v>
      </c>
      <c r="B425" s="323"/>
      <c r="C425" s="323"/>
      <c r="D425" s="323"/>
      <c r="E425" s="323"/>
      <c r="F425" s="323"/>
      <c r="G425" s="323"/>
      <c r="H425" s="323"/>
      <c r="I425" s="324"/>
      <c r="O425" s="3"/>
      <c r="P425" s="3"/>
    </row>
  </sheetData>
  <mergeCells count="414">
    <mergeCell ref="A2:A4"/>
    <mergeCell ref="B2:J2"/>
    <mergeCell ref="B3:J3"/>
    <mergeCell ref="B4:J4"/>
    <mergeCell ref="A5:A6"/>
    <mergeCell ref="B5:B6"/>
    <mergeCell ref="C5:C6"/>
    <mergeCell ref="D5:D6"/>
    <mergeCell ref="E5:E6"/>
    <mergeCell ref="F5:F6"/>
    <mergeCell ref="A18:J18"/>
    <mergeCell ref="A19:J19"/>
    <mergeCell ref="A21:A23"/>
    <mergeCell ref="B21:I21"/>
    <mergeCell ref="B22:I22"/>
    <mergeCell ref="B23:I23"/>
    <mergeCell ref="H5:H6"/>
    <mergeCell ref="A13:J13"/>
    <mergeCell ref="A14:J14"/>
    <mergeCell ref="A15:J15"/>
    <mergeCell ref="A16:J16"/>
    <mergeCell ref="A17:J17"/>
    <mergeCell ref="A30:H30"/>
    <mergeCell ref="A31:H31"/>
    <mergeCell ref="A33:A35"/>
    <mergeCell ref="B33:M33"/>
    <mergeCell ref="B34:M34"/>
    <mergeCell ref="B35:M35"/>
    <mergeCell ref="A24:A25"/>
    <mergeCell ref="B24:B25"/>
    <mergeCell ref="C24:C25"/>
    <mergeCell ref="D24:D25"/>
    <mergeCell ref="E24:E25"/>
    <mergeCell ref="F24:F25"/>
    <mergeCell ref="H36:I36"/>
    <mergeCell ref="A43:M43"/>
    <mergeCell ref="A44:M44"/>
    <mergeCell ref="A45:M45"/>
    <mergeCell ref="A48:A50"/>
    <mergeCell ref="B48:J48"/>
    <mergeCell ref="B49:J49"/>
    <mergeCell ref="B50:J50"/>
    <mergeCell ref="A36:A37"/>
    <mergeCell ref="B36:B37"/>
    <mergeCell ref="C36:C37"/>
    <mergeCell ref="D36:D37"/>
    <mergeCell ref="E36:E37"/>
    <mergeCell ref="F36:F37"/>
    <mergeCell ref="H51:H52"/>
    <mergeCell ref="I51:I52"/>
    <mergeCell ref="J51:J52"/>
    <mergeCell ref="A61:J61"/>
    <mergeCell ref="A62:J62"/>
    <mergeCell ref="A64:A66"/>
    <mergeCell ref="B64:L64"/>
    <mergeCell ref="B65:L65"/>
    <mergeCell ref="B66:L66"/>
    <mergeCell ref="A51:A52"/>
    <mergeCell ref="B51:B52"/>
    <mergeCell ref="C51:C52"/>
    <mergeCell ref="D51:D52"/>
    <mergeCell ref="E51:E52"/>
    <mergeCell ref="F51:F52"/>
    <mergeCell ref="A77:L77"/>
    <mergeCell ref="A78:L78"/>
    <mergeCell ref="A80:A82"/>
    <mergeCell ref="B80:J80"/>
    <mergeCell ref="B81:J81"/>
    <mergeCell ref="B82:J82"/>
    <mergeCell ref="H67:H68"/>
    <mergeCell ref="I67:I68"/>
    <mergeCell ref="J67:J68"/>
    <mergeCell ref="K67:K68"/>
    <mergeCell ref="L67:L68"/>
    <mergeCell ref="A76:L76"/>
    <mergeCell ref="A67:A68"/>
    <mergeCell ref="B67:B68"/>
    <mergeCell ref="C67:C68"/>
    <mergeCell ref="D67:D68"/>
    <mergeCell ref="E67:E68"/>
    <mergeCell ref="F67:F68"/>
    <mergeCell ref="H83:H84"/>
    <mergeCell ref="I83:I84"/>
    <mergeCell ref="J83:J84"/>
    <mergeCell ref="A90:J90"/>
    <mergeCell ref="A91:J91"/>
    <mergeCell ref="A93:A95"/>
    <mergeCell ref="B93:I93"/>
    <mergeCell ref="B94:I94"/>
    <mergeCell ref="B95:I95"/>
    <mergeCell ref="A83:A84"/>
    <mergeCell ref="B83:B84"/>
    <mergeCell ref="C83:C84"/>
    <mergeCell ref="D83:D84"/>
    <mergeCell ref="E83:E84"/>
    <mergeCell ref="F83:F84"/>
    <mergeCell ref="H96:H97"/>
    <mergeCell ref="A104:I104"/>
    <mergeCell ref="A105:K105"/>
    <mergeCell ref="A106:A108"/>
    <mergeCell ref="B106:K106"/>
    <mergeCell ref="B107:K107"/>
    <mergeCell ref="B108:K108"/>
    <mergeCell ref="A96:A97"/>
    <mergeCell ref="B96:B97"/>
    <mergeCell ref="C96:C97"/>
    <mergeCell ref="D96:D97"/>
    <mergeCell ref="E96:E97"/>
    <mergeCell ref="F96:F97"/>
    <mergeCell ref="H109:H110"/>
    <mergeCell ref="I109:M109"/>
    <mergeCell ref="A116:K116"/>
    <mergeCell ref="A117:K117"/>
    <mergeCell ref="A118:K118"/>
    <mergeCell ref="A120:A122"/>
    <mergeCell ref="B120:N120"/>
    <mergeCell ref="B121:N121"/>
    <mergeCell ref="B122:N122"/>
    <mergeCell ref="A109:A110"/>
    <mergeCell ref="B109:B110"/>
    <mergeCell ref="C109:C110"/>
    <mergeCell ref="D109:D110"/>
    <mergeCell ref="E109:E110"/>
    <mergeCell ref="F109:F110"/>
    <mergeCell ref="H123:H124"/>
    <mergeCell ref="I123:I124"/>
    <mergeCell ref="J123:M123"/>
    <mergeCell ref="A131:N131"/>
    <mergeCell ref="A132:N132"/>
    <mergeCell ref="A133:I133"/>
    <mergeCell ref="A123:A124"/>
    <mergeCell ref="B123:B124"/>
    <mergeCell ref="C123:C124"/>
    <mergeCell ref="D123:D124"/>
    <mergeCell ref="E123:E124"/>
    <mergeCell ref="F123:F124"/>
    <mergeCell ref="A134:A136"/>
    <mergeCell ref="B134:I134"/>
    <mergeCell ref="B135:I135"/>
    <mergeCell ref="B136:I136"/>
    <mergeCell ref="A137:A138"/>
    <mergeCell ref="B137:B138"/>
    <mergeCell ref="C137:C138"/>
    <mergeCell ref="D137:D138"/>
    <mergeCell ref="E137:E138"/>
    <mergeCell ref="F137:F138"/>
    <mergeCell ref="H137:I137"/>
    <mergeCell ref="A144:I144"/>
    <mergeCell ref="A145:I145"/>
    <mergeCell ref="A146:I146"/>
    <mergeCell ref="A147:I147"/>
    <mergeCell ref="A149:A151"/>
    <mergeCell ref="B149:J149"/>
    <mergeCell ref="B150:J150"/>
    <mergeCell ref="B151:J151"/>
    <mergeCell ref="H152:J152"/>
    <mergeCell ref="A158:J158"/>
    <mergeCell ref="A159:J159"/>
    <mergeCell ref="A161:A163"/>
    <mergeCell ref="B161:J161"/>
    <mergeCell ref="B162:J162"/>
    <mergeCell ref="B163:J163"/>
    <mergeCell ref="A152:A153"/>
    <mergeCell ref="B152:B153"/>
    <mergeCell ref="C152:C153"/>
    <mergeCell ref="D152:D153"/>
    <mergeCell ref="E152:E153"/>
    <mergeCell ref="F152:F153"/>
    <mergeCell ref="H164:J164"/>
    <mergeCell ref="A170:J170"/>
    <mergeCell ref="A171:J171"/>
    <mergeCell ref="A172:J172"/>
    <mergeCell ref="A173:J173"/>
    <mergeCell ref="A175:A177"/>
    <mergeCell ref="B175:J175"/>
    <mergeCell ref="B176:J176"/>
    <mergeCell ref="B177:J177"/>
    <mergeCell ref="A164:A165"/>
    <mergeCell ref="B164:B165"/>
    <mergeCell ref="C164:C165"/>
    <mergeCell ref="D164:D165"/>
    <mergeCell ref="E164:E165"/>
    <mergeCell ref="F164:F165"/>
    <mergeCell ref="H178:H179"/>
    <mergeCell ref="A184:H184"/>
    <mergeCell ref="A185:J185"/>
    <mergeCell ref="A186:J186"/>
    <mergeCell ref="A187:J187"/>
    <mergeCell ref="A189:A191"/>
    <mergeCell ref="B189:K189"/>
    <mergeCell ref="B190:K190"/>
    <mergeCell ref="B191:K191"/>
    <mergeCell ref="A178:A179"/>
    <mergeCell ref="B178:B179"/>
    <mergeCell ref="C178:C179"/>
    <mergeCell ref="D178:D179"/>
    <mergeCell ref="E178:E179"/>
    <mergeCell ref="F178:F179"/>
    <mergeCell ref="H192:K192"/>
    <mergeCell ref="A198:K198"/>
    <mergeCell ref="A199:K199"/>
    <mergeCell ref="A200:K200"/>
    <mergeCell ref="A201:K201"/>
    <mergeCell ref="A203:A205"/>
    <mergeCell ref="B203:J203"/>
    <mergeCell ref="B204:J204"/>
    <mergeCell ref="B205:J205"/>
    <mergeCell ref="A192:A193"/>
    <mergeCell ref="B192:B193"/>
    <mergeCell ref="C192:C193"/>
    <mergeCell ref="D192:D193"/>
    <mergeCell ref="E192:E193"/>
    <mergeCell ref="F192:F193"/>
    <mergeCell ref="H206:J206"/>
    <mergeCell ref="A210:J210"/>
    <mergeCell ref="A211:J211"/>
    <mergeCell ref="A213:A215"/>
    <mergeCell ref="B213:J213"/>
    <mergeCell ref="B214:J214"/>
    <mergeCell ref="B215:J215"/>
    <mergeCell ref="A206:A207"/>
    <mergeCell ref="B206:B207"/>
    <mergeCell ref="C206:C207"/>
    <mergeCell ref="D206:D207"/>
    <mergeCell ref="E206:E207"/>
    <mergeCell ref="F206:F207"/>
    <mergeCell ref="H216:H217"/>
    <mergeCell ref="A222:J222"/>
    <mergeCell ref="A223:J223"/>
    <mergeCell ref="A224:J224"/>
    <mergeCell ref="A226:A228"/>
    <mergeCell ref="B226:J226"/>
    <mergeCell ref="B227:J227"/>
    <mergeCell ref="B228:J228"/>
    <mergeCell ref="A216:A217"/>
    <mergeCell ref="B216:B217"/>
    <mergeCell ref="C216:C217"/>
    <mergeCell ref="D216:D217"/>
    <mergeCell ref="E216:E217"/>
    <mergeCell ref="F216:F217"/>
    <mergeCell ref="H229:H230"/>
    <mergeCell ref="A236:J236"/>
    <mergeCell ref="A237:J238"/>
    <mergeCell ref="A240:A242"/>
    <mergeCell ref="B240:J240"/>
    <mergeCell ref="B241:J241"/>
    <mergeCell ref="B242:J242"/>
    <mergeCell ref="A229:A230"/>
    <mergeCell ref="B229:B230"/>
    <mergeCell ref="C229:C230"/>
    <mergeCell ref="D229:D230"/>
    <mergeCell ref="E229:E230"/>
    <mergeCell ref="F229:F230"/>
    <mergeCell ref="H243:J243"/>
    <mergeCell ref="A250:J250"/>
    <mergeCell ref="A251:J251"/>
    <mergeCell ref="A252:A253"/>
    <mergeCell ref="B252:B253"/>
    <mergeCell ref="E252:E253"/>
    <mergeCell ref="F252:F253"/>
    <mergeCell ref="H252:H253"/>
    <mergeCell ref="I252:I253"/>
    <mergeCell ref="A243:A244"/>
    <mergeCell ref="B243:B244"/>
    <mergeCell ref="C243:C244"/>
    <mergeCell ref="D243:D244"/>
    <mergeCell ref="E243:E244"/>
    <mergeCell ref="F243:F244"/>
    <mergeCell ref="H280:L280"/>
    <mergeCell ref="A286:L286"/>
    <mergeCell ref="A287:L287"/>
    <mergeCell ref="A289:A291"/>
    <mergeCell ref="B289:L289"/>
    <mergeCell ref="B290:L290"/>
    <mergeCell ref="B291:L291"/>
    <mergeCell ref="A277:A279"/>
    <mergeCell ref="B277:L277"/>
    <mergeCell ref="B278:L278"/>
    <mergeCell ref="B279:L279"/>
    <mergeCell ref="A280:A281"/>
    <mergeCell ref="B280:B281"/>
    <mergeCell ref="C280:C281"/>
    <mergeCell ref="D280:D281"/>
    <mergeCell ref="E280:E281"/>
    <mergeCell ref="F280:F281"/>
    <mergeCell ref="H292:H293"/>
    <mergeCell ref="I292:L292"/>
    <mergeCell ref="A299:L299"/>
    <mergeCell ref="A300:L300"/>
    <mergeCell ref="A303:A305"/>
    <mergeCell ref="B303:I303"/>
    <mergeCell ref="B304:I304"/>
    <mergeCell ref="B305:I305"/>
    <mergeCell ref="A292:A293"/>
    <mergeCell ref="B292:B293"/>
    <mergeCell ref="C292:C293"/>
    <mergeCell ref="D292:D293"/>
    <mergeCell ref="E292:E293"/>
    <mergeCell ref="F292:F293"/>
    <mergeCell ref="H306:I306"/>
    <mergeCell ref="A315:I315"/>
    <mergeCell ref="A316:I316"/>
    <mergeCell ref="A318:A320"/>
    <mergeCell ref="B318:K318"/>
    <mergeCell ref="B319:K319"/>
    <mergeCell ref="B320:K320"/>
    <mergeCell ref="A306:A307"/>
    <mergeCell ref="B306:B307"/>
    <mergeCell ref="C306:C307"/>
    <mergeCell ref="D306:D307"/>
    <mergeCell ref="E306:E307"/>
    <mergeCell ref="F306:F307"/>
    <mergeCell ref="H321:K321"/>
    <mergeCell ref="A329:H329"/>
    <mergeCell ref="I329:K329"/>
    <mergeCell ref="A330:K330"/>
    <mergeCell ref="A331:K331"/>
    <mergeCell ref="A333:A335"/>
    <mergeCell ref="B333:I333"/>
    <mergeCell ref="B334:I334"/>
    <mergeCell ref="A321:A322"/>
    <mergeCell ref="B321:B322"/>
    <mergeCell ref="C321:C322"/>
    <mergeCell ref="D321:D322"/>
    <mergeCell ref="E321:E322"/>
    <mergeCell ref="F321:F322"/>
    <mergeCell ref="H336:J336"/>
    <mergeCell ref="A345:J345"/>
    <mergeCell ref="A347:I347"/>
    <mergeCell ref="A348:I348"/>
    <mergeCell ref="A350:A352"/>
    <mergeCell ref="B350:N350"/>
    <mergeCell ref="B351:N351"/>
    <mergeCell ref="B352:N352"/>
    <mergeCell ref="A336:A337"/>
    <mergeCell ref="B336:B337"/>
    <mergeCell ref="C336:C337"/>
    <mergeCell ref="D336:D337"/>
    <mergeCell ref="E336:E337"/>
    <mergeCell ref="F336:F337"/>
    <mergeCell ref="I353:N353"/>
    <mergeCell ref="A360:N360"/>
    <mergeCell ref="A361:N361"/>
    <mergeCell ref="A362:A363"/>
    <mergeCell ref="B362:B363"/>
    <mergeCell ref="A366:A368"/>
    <mergeCell ref="B366:I366"/>
    <mergeCell ref="B367:I367"/>
    <mergeCell ref="B368:I368"/>
    <mergeCell ref="A353:A354"/>
    <mergeCell ref="B353:B354"/>
    <mergeCell ref="C353:C354"/>
    <mergeCell ref="D353:D354"/>
    <mergeCell ref="E353:E354"/>
    <mergeCell ref="F353:F354"/>
    <mergeCell ref="A381:I381"/>
    <mergeCell ref="A382:I382"/>
    <mergeCell ref="A385:A387"/>
    <mergeCell ref="B385:I385"/>
    <mergeCell ref="B386:I386"/>
    <mergeCell ref="B387:I387"/>
    <mergeCell ref="A369:A370"/>
    <mergeCell ref="B369:B370"/>
    <mergeCell ref="C369:C370"/>
    <mergeCell ref="D369:D370"/>
    <mergeCell ref="E369:E370"/>
    <mergeCell ref="F369:F370"/>
    <mergeCell ref="H388:I388"/>
    <mergeCell ref="H389:I389"/>
    <mergeCell ref="H390:I390"/>
    <mergeCell ref="H391:I391"/>
    <mergeCell ref="H392:I392"/>
    <mergeCell ref="H393:I393"/>
    <mergeCell ref="A388:A389"/>
    <mergeCell ref="B388:B389"/>
    <mergeCell ref="C388:C389"/>
    <mergeCell ref="D388:D389"/>
    <mergeCell ref="E388:E389"/>
    <mergeCell ref="F388:F389"/>
    <mergeCell ref="H394:I394"/>
    <mergeCell ref="H395:I395"/>
    <mergeCell ref="H396:I396"/>
    <mergeCell ref="A397:I397"/>
    <mergeCell ref="A398:I398"/>
    <mergeCell ref="A400:A402"/>
    <mergeCell ref="B400:I400"/>
    <mergeCell ref="B401:I401"/>
    <mergeCell ref="B402:I402"/>
    <mergeCell ref="H403:I403"/>
    <mergeCell ref="H404:I404"/>
    <mergeCell ref="H405:I405"/>
    <mergeCell ref="H406:I406"/>
    <mergeCell ref="H407:I407"/>
    <mergeCell ref="H408:I408"/>
    <mergeCell ref="A403:A404"/>
    <mergeCell ref="B403:B404"/>
    <mergeCell ref="C403:C404"/>
    <mergeCell ref="D403:D404"/>
    <mergeCell ref="E403:E404"/>
    <mergeCell ref="F403:F404"/>
    <mergeCell ref="A424:I424"/>
    <mergeCell ref="A425:I425"/>
    <mergeCell ref="A416:A417"/>
    <mergeCell ref="B416:B417"/>
    <mergeCell ref="C416:C417"/>
    <mergeCell ref="D416:D417"/>
    <mergeCell ref="E416:E417"/>
    <mergeCell ref="F416:F417"/>
    <mergeCell ref="A409:I409"/>
    <mergeCell ref="A410:I410"/>
    <mergeCell ref="A413:A415"/>
    <mergeCell ref="B413:J413"/>
    <mergeCell ref="B414:J414"/>
    <mergeCell ref="B415:J415"/>
  </mergeCells>
  <hyperlinks>
    <hyperlink ref="K117" r:id="rId1" display="业务  Elena   TEL:0592-2687212       EMAIL: Zhong.elena@cn.zim.com"/>
    <hyperlink ref="K424:S424" r:id="rId2" display="业务  黄先生　TEL:2687217 MOBILE:13906028606     EMAIL:  huang.byron@cn.zim.com"/>
    <hyperlink ref="K409:S409" r:id="rId3" display="业务  黄先生　TEL:2687217 MOBILE:13906028606     EMAIL:  huang.byron@cn.zim.com"/>
    <hyperlink ref="K397:S397" r:id="rId4" display="业务  黄先生　TEL:2687217 MOBILE:13906028606     EMAIL:  huang.byron@cn.zim.com"/>
    <hyperlink ref="K223:S223" r:id="rId5" display="业务  黄先生　TEL:2687217 MOBILE:13906028606     EMAIL:  huang.byron@cn.zim.com"/>
    <hyperlink ref="K90:T90" r:id="rId6" display="业务  Joy：TEL:0592-2687213          EMAIL:ye.joy@cn.zim.com"/>
    <hyperlink ref="K77:T77" r:id="rId7" display="业务  Joy：TEL:0592-2687213          EMAIL:ye.joy@cn.zim.com"/>
    <hyperlink ref="K201:T201" r:id="rId8" display="订舱咨询（提交订舱；修改订舱；订舱状态咨询）:cnxia.booking@zim.com/cnxia.booking@goldstarline.com 客服热线:400 8191071"/>
    <hyperlink ref="K186:S186" r:id="rId9" display="业务  黄先生　TEL:2687217 MOBILE:13906028606     EMAIL:  huang.byron@cn.zim.com"/>
    <hyperlink ref="K360:S360" r:id="rId10" display="业务  黄先生　TEL:2687217 MOBILE:13906028606     EMAIL:  huang.byron@cn.zim.com"/>
    <hyperlink ref="K347:S347" r:id="rId11" display="业务  黄先生　TEL:2687217 MOBILE:13906028606     EMAIL:  huang.byron@cn.zim.com"/>
    <hyperlink ref="K61:T61" r:id="rId12" display="业务  Joy：TEL:0592-2687213          EMAIL:ye.joy@cn.zim.com"/>
    <hyperlink ref="K315:S315" r:id="rId13" display="业务  黄先生　TEL:2687217 MOBILE:13906028606     EMAIL:  huang.byron@cn.zim.com"/>
  </hyperlinks>
  <pageMargins left="0.7" right="0.7" top="0.75" bottom="0.75" header="0.3" footer="0.3"/>
  <pageSetup orientation="portrait" r:id="rId14"/>
  <ignoredErrors>
    <ignoredError sqref="D126" formula="1"/>
  </ignoredErrors>
  <legacy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6" ma:contentTypeDescription="Create a new document." ma:contentTypeScope="" ma:versionID="11bbaefe69f714088df44005dc69600b">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0e04f6d2b55e79ed064ecf00c252e273"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lcf76f155ced4ddcb4097134ff3c332f" minOccurs="0"/>
                <xsd:element ref="ns2: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e62e44-48b4-4cc1-a880-ff3312d27cb8}" ma:internalName="TaxCatchAll" ma:showField="CatchAllData" ma:web="482d0f04-9721-480e-a029-a91b4391d6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0278df-49fc-4173-a563-d71969f45818"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2d0f04-9721-480e-a029-a91b4391d668" xsi:nil="true"/>
    <lcf76f155ced4ddcb4097134ff3c332f xmlns="b1f73714-b184-45b6-91f3-42294b9089fd">
      <Terms xmlns="http://schemas.microsoft.com/office/infopath/2007/PartnerControls"/>
    </lcf76f155ced4ddcb4097134ff3c332f>
    <SharedWithUsers xmlns="482d0f04-9721-480e-a029-a91b4391d668">
      <UserInfo>
        <DisplayName>Huang Ivy</DisplayName>
        <AccountId>32</AccountId>
        <AccountType/>
      </UserInfo>
    </SharedWithUsers>
  </documentManagement>
</p:properties>
</file>

<file path=customXml/itemProps1.xml><?xml version="1.0" encoding="utf-8"?>
<ds:datastoreItem xmlns:ds="http://schemas.openxmlformats.org/officeDocument/2006/customXml" ds:itemID="{171174D1-A3A9-4C17-B9B0-CAE7631238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3.xml><?xml version="1.0" encoding="utf-8"?>
<ds:datastoreItem xmlns:ds="http://schemas.openxmlformats.org/officeDocument/2006/customXml" ds:itemID="{9E02FDF9-C04A-43CA-91D4-785258CE2775}">
  <ds:schemaRefs>
    <ds:schemaRef ds:uri="http://purl.org/dc/dcmitype/"/>
    <ds:schemaRef ds:uri="http://purl.org/dc/terms/"/>
    <ds:schemaRef ds:uri="http://www.w3.org/XML/1998/namespace"/>
    <ds:schemaRef ds:uri="http://schemas.microsoft.com/office/2006/documentManagement/types"/>
    <ds:schemaRef ds:uri="http://schemas.microsoft.com/office/2006/metadata/properties"/>
    <ds:schemaRef ds:uri="http://purl.org/dc/elements/1.1/"/>
    <ds:schemaRef ds:uri="482d0f04-9721-480e-a029-a91b4391d668"/>
    <ds:schemaRef ds:uri="http://schemas.microsoft.com/office/infopath/2007/PartnerControls"/>
    <ds:schemaRef ds:uri="http://schemas.openxmlformats.org/package/2006/metadata/core-properties"/>
    <ds:schemaRef ds:uri="b1f73714-b184-45b6-91f3-42294b9089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May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2023-05-04T10:09:00Z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y fmtid="{D5CDD505-2E9C-101B-9397-08002B2CF9AE}" pid="3" name="MediaServiceImageTags">
    <vt:lpwstr/>
  </property>
</Properties>
</file>