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05" yWindow="-105" windowWidth="20370" windowHeight="12210"/>
  </bookViews>
  <sheets>
    <sheet name="FUZ-NGB" sheetId="4" r:id="rId1"/>
    <sheet name="ZIM LINE" sheetId="1" r:id="rId2"/>
    <sheet name="GSL LINE" sheetId="2" r:id="rId3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99" i="2" l="1"/>
  <c r="B100" i="2"/>
  <c r="B101" i="2"/>
  <c r="B97" i="2"/>
  <c r="B98" i="2"/>
  <c r="B132" i="2"/>
  <c r="B130" i="2"/>
  <c r="B131" i="2"/>
  <c r="B133" i="2"/>
  <c r="B138" i="2"/>
  <c r="B139" i="2"/>
  <c r="B129" i="2"/>
  <c r="F130" i="2"/>
  <c r="F131" i="2"/>
  <c r="F132" i="2"/>
  <c r="F133" i="2"/>
  <c r="F138" i="2"/>
  <c r="F139" i="2"/>
  <c r="F129" i="2"/>
  <c r="E124" i="2"/>
  <c r="B124" i="2"/>
  <c r="E123" i="2"/>
  <c r="B123" i="2"/>
  <c r="E113" i="2"/>
  <c r="E112" i="2"/>
  <c r="F113" i="2"/>
  <c r="F112" i="2"/>
  <c r="D114" i="2"/>
  <c r="D115" i="2"/>
  <c r="D90" i="2"/>
  <c r="D91" i="2"/>
  <c r="D92" i="2"/>
  <c r="D81" i="2"/>
  <c r="D82" i="2"/>
  <c r="D83" i="2"/>
  <c r="D84" i="2"/>
  <c r="E84" i="2"/>
  <c r="D73" i="2"/>
  <c r="D74" i="2"/>
  <c r="D75" i="2"/>
  <c r="E115" i="2"/>
  <c r="F115" i="2"/>
  <c r="F114" i="2"/>
  <c r="E114" i="2"/>
  <c r="F84" i="2"/>
  <c r="G84" i="2"/>
  <c r="H84" i="2"/>
  <c r="I84" i="2"/>
  <c r="B84" i="2"/>
  <c r="C45" i="1"/>
  <c r="B55" i="1"/>
  <c r="C55" i="1"/>
  <c r="D55" i="1"/>
  <c r="C54" i="1"/>
  <c r="D54" i="1"/>
  <c r="E38" i="1"/>
  <c r="D38" i="1"/>
  <c r="D39" i="1"/>
  <c r="C38" i="1"/>
  <c r="E37" i="1"/>
  <c r="C37" i="1"/>
  <c r="B37" i="1"/>
  <c r="B38" i="1"/>
  <c r="B39" i="1"/>
  <c r="B40" i="1"/>
  <c r="D31" i="1"/>
  <c r="E31" i="1"/>
  <c r="F31" i="1"/>
  <c r="G31" i="1"/>
  <c r="H31" i="1"/>
  <c r="E30" i="1"/>
  <c r="F30" i="1"/>
  <c r="G30" i="1"/>
  <c r="H30" i="1"/>
  <c r="D30" i="1"/>
  <c r="C30" i="1"/>
  <c r="F29" i="1"/>
  <c r="G29" i="1"/>
  <c r="H29" i="1"/>
  <c r="E29" i="1"/>
  <c r="C29" i="1"/>
  <c r="B29" i="1"/>
  <c r="B30" i="1"/>
  <c r="B31" i="1"/>
  <c r="B32" i="1"/>
  <c r="E22" i="1"/>
  <c r="F22" i="1"/>
  <c r="G22" i="1"/>
  <c r="D22" i="1"/>
  <c r="D23" i="1"/>
  <c r="C22" i="1"/>
  <c r="E21" i="1"/>
  <c r="F21" i="1"/>
  <c r="G21" i="1"/>
  <c r="C21" i="1"/>
  <c r="B21" i="1"/>
  <c r="D15" i="1"/>
  <c r="D16" i="1"/>
  <c r="B15" i="1"/>
  <c r="E14" i="1"/>
  <c r="E15" i="1"/>
  <c r="D14" i="1"/>
  <c r="B14" i="1"/>
  <c r="C14" i="1"/>
  <c r="F13" i="1"/>
  <c r="G13" i="1"/>
  <c r="H13" i="1"/>
  <c r="H14" i="1"/>
  <c r="H15" i="1"/>
  <c r="H16" i="1"/>
  <c r="E13" i="1"/>
  <c r="C13" i="1"/>
  <c r="B13" i="1"/>
  <c r="E9" i="1"/>
  <c r="F9" i="1"/>
  <c r="G9" i="1"/>
  <c r="H9" i="1"/>
  <c r="I9" i="1"/>
  <c r="C9" i="1"/>
  <c r="B9" i="1"/>
  <c r="B119" i="2"/>
  <c r="D45" i="1"/>
  <c r="B46" i="1"/>
  <c r="C46" i="1"/>
  <c r="E39" i="1"/>
  <c r="D40" i="1"/>
  <c r="C39" i="1"/>
  <c r="E16" i="1"/>
  <c r="F16" i="1"/>
  <c r="G16" i="1"/>
  <c r="F15" i="1"/>
  <c r="G15" i="1"/>
  <c r="B16" i="1"/>
  <c r="C16" i="1"/>
  <c r="G54" i="1"/>
  <c r="H54" i="1"/>
  <c r="F54" i="1"/>
  <c r="E54" i="1"/>
  <c r="E23" i="1"/>
  <c r="F23" i="1"/>
  <c r="G23" i="1"/>
  <c r="C23" i="1"/>
  <c r="D24" i="1"/>
  <c r="B23" i="1"/>
  <c r="B24" i="1"/>
  <c r="E55" i="1"/>
  <c r="H55" i="1"/>
  <c r="G55" i="1"/>
  <c r="F55" i="1"/>
  <c r="C15" i="1"/>
  <c r="B22" i="1"/>
  <c r="C31" i="1"/>
  <c r="D32" i="1"/>
  <c r="B56" i="1"/>
  <c r="F14" i="1"/>
  <c r="G14" i="1"/>
  <c r="B47" i="1"/>
  <c r="G114" i="2"/>
  <c r="G115" i="2"/>
  <c r="G113" i="2"/>
  <c r="G112" i="2"/>
  <c r="B39" i="2"/>
  <c r="B90" i="2"/>
  <c r="E90" i="2"/>
  <c r="F90" i="2"/>
  <c r="G90" i="2"/>
  <c r="B91" i="2"/>
  <c r="E91" i="2"/>
  <c r="F91" i="2"/>
  <c r="G91" i="2"/>
  <c r="B92" i="2"/>
  <c r="E92" i="2"/>
  <c r="F92" i="2"/>
  <c r="G92" i="2"/>
  <c r="B64" i="2"/>
  <c r="B83" i="2"/>
  <c r="E83" i="2"/>
  <c r="F83" i="2"/>
  <c r="G83" i="2"/>
  <c r="H83" i="2"/>
  <c r="I83" i="2"/>
  <c r="E97" i="2"/>
  <c r="F97" i="2"/>
  <c r="D98" i="2"/>
  <c r="D46" i="1"/>
  <c r="E45" i="1"/>
  <c r="F45" i="1"/>
  <c r="G45" i="1"/>
  <c r="H45" i="1"/>
  <c r="I45" i="1"/>
  <c r="C47" i="1"/>
  <c r="C48" i="1"/>
  <c r="C49" i="1"/>
  <c r="B48" i="1"/>
  <c r="D47" i="1"/>
  <c r="E40" i="1"/>
  <c r="C40" i="1"/>
  <c r="E32" i="1"/>
  <c r="F32" i="1"/>
  <c r="G32" i="1"/>
  <c r="H32" i="1"/>
  <c r="C32" i="1"/>
  <c r="E24" i="1"/>
  <c r="F24" i="1"/>
  <c r="G24" i="1"/>
  <c r="C24" i="1"/>
  <c r="C56" i="1"/>
  <c r="D56" i="1"/>
  <c r="B57" i="1"/>
  <c r="D99" i="2"/>
  <c r="E98" i="2"/>
  <c r="F98" i="2"/>
  <c r="D100" i="2"/>
  <c r="E99" i="2"/>
  <c r="F99" i="2"/>
  <c r="I46" i="1"/>
  <c r="E46" i="1"/>
  <c r="F46" i="1"/>
  <c r="H46" i="1"/>
  <c r="G46" i="1"/>
  <c r="B49" i="1"/>
  <c r="D49" i="1"/>
  <c r="D48" i="1"/>
  <c r="C57" i="1"/>
  <c r="D57" i="1"/>
  <c r="B58" i="1"/>
  <c r="C58" i="1"/>
  <c r="D58" i="1"/>
  <c r="I47" i="1"/>
  <c r="H47" i="1"/>
  <c r="F47" i="1"/>
  <c r="G47" i="1"/>
  <c r="E47" i="1"/>
  <c r="F56" i="1"/>
  <c r="E56" i="1"/>
  <c r="H56" i="1"/>
  <c r="G56" i="1"/>
  <c r="D101" i="2"/>
  <c r="E100" i="2"/>
  <c r="F100" i="2"/>
  <c r="G57" i="1"/>
  <c r="F57" i="1"/>
  <c r="E57" i="1"/>
  <c r="H57" i="1"/>
  <c r="H58" i="1"/>
  <c r="G58" i="1"/>
  <c r="F58" i="1"/>
  <c r="E58" i="1"/>
  <c r="F48" i="1"/>
  <c r="I48" i="1"/>
  <c r="H48" i="1"/>
  <c r="G48" i="1"/>
  <c r="E48" i="1"/>
  <c r="I49" i="1"/>
  <c r="H49" i="1"/>
  <c r="G49" i="1"/>
  <c r="F49" i="1"/>
  <c r="E49" i="1"/>
  <c r="B121" i="2"/>
  <c r="B122" i="2"/>
  <c r="B120" i="2"/>
  <c r="E122" i="2"/>
  <c r="E121" i="2"/>
  <c r="B115" i="2"/>
  <c r="B114" i="2"/>
  <c r="B113" i="2"/>
  <c r="B112" i="2"/>
  <c r="E101" i="2"/>
  <c r="F101" i="2"/>
  <c r="B58" i="2"/>
  <c r="C58" i="2"/>
  <c r="D58" i="2"/>
  <c r="E58" i="2"/>
  <c r="E120" i="2"/>
  <c r="E119" i="2"/>
  <c r="D106" i="2"/>
  <c r="G106" i="2"/>
  <c r="G105" i="2"/>
  <c r="F105" i="2"/>
  <c r="E105" i="2"/>
  <c r="B105" i="2"/>
  <c r="F89" i="2"/>
  <c r="G89" i="2"/>
  <c r="E89" i="2"/>
  <c r="B89" i="2"/>
  <c r="F82" i="2"/>
  <c r="G82" i="2"/>
  <c r="H82" i="2"/>
  <c r="I82" i="2"/>
  <c r="E82" i="2"/>
  <c r="B82" i="2"/>
  <c r="F81" i="2"/>
  <c r="G81" i="2"/>
  <c r="H81" i="2"/>
  <c r="I81" i="2"/>
  <c r="E81" i="2"/>
  <c r="B81" i="2"/>
  <c r="F80" i="2"/>
  <c r="G80" i="2"/>
  <c r="H80" i="2"/>
  <c r="I80" i="2"/>
  <c r="E80" i="2"/>
  <c r="B80" i="2"/>
  <c r="F75" i="2"/>
  <c r="G75" i="2"/>
  <c r="H75" i="2"/>
  <c r="E75" i="2"/>
  <c r="B75" i="2"/>
  <c r="F74" i="2"/>
  <c r="G74" i="2"/>
  <c r="H74" i="2"/>
  <c r="E74" i="2"/>
  <c r="B74" i="2"/>
  <c r="F73" i="2"/>
  <c r="G73" i="2"/>
  <c r="H73" i="2"/>
  <c r="E73" i="2"/>
  <c r="B73" i="2"/>
  <c r="F72" i="2"/>
  <c r="G72" i="2"/>
  <c r="H72" i="2"/>
  <c r="E72" i="2"/>
  <c r="B72" i="2"/>
  <c r="D65" i="2"/>
  <c r="D66" i="2"/>
  <c r="B66" i="2"/>
  <c r="E64" i="2"/>
  <c r="F64" i="2"/>
  <c r="G64" i="2"/>
  <c r="H64" i="2"/>
  <c r="C57" i="2"/>
  <c r="D57" i="2"/>
  <c r="E57" i="2"/>
  <c r="B48" i="2"/>
  <c r="B49" i="2"/>
  <c r="C47" i="2"/>
  <c r="D47" i="2"/>
  <c r="E47" i="2"/>
  <c r="B40" i="2"/>
  <c r="C38" i="2"/>
  <c r="D38" i="2"/>
  <c r="B29" i="2"/>
  <c r="C29" i="2"/>
  <c r="D29" i="2"/>
  <c r="B27" i="2"/>
  <c r="B28" i="2"/>
  <c r="C28" i="2"/>
  <c r="D28" i="2"/>
  <c r="E28" i="2"/>
  <c r="B26" i="2"/>
  <c r="C26" i="2"/>
  <c r="D26" i="2"/>
  <c r="C25" i="2"/>
  <c r="D25" i="2"/>
  <c r="B12" i="2"/>
  <c r="B14" i="2"/>
  <c r="B11" i="2"/>
  <c r="C11" i="2"/>
  <c r="C10" i="2"/>
  <c r="D10" i="2"/>
  <c r="D11" i="2"/>
  <c r="E11" i="2"/>
  <c r="F11" i="2"/>
  <c r="G11" i="2"/>
  <c r="H11" i="2"/>
  <c r="E38" i="2"/>
  <c r="F38" i="2"/>
  <c r="B65" i="2"/>
  <c r="B13" i="2"/>
  <c r="B15" i="2"/>
  <c r="B59" i="2"/>
  <c r="B60" i="2"/>
  <c r="C60" i="2"/>
  <c r="D60" i="2"/>
  <c r="E60" i="2"/>
  <c r="C27" i="2"/>
  <c r="D27" i="2"/>
  <c r="C48" i="2"/>
  <c r="D48" i="2"/>
  <c r="E48" i="2"/>
  <c r="E65" i="2"/>
  <c r="F65" i="2"/>
  <c r="G65" i="2"/>
  <c r="H65" i="2"/>
  <c r="E106" i="2"/>
  <c r="B30" i="2"/>
  <c r="C30" i="2"/>
  <c r="D30" i="2"/>
  <c r="D107" i="2"/>
  <c r="G107" i="2"/>
  <c r="B31" i="2"/>
  <c r="B33" i="2"/>
  <c r="B34" i="2"/>
  <c r="C34" i="2"/>
  <c r="B16" i="2"/>
  <c r="B18" i="2"/>
  <c r="C18" i="2"/>
  <c r="D18" i="2"/>
  <c r="D19" i="2"/>
  <c r="E19" i="2"/>
  <c r="F19" i="2"/>
  <c r="G19" i="2"/>
  <c r="H19" i="2"/>
  <c r="C14" i="2"/>
  <c r="D14" i="2"/>
  <c r="D15" i="2"/>
  <c r="E15" i="2"/>
  <c r="F15" i="2"/>
  <c r="G15" i="2"/>
  <c r="H15" i="2"/>
  <c r="C49" i="2"/>
  <c r="D49" i="2"/>
  <c r="E49" i="2"/>
  <c r="B50" i="2"/>
  <c r="E26" i="2"/>
  <c r="F26" i="2"/>
  <c r="G26" i="2"/>
  <c r="H26" i="2"/>
  <c r="I26" i="2"/>
  <c r="B41" i="2"/>
  <c r="C40" i="2"/>
  <c r="D40" i="2"/>
  <c r="F106" i="2"/>
  <c r="C39" i="2"/>
  <c r="D39" i="2"/>
  <c r="C12" i="2"/>
  <c r="D12" i="2"/>
  <c r="D13" i="2"/>
  <c r="E13" i="2"/>
  <c r="F13" i="2"/>
  <c r="G13" i="2"/>
  <c r="H13" i="2"/>
  <c r="B106" i="2"/>
  <c r="C41" i="2"/>
  <c r="D41" i="2"/>
  <c r="E41" i="2"/>
  <c r="F41" i="2"/>
  <c r="E39" i="2"/>
  <c r="F39" i="2"/>
  <c r="E40" i="2"/>
  <c r="F40" i="2"/>
  <c r="E66" i="2"/>
  <c r="F66" i="2"/>
  <c r="G66" i="2"/>
  <c r="H66" i="2"/>
  <c r="D67" i="2"/>
  <c r="E107" i="2"/>
  <c r="C50" i="2"/>
  <c r="D50" i="2"/>
  <c r="E50" i="2"/>
  <c r="B51" i="2"/>
  <c r="C51" i="2"/>
  <c r="D51" i="2"/>
  <c r="E51" i="2"/>
  <c r="C13" i="2"/>
  <c r="C33" i="2"/>
  <c r="D33" i="2"/>
  <c r="C59" i="2"/>
  <c r="D59" i="2"/>
  <c r="E59" i="2"/>
  <c r="B107" i="2"/>
  <c r="F107" i="2"/>
  <c r="D108" i="2"/>
  <c r="B108" i="2"/>
  <c r="C31" i="2"/>
  <c r="D31" i="2"/>
  <c r="B32" i="2"/>
  <c r="C32" i="2"/>
  <c r="F28" i="2"/>
  <c r="G28" i="2"/>
  <c r="H28" i="2"/>
  <c r="I28" i="2"/>
  <c r="B17" i="2"/>
  <c r="B19" i="2"/>
  <c r="C19" i="2"/>
  <c r="C15" i="2"/>
  <c r="C16" i="2"/>
  <c r="D16" i="2"/>
  <c r="D17" i="2"/>
  <c r="E17" i="2"/>
  <c r="F17" i="2"/>
  <c r="G17" i="2"/>
  <c r="H17" i="2"/>
  <c r="D68" i="2"/>
  <c r="E68" i="2"/>
  <c r="F68" i="2"/>
  <c r="G68" i="2"/>
  <c r="H68" i="2"/>
  <c r="B67" i="2"/>
  <c r="E67" i="2"/>
  <c r="F67" i="2"/>
  <c r="G67" i="2"/>
  <c r="H67" i="2"/>
  <c r="E108" i="2"/>
  <c r="G108" i="2"/>
  <c r="F108" i="2"/>
  <c r="C17" i="2"/>
  <c r="D32" i="2"/>
  <c r="E30" i="2"/>
  <c r="F30" i="2"/>
  <c r="G30" i="2"/>
  <c r="H30" i="2"/>
  <c r="I30" i="2"/>
  <c r="B68" i="2"/>
  <c r="E32" i="2"/>
  <c r="F32" i="2"/>
  <c r="G32" i="2"/>
  <c r="H32" i="2"/>
  <c r="I32" i="2"/>
  <c r="D34" i="2"/>
  <c r="E34" i="2"/>
  <c r="F34" i="2"/>
  <c r="G34" i="2"/>
  <c r="H34" i="2"/>
  <c r="I34" i="2"/>
  <c r="H135" i="2" l="1"/>
  <c r="G135" i="2"/>
  <c r="F136" i="2"/>
  <c r="H136" i="2"/>
  <c r="E136" i="2"/>
  <c r="G136" i="2"/>
  <c r="G137" i="2"/>
  <c r="H137" i="2"/>
  <c r="E137" i="2"/>
  <c r="F137" i="2"/>
  <c r="H134" i="2"/>
  <c r="G134" i="2"/>
  <c r="B136" i="2"/>
  <c r="C136" i="2"/>
  <c r="D136" i="2"/>
  <c r="E134" i="2"/>
  <c r="F134" i="2"/>
  <c r="E135" i="2"/>
  <c r="F135" i="2"/>
  <c r="D134" i="2"/>
  <c r="B134" i="2"/>
  <c r="C134" i="2"/>
  <c r="D135" i="2"/>
  <c r="B135" i="2"/>
  <c r="C135" i="2"/>
  <c r="B137" i="2"/>
  <c r="C137" i="2"/>
  <c r="D137" i="2"/>
</calcChain>
</file>

<file path=xl/sharedStrings.xml><?xml version="1.0" encoding="utf-8"?>
<sst xmlns="http://schemas.openxmlformats.org/spreadsheetml/2006/main" count="524" uniqueCount="286">
  <si>
    <t>ZIM   LINE  五月船期表</t>
  </si>
  <si>
    <t>注：因近期船期波动较大，截单时间以我司客服通知为准。如有任何疑问请垂询市场部 0574-27676559。</t>
  </si>
  <si>
    <r>
      <t>Zim Container Service Pacific (ZCP )外运船代，</t>
    </r>
    <r>
      <rPr>
        <b/>
        <sz val="12"/>
        <color theme="0"/>
        <rFont val="Tahoma"/>
        <family val="2"/>
      </rPr>
      <t>四期码头</t>
    </r>
    <r>
      <rPr>
        <b/>
        <sz val="12"/>
        <color rgb="FFFFFFFF"/>
        <rFont val="Tahoma"/>
        <family val="2"/>
      </rPr>
      <t>，七截二开</t>
    </r>
    <r>
      <rPr>
        <b/>
        <sz val="12"/>
        <color rgb="FFFFC000"/>
        <rFont val="Tahoma"/>
        <family val="2"/>
      </rPr>
      <t>(截单时间如有变请以我司客服发的通知为准)</t>
    </r>
  </si>
  <si>
    <t>Feeder VSL/VOY</t>
  </si>
  <si>
    <t>NINGBO SI CUT OFF AMS/ACI PORT14:00 &amp; NO AMS/ACI PORT WHOLE DAY</t>
  </si>
  <si>
    <t>NINGBO  CY CLOSING</t>
  </si>
  <si>
    <t>ETD NINGBO</t>
  </si>
  <si>
    <t xml:space="preserve">KINGSTON </t>
  </si>
  <si>
    <t>CHARLESTON</t>
  </si>
  <si>
    <t>SAVANNAH</t>
  </si>
  <si>
    <t>WILMINGTON</t>
  </si>
  <si>
    <t>JACKSONVILLE</t>
  </si>
  <si>
    <t>ZIM THAILAND V.3E (ACJ,3E)</t>
  </si>
  <si>
    <t>ZCP升级后船期及路径（WILMINGTON和JACKSONVILLE变釜山中转，新增加挂直航NORFOLK）</t>
  </si>
  <si>
    <r>
      <t>Zim Container Service Pacific (</t>
    </r>
    <r>
      <rPr>
        <b/>
        <sz val="12"/>
        <color rgb="FFFF0000"/>
        <rFont val="Tahoma"/>
        <family val="2"/>
      </rPr>
      <t>ZCP升级</t>
    </r>
    <r>
      <rPr>
        <b/>
        <sz val="12"/>
        <color rgb="FFFFFFFF"/>
        <rFont val="Tahoma"/>
        <family val="2"/>
      </rPr>
      <t xml:space="preserve"> )外运船代，</t>
    </r>
    <r>
      <rPr>
        <b/>
        <sz val="12"/>
        <color theme="0"/>
        <rFont val="Tahoma"/>
        <family val="2"/>
      </rPr>
      <t>四期码头</t>
    </r>
    <r>
      <rPr>
        <b/>
        <sz val="12"/>
        <color rgb="FFFFFFFF"/>
        <rFont val="Tahoma"/>
        <family val="2"/>
      </rPr>
      <t>，七截二开</t>
    </r>
    <r>
      <rPr>
        <b/>
        <sz val="12"/>
        <color rgb="FFFFC000"/>
        <rFont val="Tahoma"/>
        <family val="2"/>
      </rPr>
      <t>(截单时间如有变请以我司客服发的通知为准)</t>
    </r>
  </si>
  <si>
    <t>NORFOLK</t>
  </si>
  <si>
    <t xml:space="preserve">ZIM CANADA V.6E(ADL,6E) </t>
  </si>
  <si>
    <t>TIANJIN V.48E(JTJ,48E)</t>
  </si>
  <si>
    <t>ZIM SAMMY OFER V.2E(ZS3,2E)</t>
  </si>
  <si>
    <t>ZIM BANGKOK V.2E(ADA,2E)</t>
  </si>
  <si>
    <r>
      <t>ZIM Big Apple (ZBA)</t>
    </r>
    <r>
      <rPr>
        <b/>
        <sz val="12"/>
        <color rgb="FFFFFFFF"/>
        <rFont val="Calibri"/>
        <family val="2"/>
        <scheme val="minor"/>
      </rPr>
      <t>外运船代，四期码头，六</t>
    </r>
    <r>
      <rPr>
        <b/>
        <sz val="12"/>
        <color theme="0"/>
        <rFont val="Calibri"/>
        <family val="2"/>
        <scheme val="minor"/>
      </rPr>
      <t>截一开</t>
    </r>
    <r>
      <rPr>
        <b/>
        <sz val="12"/>
        <color rgb="FFFFC000"/>
        <rFont val="Tahoma"/>
        <family val="2"/>
      </rPr>
      <t>(截单时间如有变请以我司客服发的通知为准)</t>
    </r>
  </si>
  <si>
    <r>
      <t xml:space="preserve">NINGBO SI CUT OFF </t>
    </r>
    <r>
      <rPr>
        <b/>
        <sz val="12"/>
        <color rgb="FFFF0000"/>
        <rFont val="Tahoma"/>
        <family val="2"/>
      </rPr>
      <t>AMS 10:00</t>
    </r>
  </si>
  <si>
    <t>NEW YORK</t>
  </si>
  <si>
    <t>BALTIMORE</t>
  </si>
  <si>
    <t>GJERTRUD MAERSK V.317E(TR6,20E)</t>
  </si>
  <si>
    <t>GUDRUN MAERSK V.318E(GZM,19E)</t>
  </si>
  <si>
    <t>GERNER MAERSK V.319E(GR3,13E)</t>
  </si>
  <si>
    <t>GUTHORM MAERSK V.320E(GT3,21E)</t>
  </si>
  <si>
    <r>
      <t xml:space="preserve">ZIM Us Gulf Central China (ZGC) </t>
    </r>
    <r>
      <rPr>
        <b/>
        <sz val="12"/>
        <color rgb="FFFFFFFF"/>
        <rFont val="Microsoft YaHei UI"/>
        <family val="2"/>
      </rPr>
      <t>东南船代，四期码头，</t>
    </r>
    <r>
      <rPr>
        <b/>
        <sz val="12"/>
        <color theme="0"/>
        <rFont val="Microsoft YaHei UI"/>
        <family val="2"/>
      </rPr>
      <t>一截三开</t>
    </r>
    <r>
      <rPr>
        <b/>
        <sz val="12"/>
        <color rgb="FFFFC000"/>
        <rFont val="Tahoma"/>
        <family val="2"/>
      </rPr>
      <t>(截单时间如有变请以我司客服发的通知为准)</t>
    </r>
  </si>
  <si>
    <t>NINGBO CY CLOSING 20:00</t>
  </si>
  <si>
    <t>MOBILE</t>
  </si>
  <si>
    <t>HOUSTON</t>
  </si>
  <si>
    <t xml:space="preserve">New Orleans </t>
  </si>
  <si>
    <t>MIAMI</t>
  </si>
  <si>
    <t>MSC BARBARA V.FR318E(MBR,36E)</t>
  </si>
  <si>
    <t xml:space="preserve">MSC YORK VII V.FR319E(YK3,21E)  </t>
  </si>
  <si>
    <t>MAERSK MEMPHIS V.320E(M2M,9E)</t>
  </si>
  <si>
    <t>PORTO KAGIO V.321E(ZNJ,59E)</t>
  </si>
  <si>
    <r>
      <t xml:space="preserve">ZIM North Pacific (ZNP) </t>
    </r>
    <r>
      <rPr>
        <b/>
        <sz val="12"/>
        <color rgb="FFFFFFFF"/>
        <rFont val="Microsoft YaHei UI"/>
        <family val="2"/>
      </rPr>
      <t>外运船代，三期码头，四截六开</t>
    </r>
    <r>
      <rPr>
        <b/>
        <sz val="12"/>
        <color rgb="FFFFC000"/>
        <rFont val="Tahoma"/>
        <family val="2"/>
      </rPr>
      <t>(截单时间如有变请以我司客服发的通知为准)</t>
    </r>
  </si>
  <si>
    <t>NINGBO  CY CLOSING</t>
  </si>
  <si>
    <t>Vancouver</t>
  </si>
  <si>
    <t>BLANK</t>
  </si>
  <si>
    <t>NAVIOS AMARILLO V.43E(NA7,43E)</t>
  </si>
  <si>
    <t>CALANDRA V.17E(AAP,17E)</t>
  </si>
  <si>
    <t>GSL VALERIE V.23E(GV0,23E)</t>
  </si>
  <si>
    <r>
      <t xml:space="preserve">Asia South America East Coast (ASE) </t>
    </r>
    <r>
      <rPr>
        <b/>
        <sz val="12"/>
        <color theme="0"/>
        <rFont val="宋体"/>
        <family val="3"/>
        <charset val="134"/>
      </rPr>
      <t>兴港船代，四</t>
    </r>
    <r>
      <rPr>
        <b/>
        <sz val="12"/>
        <color theme="0"/>
        <rFont val="宋体"/>
        <charset val="134"/>
      </rPr>
      <t>期码头</t>
    </r>
    <r>
      <rPr>
        <b/>
        <sz val="12"/>
        <color theme="0"/>
        <rFont val="宋体"/>
        <family val="3"/>
        <charset val="134"/>
      </rPr>
      <t>，六截七开</t>
    </r>
  </si>
  <si>
    <t xml:space="preserve">NINGBO SI CUT OFF 16:00 </t>
  </si>
  <si>
    <t>NINGBO CY CLOSING</t>
  </si>
  <si>
    <t>SANTOS</t>
  </si>
  <si>
    <t>ITAPOA</t>
  </si>
  <si>
    <t>BUENOS AIRES</t>
  </si>
  <si>
    <t>MONTEVIDEO</t>
  </si>
  <si>
    <t>PARANAGUA</t>
  </si>
  <si>
    <t>MAERSK LAGUNA V.317W (LG1,17W)</t>
  </si>
  <si>
    <t xml:space="preserve">MAERSK LIRQUEN  V.318W (LI4,19W)  </t>
  </si>
  <si>
    <t xml:space="preserve">ZIM NORFOLK V.9W (UK3,9W) </t>
  </si>
  <si>
    <t>MAERSK LANCO V.320W (QJM,18W)</t>
  </si>
  <si>
    <t>ATACAMA V.321W (VVQ,19W)</t>
  </si>
  <si>
    <r>
      <t xml:space="preserve">ZIM Med Pacific  (ZMP)WB </t>
    </r>
    <r>
      <rPr>
        <b/>
        <sz val="12"/>
        <color theme="0"/>
        <rFont val="Microsoft YaHei UI"/>
        <family val="2"/>
      </rPr>
      <t>外运船代，四期码头，五截七开</t>
    </r>
    <r>
      <rPr>
        <b/>
        <sz val="12"/>
        <color theme="0"/>
        <rFont val="Tahoma"/>
        <family val="2"/>
      </rPr>
      <t>(</t>
    </r>
    <r>
      <rPr>
        <b/>
        <sz val="12"/>
        <color theme="0"/>
        <rFont val="Microsoft YaHei UI"/>
        <family val="2"/>
      </rPr>
      <t>周五中午</t>
    </r>
    <r>
      <rPr>
        <b/>
        <sz val="12"/>
        <color theme="0"/>
        <rFont val="Tahoma"/>
        <family val="2"/>
      </rPr>
      <t>12</t>
    </r>
    <r>
      <rPr>
        <b/>
        <sz val="12"/>
        <color theme="0"/>
        <rFont val="Microsoft YaHei UI"/>
        <family val="2"/>
      </rPr>
      <t>：</t>
    </r>
    <r>
      <rPr>
        <b/>
        <sz val="12"/>
        <color theme="0"/>
        <rFont val="Tahoma"/>
        <family val="2"/>
      </rPr>
      <t>00</t>
    </r>
    <r>
      <rPr>
        <b/>
        <sz val="12"/>
        <color theme="0"/>
        <rFont val="Microsoft YaHei UI"/>
        <family val="2"/>
      </rPr>
      <t>截单</t>
    </r>
    <r>
      <rPr>
        <b/>
        <sz val="12"/>
        <color theme="0"/>
        <rFont val="Tahoma"/>
        <family val="2"/>
      </rPr>
      <t>)</t>
    </r>
  </si>
  <si>
    <t>NINGBO SI CUT OFF 12:00</t>
  </si>
  <si>
    <t>HAIFA</t>
  </si>
  <si>
    <t>ASHDOD</t>
  </si>
  <si>
    <t>AMBARLI</t>
  </si>
  <si>
    <t>YARIMCA</t>
  </si>
  <si>
    <t>JACKSON BAY V.95W(IDY,95W)</t>
  </si>
  <si>
    <t>ZIM KINGSTON V.27W (ZKN,27W)</t>
  </si>
  <si>
    <t>NAVIOS CHRYSALIS V.39W(VBR,39W)</t>
  </si>
  <si>
    <t>STAMATIS B V.271W(TM5,271W)</t>
  </si>
  <si>
    <t>BELLAVIA V.58W(BLV,58W)</t>
  </si>
  <si>
    <t>GSL LINE 五月船期表</t>
  </si>
  <si>
    <r>
      <t>FAR-EAST AFRICA EXPRESS LINE (FAX)  1</t>
    </r>
    <r>
      <rPr>
        <b/>
        <sz val="12"/>
        <color rgb="FFFFFFFF"/>
        <rFont val="DengXian"/>
      </rPr>
      <t>截</t>
    </r>
    <r>
      <rPr>
        <b/>
        <sz val="12"/>
        <color rgb="FFFFFFFF"/>
        <rFont val="Tahoma"/>
        <family val="2"/>
      </rPr>
      <t>3</t>
    </r>
    <r>
      <rPr>
        <b/>
        <sz val="12"/>
        <color rgb="FFFFFFFF"/>
        <rFont val="DengXian"/>
      </rPr>
      <t>开</t>
    </r>
    <r>
      <rPr>
        <b/>
        <sz val="12"/>
        <color rgb="FFFFFFFF"/>
        <rFont val="Tahoma"/>
        <family val="2"/>
      </rPr>
      <t xml:space="preserve">   </t>
    </r>
    <r>
      <rPr>
        <b/>
        <sz val="12"/>
        <color rgb="FFFFFFFF"/>
        <rFont val="SimSun"/>
      </rPr>
      <t>兴港船代</t>
    </r>
    <r>
      <rPr>
        <b/>
        <sz val="12"/>
        <color rgb="FFFFFFFF"/>
        <rFont val="Tahoma"/>
        <family val="2"/>
      </rPr>
      <t xml:space="preserve">                                                                                                 </t>
    </r>
    <r>
      <rPr>
        <b/>
        <sz val="12"/>
        <color rgb="FFFFFFFF"/>
        <rFont val="Microsoft YaHei UI"/>
        <family val="2"/>
      </rPr>
      <t>普通出口箱（除海铁）全部由陆路集卡直进甬舟码头</t>
    </r>
  </si>
  <si>
    <t>NINGBO SI CUT OFF 17:00</t>
  </si>
  <si>
    <t>APAPA</t>
  </si>
  <si>
    <t>TINCAN</t>
  </si>
  <si>
    <t>TEMA</t>
  </si>
  <si>
    <t>LOME</t>
  </si>
  <si>
    <t>YONGZHOU W2223N（支线）</t>
  </si>
  <si>
    <t>NAVIOS DESTINY V.077W(ND3,317W)</t>
  </si>
  <si>
    <t>YONGZHOU W2224N（支线）</t>
  </si>
  <si>
    <t>GIALOVA V.318W(IL5,318W)</t>
  </si>
  <si>
    <t>YONGZHOU W2225N（支线）</t>
  </si>
  <si>
    <t>ZIM PACIFIC V.319W(HP4,319W)</t>
  </si>
  <si>
    <t>YONGZHOU W2226N（支线）</t>
  </si>
  <si>
    <t>NAVIOS MAGNOLIA V.113W(NM6,320W)</t>
  </si>
  <si>
    <t>YONGZHOU W2227N（支线）</t>
  </si>
  <si>
    <t>NYK FURANO V.085W(XTD,321W)</t>
  </si>
  <si>
    <t>FAR-EAST AFRICA EXPRESS II LINE (FA2)   3截5开   兴港船代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 普通出口箱（除海铁）全部由陆路集卡直进甬舟码头　</t>
  </si>
  <si>
    <t>COTONOU</t>
  </si>
  <si>
    <t>ONNE</t>
  </si>
  <si>
    <t>ABIDJAN</t>
  </si>
  <si>
    <t>YONGZHOU C2268N（支线）</t>
  </si>
  <si>
    <t>BLANK SAILING</t>
  </si>
  <si>
    <t>YONGZHOU C2269N（支线）</t>
  </si>
  <si>
    <t>ANDROUSA V.319W(JU3,319W)</t>
  </si>
  <si>
    <t>YONGZHOU C2270N（支线）</t>
  </si>
  <si>
    <t>YONGZHOU C2271N（支线）</t>
  </si>
  <si>
    <t>COSCO YINGKOU V.155W(YCK,321W)</t>
  </si>
  <si>
    <t>YONGZHOU C2272N（支线）</t>
  </si>
  <si>
    <t xml:space="preserve">FAR EAST TO SOUTH AFRICA EXPRESS (SA1) 北三集司  五截天开  东南船代 </t>
  </si>
  <si>
    <t>Feeder VSL/VOY</t>
    <phoneticPr fontId="0" type="noConversion"/>
  </si>
  <si>
    <t>NINGBO SI CUT OFF AMS PORT17:00</t>
  </si>
  <si>
    <t xml:space="preserve">DURBAN </t>
  </si>
  <si>
    <t>CAPE TOWN(VIA SINGAPORE)</t>
  </si>
  <si>
    <t>SEASPAN KYOTO V.098W (UAW,241W)</t>
  </si>
  <si>
    <t>SEASPAN TOKYO V.004W (YVC,218W)</t>
  </si>
  <si>
    <t xml:space="preserve">MALIAKOS V.002W (CU1,163W) </t>
  </si>
  <si>
    <t xml:space="preserve">COSCO WELLINGTON V.086W (WGQ,109W) </t>
  </si>
  <si>
    <t xml:space="preserve">China East Africa Express （KYX）甬舟码头 三截五开  东南船代 </t>
  </si>
  <si>
    <t>普通出口箱（除海铁）全部由陆路集卡直进甬舟码头</t>
  </si>
  <si>
    <t>Feeder VSL/VOY</t>
    <phoneticPr fontId="1" type="noConversion"/>
  </si>
  <si>
    <t>MOMBASA</t>
  </si>
  <si>
    <t>KOTA KAYA V.318W(TK6,318W)</t>
  </si>
  <si>
    <t>KOTA GAYA V.319W(KG3,319W)</t>
  </si>
  <si>
    <t>KOTA NAZAR V.320W(OYY,320W)</t>
  </si>
  <si>
    <t>THORSTAR V.321W (TT3,321W)</t>
  </si>
  <si>
    <t>KOTA KAMIL V.322W(KZK,322W)</t>
  </si>
  <si>
    <t xml:space="preserve">China East Africa Express （TZX）甬舟码头 五截天开  东南船代 </t>
  </si>
  <si>
    <t xml:space="preserve">NINGBO SI CUT OFF 12:00 </t>
  </si>
  <si>
    <t>DAR ES SALAAM</t>
  </si>
  <si>
    <t>KOTA MACHAN V.318W(BC6,318W)</t>
  </si>
  <si>
    <t>AS CASPRIA V.319W (SG6,319W)</t>
  </si>
  <si>
    <t>NORTHERN VALENCE V.320W(XBL,320W)</t>
  </si>
  <si>
    <t xml:space="preserve">KOTA KARIM V.321W (KA6,321W) </t>
  </si>
  <si>
    <r>
      <rPr>
        <b/>
        <sz val="12"/>
        <color rgb="FFE7E6E6"/>
        <rFont val="Tahoma"/>
        <family val="2"/>
      </rPr>
      <t>CHINA INDIA EXPRESS IV （CI4），</t>
    </r>
    <r>
      <rPr>
        <b/>
        <sz val="12"/>
        <color rgb="FFFF0000"/>
        <rFont val="Tahoma"/>
        <family val="2"/>
      </rPr>
      <t>梅山码头</t>
    </r>
    <r>
      <rPr>
        <b/>
        <sz val="12"/>
        <color rgb="FFE7E6E6"/>
        <rFont val="Tahoma"/>
        <family val="2"/>
      </rPr>
      <t xml:space="preserve">  四截五开  兴港船代</t>
    </r>
  </si>
  <si>
    <t xml:space="preserve">NINGBO SI CUT OFF 17:00 </t>
  </si>
  <si>
    <t xml:space="preserve">NHAVA SHEVA </t>
  </si>
  <si>
    <t>MUNDRA</t>
  </si>
  <si>
    <t>MUHAMMAD BIN QASIM</t>
  </si>
  <si>
    <t>KARACHI(SAPT)</t>
  </si>
  <si>
    <t>CMA CGM FIGARO V.0FF8PW1 (FIY,3W)</t>
  </si>
  <si>
    <t>码头动态</t>
  </si>
  <si>
    <t>TO BE NAMED</t>
  </si>
  <si>
    <t>China West India Express (CWX) 二期码头  ，一截三开，外运船代</t>
  </si>
  <si>
    <t>PORT KLANG(NORTH)</t>
  </si>
  <si>
    <t>X-PRESS ANGLESEY V.23003W (HV1,17W)</t>
  </si>
  <si>
    <t>TS NINGBO V.23004W (KJL,762W)</t>
  </si>
  <si>
    <t>X-PRESS ANTARES V.23003W (XT5,6W)</t>
  </si>
  <si>
    <t>KOTA MANIS V.0246W (QZX,246W)</t>
  </si>
  <si>
    <t>NEW CHINA-INDIA-EXPRESS (NIX) 二期码头  六截一开 兴港船代</t>
  </si>
  <si>
    <t>PORT KELANG</t>
  </si>
  <si>
    <t>NHAVA SHEVA</t>
  </si>
  <si>
    <t>HAZIRA</t>
  </si>
  <si>
    <t>COLOMBO</t>
  </si>
  <si>
    <t>KMTC DUBAI V.2303W (KM8,27W)</t>
  </si>
  <si>
    <t>EVER URSULA V.187W (VEV,11W)</t>
  </si>
  <si>
    <t>IAN H V.33W (IH5,33W)</t>
  </si>
  <si>
    <t>X-PRESS ODYSSEY V.944W (ZWF,944W)</t>
  </si>
  <si>
    <r>
      <rPr>
        <b/>
        <sz val="12"/>
        <color rgb="FFE7E6E6"/>
        <rFont val="Tahoma"/>
        <family val="2"/>
      </rPr>
      <t>CHINA_INDIA_EXPRESS_I</t>
    </r>
    <r>
      <rPr>
        <b/>
        <sz val="12"/>
        <color rgb="FFE7E6E6"/>
        <rFont val="Microsoft YaHei UI"/>
        <family val="2"/>
      </rPr>
      <t>（</t>
    </r>
    <r>
      <rPr>
        <b/>
        <sz val="12"/>
        <color rgb="FFE7E6E6"/>
        <rFont val="Tahoma"/>
        <family val="2"/>
      </rPr>
      <t>CI1</t>
    </r>
    <r>
      <rPr>
        <b/>
        <sz val="12"/>
        <color rgb="FFE7E6E6"/>
        <rFont val="Microsoft YaHei UI"/>
        <family val="2"/>
      </rPr>
      <t>）</t>
    </r>
    <r>
      <rPr>
        <b/>
        <sz val="12"/>
        <color rgb="FFFF0000"/>
        <rFont val="Microsoft YaHei UI"/>
        <family val="2"/>
      </rPr>
      <t>梅山</t>
    </r>
    <r>
      <rPr>
        <b/>
        <sz val="12"/>
        <color rgb="FFE7E6E6"/>
        <rFont val="Microsoft YaHei UI"/>
        <family val="2"/>
      </rPr>
      <t xml:space="preserve"> 三截五开</t>
    </r>
    <r>
      <rPr>
        <b/>
        <sz val="12"/>
        <color rgb="FFE7E6E6"/>
        <rFont val="Tahoma"/>
        <family val="2"/>
      </rPr>
      <t xml:space="preserve">  </t>
    </r>
    <r>
      <rPr>
        <b/>
        <sz val="12"/>
        <color rgb="FFE7E6E6"/>
        <rFont val="Microsoft YaHei UI"/>
        <family val="2"/>
      </rPr>
      <t>东南船代</t>
    </r>
  </si>
  <si>
    <t>PIPAVAV</t>
  </si>
  <si>
    <t>KARACHI PORT(SAPT)</t>
  </si>
  <si>
    <t>XIN HONG KONG V.062W (XKH,116W)</t>
  </si>
  <si>
    <t>OOCL MEMPHIS V.080W (OHQ,41W)</t>
  </si>
  <si>
    <t>SEAMAX WESTPORT V.087W (YTE,11W)</t>
  </si>
  <si>
    <t>TBN</t>
  </si>
  <si>
    <r>
      <t xml:space="preserve">CHINA VIETNAM EXPRESS LINE (CVX) </t>
    </r>
    <r>
      <rPr>
        <b/>
        <sz val="12"/>
        <color rgb="FFFFFFFF"/>
        <rFont val="Microsoft YaHei UI"/>
        <family val="2"/>
        <charset val="1"/>
      </rPr>
      <t>三期码头</t>
    </r>
    <r>
      <rPr>
        <b/>
        <sz val="12"/>
        <color rgb="FFFFFFFF"/>
        <rFont val="Tahoma"/>
        <family val="2"/>
        <charset val="1"/>
      </rPr>
      <t xml:space="preserve"> </t>
    </r>
    <r>
      <rPr>
        <b/>
        <sz val="12"/>
        <color rgb="FFFFFFFF"/>
        <rFont val="Microsoft YaHei UI"/>
        <family val="2"/>
        <charset val="1"/>
      </rPr>
      <t>七截一开</t>
    </r>
    <r>
      <rPr>
        <b/>
        <sz val="12"/>
        <color rgb="FFFFFFFF"/>
        <rFont val="Tahoma"/>
        <family val="2"/>
        <charset val="1"/>
      </rPr>
      <t xml:space="preserve"> </t>
    </r>
    <r>
      <rPr>
        <b/>
        <sz val="12"/>
        <color rgb="FFFFFFFF"/>
        <rFont val="Microsoft YaHei UI"/>
        <family val="2"/>
        <charset val="1"/>
      </rPr>
      <t>兴港船代</t>
    </r>
  </si>
  <si>
    <t>HO CHI MINH CITY</t>
  </si>
  <si>
    <t>LAEM CHABANG</t>
  </si>
  <si>
    <t>BUXMELODY V.191S (BWX,79S)</t>
  </si>
  <si>
    <t>YM CREDENTIAL V.055S (YD5,27S)</t>
  </si>
  <si>
    <t>ALS VENUS V.65S (AE6,65S)</t>
  </si>
  <si>
    <t>BUXMELODY V.192S (BWX,80S)</t>
  </si>
  <si>
    <t>YM CREDENTIAL V.056S (YD5,28S)</t>
  </si>
  <si>
    <r>
      <t xml:space="preserve">CHINA_INDONESIA_SERVICE (CTI) </t>
    </r>
    <r>
      <rPr>
        <b/>
        <sz val="12"/>
        <color rgb="FFFFFFFF"/>
        <rFont val="SimSun"/>
      </rPr>
      <t>三期码头</t>
    </r>
    <r>
      <rPr>
        <b/>
        <sz val="12"/>
        <color rgb="FFFFFFFF"/>
        <rFont val="Tahoma"/>
        <family val="2"/>
        <charset val="1"/>
      </rPr>
      <t xml:space="preserve">  </t>
    </r>
    <r>
      <rPr>
        <b/>
        <sz val="12"/>
        <color rgb="FFFFFFFF"/>
        <rFont val="SimSun"/>
      </rPr>
      <t>三截五开</t>
    </r>
    <r>
      <rPr>
        <b/>
        <sz val="12"/>
        <color rgb="FFFFFFFF"/>
        <rFont val="Tahoma"/>
        <family val="2"/>
        <charset val="1"/>
      </rPr>
      <t xml:space="preserve">  </t>
    </r>
    <r>
      <rPr>
        <b/>
        <sz val="12"/>
        <color rgb="FFFFFFFF"/>
        <rFont val="SimSun"/>
      </rPr>
      <t>东南船代</t>
    </r>
  </si>
  <si>
    <t>NINGBO SI CUT OFF 17:30</t>
  </si>
  <si>
    <t>JAKARTA</t>
  </si>
  <si>
    <t>SURABAYA</t>
  </si>
  <si>
    <t>DAVAO</t>
  </si>
  <si>
    <t>YM EFFICIENCY V.166S(YF2,59S)</t>
  </si>
  <si>
    <t xml:space="preserve">HYUNDAI VOYAGER V.0133S (VHD,111S) </t>
  </si>
  <si>
    <t>ZIM ASIA V.35S (DJ5,35S)</t>
  </si>
  <si>
    <t>COSCO HAIFA V.106S(CH1,28S)</t>
  </si>
  <si>
    <r>
      <t xml:space="preserve">China Australia Express (CAX)  </t>
    </r>
    <r>
      <rPr>
        <b/>
        <sz val="12"/>
        <color rgb="FFFFFFFF"/>
        <rFont val="Microsoft YaHei"/>
        <family val="2"/>
      </rPr>
      <t>三期码头</t>
    </r>
    <r>
      <rPr>
        <b/>
        <sz val="12"/>
        <color rgb="FFFFFFFF"/>
        <rFont val="Calibri"/>
        <family val="2"/>
      </rPr>
      <t xml:space="preserve">   </t>
    </r>
    <r>
      <rPr>
        <b/>
        <sz val="12"/>
        <color rgb="FFFFFFFF"/>
        <rFont val="Microsoft YaHei"/>
        <family val="2"/>
      </rPr>
      <t>外运船代</t>
    </r>
  </si>
  <si>
    <t>SYDNEY</t>
  </si>
  <si>
    <t>MELBOURNE</t>
  </si>
  <si>
    <t>BRISBANE</t>
  </si>
  <si>
    <t>CIMBRIA V.274S (BD5,274S)</t>
  </si>
  <si>
    <t>SUNNY PHOENIX V.54S (ZVB,54S)</t>
  </si>
  <si>
    <t>ALEXANDER BAY V.39S (QNR,39S)</t>
  </si>
  <si>
    <t>PONTRESINA V.242S (NB1,242S)</t>
  </si>
  <si>
    <r>
      <t xml:space="preserve">NPX </t>
    </r>
    <r>
      <rPr>
        <b/>
        <sz val="12"/>
        <color rgb="FFFFFFFF"/>
        <rFont val="Microsoft YaHei UI"/>
        <family val="2"/>
      </rPr>
      <t>大榭码头</t>
    </r>
    <r>
      <rPr>
        <b/>
        <sz val="12"/>
        <color rgb="FFFFFFFF"/>
        <rFont val="Tahoma"/>
        <family val="2"/>
      </rPr>
      <t xml:space="preserve">    </t>
    </r>
    <r>
      <rPr>
        <b/>
        <sz val="12"/>
        <color rgb="FFFFFFFF"/>
        <rFont val="Microsoft YaHei UI"/>
        <family val="2"/>
      </rPr>
      <t>外运船代</t>
    </r>
  </si>
  <si>
    <t> </t>
  </si>
  <si>
    <t>MANILA NORTH PORT</t>
  </si>
  <si>
    <t>VIMC DIAMOND V.2309S (EJL,10S)</t>
  </si>
  <si>
    <t>CONTSHIP FOX V.332S (CF4,332S)</t>
  </si>
  <si>
    <t>DANUM 168 V.2310S (DA3,102S)</t>
  </si>
  <si>
    <t>VIMC DIAMOND V.2310S (EJL,70S)</t>
  </si>
  <si>
    <t>CONTSHIP FOX V.333S (CF4,333S)</t>
  </si>
  <si>
    <t>DANUM 168 V.2311S (DA3,103S)</t>
  </si>
  <si>
    <r>
      <t xml:space="preserve">China Philippines Line (CP1) </t>
    </r>
    <r>
      <rPr>
        <b/>
        <sz val="12"/>
        <color theme="0"/>
        <rFont val="Microsoft YaHei UI"/>
        <family val="2"/>
      </rPr>
      <t>大榭码头</t>
    </r>
    <r>
      <rPr>
        <b/>
        <sz val="12"/>
        <color theme="0"/>
        <rFont val="Tahoma"/>
        <family val="2"/>
      </rPr>
      <t xml:space="preserve">    </t>
    </r>
    <r>
      <rPr>
        <b/>
        <sz val="12"/>
        <color theme="0"/>
        <rFont val="Microsoft YaHei UI"/>
        <family val="2"/>
      </rPr>
      <t>外运船代</t>
    </r>
  </si>
  <si>
    <t>MANILA SOUTH PORT</t>
  </si>
  <si>
    <t>DIAMANTIS P. V.328S (DZP,328S)</t>
  </si>
  <si>
    <t>NORDPUMA V.0JVFNS (NP3,56S)</t>
  </si>
  <si>
    <t>TS DALIAN V.23014S (EJH,228S)</t>
  </si>
  <si>
    <t>SONGA PANTHER V.0JVFVS (SP7,2S)</t>
  </si>
  <si>
    <t>MELINA V.39W (BN1,39W)</t>
  </si>
  <si>
    <t>ZIM CARMEL V.12W(UXH,12W)</t>
  </si>
  <si>
    <t>JACKSON BAY V.94W(IDY,94W)</t>
  </si>
  <si>
    <t>DIAMANTIS P. V.329S (DZP,329S)</t>
  </si>
  <si>
    <t>船东及代理</t>
  </si>
  <si>
    <t>船名</t>
  </si>
  <si>
    <t>航次</t>
  </si>
  <si>
    <t>VSL CODE</t>
  </si>
  <si>
    <t>ETD</t>
  </si>
  <si>
    <t>福州码头</t>
  </si>
  <si>
    <t>操作时间</t>
  </si>
  <si>
    <t>福州-宁波
船代：中外运福州</t>
  </si>
  <si>
    <t>QIHE11</t>
  </si>
  <si>
    <t>/周一</t>
  </si>
  <si>
    <t>海盈</t>
  </si>
  <si>
    <t>截关时间：
周五18:00  
截进重时间：
周五12:00
截VGM时间：周五18：00</t>
  </si>
  <si>
    <t>23517N</t>
  </si>
  <si>
    <t>QX5/171N</t>
  </si>
  <si>
    <t>2023-05-01</t>
  </si>
  <si>
    <t>HENGTAI27</t>
  </si>
  <si>
    <t>/周三</t>
  </si>
  <si>
    <t>江阴</t>
  </si>
  <si>
    <t>截关时间：
周二12:00  
截进重时间：周一24:00
截VGM时间：周一18：00</t>
  </si>
  <si>
    <t>XINOU15</t>
  </si>
  <si>
    <t>/周四</t>
  </si>
  <si>
    <t>马尾青州</t>
  </si>
  <si>
    <t>截关时间：
周三12:00
截进重时间：周二24:00
截VGM时间：周二18:00</t>
  </si>
  <si>
    <t>YONGXIN101</t>
  </si>
  <si>
    <t>/周六</t>
  </si>
  <si>
    <t>截关时间：
周五12:00  
截进重时间：
周四24:00
截VGM时间：周四18：00</t>
  </si>
  <si>
    <t>订舱注意事项：</t>
  </si>
  <si>
    <t>0. SI截止时间烦请查询：http://www.worde.com/download_category.php?id=4， 每周五公布下周时间，请知悉，谢谢</t>
  </si>
  <si>
    <t>1.二程船期表详见工作表2/3，福州至宁波中转由于码头操作时间需要，烦请至少预留4-5天，ZMS/ZAS周末班由于跨周末原因，中转时间+7天，谢谢。</t>
  </si>
  <si>
    <t>2.二程船期表可在ZIM 网站下载，网址：https://www.zimchina.com/za-cn/global-network/asia-oceania/china/china-schedules</t>
  </si>
  <si>
    <t>3. 订舱时，烦请提供完整订舱客户及合约号。</t>
  </si>
  <si>
    <t>4. VGM需同时在嘉航订舱时一并提供。如嘉航无法提交，请在ZIM网站上提交并发送，网址： https://www.zimchina.com/za-cn/tools/solas-vgm。</t>
  </si>
  <si>
    <t>5. VGM注意事项：货物排载及提单均未在嘉航网站提交，烦请在船代网站提交VGM的同时，在ZIM网站提交VGM: https://www.zimchina.com/za-cn/tools/solas-vgm， 谢谢。</t>
  </si>
  <si>
    <t xml:space="preserve">6.接宁波码头通知，根据交通部关于VGM的规定，从2021年6月份开始凡托运人提供的验证重量与实际重量的误差超过5%或1吨的将会受到海事部门1000元以上3万元以下罚款。
</t>
  </si>
  <si>
    <t xml:space="preserve">因此6月份开始不符合规定的箱子宁波码头将一律做退关处理，烦请在提交VGM的时候请保证VGM数据的准确性，谢谢。
</t>
  </si>
  <si>
    <t>23518N</t>
  </si>
  <si>
    <t>QX5/175N</t>
  </si>
  <si>
    <t>2023-05-08</t>
  </si>
  <si>
    <t>23519N</t>
  </si>
  <si>
    <t>QX5/179N</t>
  </si>
  <si>
    <t>2023-05-15</t>
  </si>
  <si>
    <t>23520N</t>
  </si>
  <si>
    <t>QX5/183N</t>
  </si>
  <si>
    <t>2023-05-22</t>
  </si>
  <si>
    <t>23521N</t>
  </si>
  <si>
    <t>QX5/187N</t>
  </si>
  <si>
    <t>2023-05-29</t>
  </si>
  <si>
    <t>23522N</t>
  </si>
  <si>
    <t>QX5/191N</t>
  </si>
  <si>
    <t>2023-06-05</t>
  </si>
  <si>
    <t>2023-05-03</t>
  </si>
  <si>
    <t>HT5/68N</t>
  </si>
  <si>
    <t>2023-05-10</t>
  </si>
  <si>
    <t>HT5/72N</t>
  </si>
  <si>
    <t>2023-05-17</t>
  </si>
  <si>
    <t>HT5/76N</t>
  </si>
  <si>
    <t>2023-05-24</t>
  </si>
  <si>
    <t>HT5/80N</t>
  </si>
  <si>
    <t>2023-05-31</t>
  </si>
  <si>
    <t>取消</t>
  </si>
  <si>
    <t>2023-05-04</t>
  </si>
  <si>
    <t>OX2/347N</t>
  </si>
  <si>
    <t>2023-05-11</t>
  </si>
  <si>
    <t>OX2/351N</t>
  </si>
  <si>
    <t>2023-05-18</t>
  </si>
  <si>
    <t>OX2/355N</t>
  </si>
  <si>
    <t>2023-05-25</t>
  </si>
  <si>
    <t>OX2/359N</t>
  </si>
  <si>
    <t>2023-06-01</t>
  </si>
  <si>
    <t>QX9/99N</t>
  </si>
  <si>
    <t>2023-05-06</t>
  </si>
  <si>
    <t>QX9/103N</t>
  </si>
  <si>
    <t>2023-05-13</t>
  </si>
  <si>
    <t>QX9/107N</t>
  </si>
  <si>
    <t>2023-05-20</t>
  </si>
  <si>
    <t>QX9/111N</t>
  </si>
  <si>
    <t>2023-05-27</t>
  </si>
  <si>
    <t>QX9/115N</t>
  </si>
  <si>
    <t>2023-06-03</t>
  </si>
  <si>
    <t>XIEHAIMINGZHOU</t>
  </si>
  <si>
    <t xml:space="preserve">XE1/494N </t>
  </si>
  <si>
    <t xml:space="preserve">XE1/498N </t>
  </si>
  <si>
    <t>XE1/502N</t>
  </si>
  <si>
    <t>XE1/506N</t>
  </si>
  <si>
    <t>XINMINGZHOU96</t>
  </si>
  <si>
    <t xml:space="preserve">XO8/129N </t>
  </si>
  <si>
    <t>XO8/133N</t>
  </si>
  <si>
    <t>XO8/137N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</si>
</sst>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409]d\-mmm;@"/>
    <numFmt numFmtId="165" formatCode="m/d"/>
    <numFmt numFmtId="166" formatCode="0000"/>
  </numFmts>
  <fonts count="78">
    <font>
      <sz val="11"/>
      <color theme="1"/>
      <name val="Calibri"/>
      <family val="2"/>
      <scheme val="minor"/>
    </font>
    <font>
      <b/>
      <sz val="28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9"/>
      <color rgb="FF212B60"/>
      <name val="Calibri Light"/>
      <family val="2"/>
      <scheme val="major"/>
    </font>
    <font>
      <b/>
      <sz val="16"/>
      <color rgb="FF212B60"/>
      <name val="Tahoma"/>
      <family val="2"/>
    </font>
    <font>
      <b/>
      <sz val="12"/>
      <color rgb="FFFFFFFF"/>
      <name val="Tahoma"/>
      <family val="2"/>
    </font>
    <font>
      <b/>
      <sz val="12"/>
      <color rgb="FF212B60"/>
      <name val="Tahoma"/>
      <family val="2"/>
    </font>
    <font>
      <sz val="12"/>
      <color rgb="FF002060"/>
      <name val="Tahoma"/>
      <family val="2"/>
    </font>
    <font>
      <sz val="9"/>
      <color rgb="FF002060"/>
      <name val="Tahoma"/>
      <family val="2"/>
    </font>
    <font>
      <sz val="11"/>
      <color rgb="FF000000"/>
      <name val="Calibri"/>
      <family val="2"/>
      <scheme val="minor"/>
    </font>
    <font>
      <b/>
      <sz val="12"/>
      <color rgb="FFFFFFFF"/>
      <name val="SimSun"/>
    </font>
    <font>
      <b/>
      <sz val="12"/>
      <color rgb="FF002060"/>
      <name val="Tahoma"/>
      <family val="2"/>
    </font>
    <font>
      <b/>
      <sz val="12"/>
      <color rgb="FFFFFFFF"/>
      <name val="Microsoft YaHei UI"/>
      <family val="2"/>
    </font>
    <font>
      <sz val="12"/>
      <color rgb="FF212B60"/>
      <name val="Tahoma"/>
      <family val="2"/>
    </font>
    <font>
      <sz val="12"/>
      <color rgb="FF000066"/>
      <name val="Tahoma"/>
      <family val="2"/>
    </font>
    <font>
      <b/>
      <sz val="9"/>
      <color indexed="9"/>
      <name val="Tahoma"/>
      <family val="2"/>
    </font>
    <font>
      <sz val="9"/>
      <color rgb="FF212B60"/>
      <name val="Tahoma"/>
      <family val="2"/>
    </font>
    <font>
      <b/>
      <sz val="12"/>
      <color rgb="FFFFC000"/>
      <name val="Tahoma"/>
      <family val="2"/>
    </font>
    <font>
      <b/>
      <sz val="12"/>
      <color theme="0"/>
      <name val="Microsoft YaHei UI"/>
      <family val="2"/>
    </font>
    <font>
      <b/>
      <sz val="12"/>
      <color theme="0"/>
      <name val="Tahoma"/>
      <family val="2"/>
    </font>
    <font>
      <b/>
      <sz val="12"/>
      <color theme="0"/>
      <name val="宋体"/>
      <family val="3"/>
      <charset val="134"/>
    </font>
    <font>
      <b/>
      <sz val="12"/>
      <color theme="0"/>
      <name val="宋体"/>
      <charset val="134"/>
    </font>
    <font>
      <b/>
      <sz val="12"/>
      <color rgb="FF203764"/>
      <name val="Tahoma"/>
      <family val="2"/>
    </font>
    <font>
      <sz val="12"/>
      <color rgb="FF203764"/>
      <name val="Tahoma"/>
      <family val="2"/>
    </font>
    <font>
      <sz val="12"/>
      <color rgb="FFFF0000"/>
      <name val="Tahoma"/>
      <family val="2"/>
    </font>
    <font>
      <sz val="12"/>
      <color theme="8" tint="-0.499984740745262"/>
      <name val="Tahoma"/>
      <family val="2"/>
    </font>
    <font>
      <b/>
      <sz val="12"/>
      <color rgb="FFFFFFFF"/>
      <name val="DengXian"/>
    </font>
    <font>
      <b/>
      <sz val="12"/>
      <color rgb="FF000000"/>
      <name val="Tahoma"/>
      <family val="2"/>
    </font>
    <font>
      <b/>
      <sz val="12"/>
      <color indexed="9"/>
      <name val="Tahoma"/>
      <family val="2"/>
    </font>
    <font>
      <b/>
      <sz val="12"/>
      <color rgb="FFFFFFFF"/>
      <name val="Tahoma"/>
      <family val="2"/>
      <charset val="1"/>
    </font>
    <font>
      <b/>
      <sz val="12"/>
      <color theme="2"/>
      <name val="Tahoma"/>
      <family val="2"/>
    </font>
    <font>
      <b/>
      <sz val="12"/>
      <color rgb="FFE7E6E6"/>
      <name val="Tahoma"/>
      <family val="2"/>
    </font>
    <font>
      <b/>
      <sz val="12"/>
      <color rgb="FFFFFFFF"/>
      <name val="Microsoft YaHei UI"/>
      <family val="2"/>
      <charset val="1"/>
    </font>
    <font>
      <sz val="10"/>
      <color rgb="FF000000"/>
      <name val="Times New Roman"/>
      <family val="1"/>
    </font>
    <font>
      <sz val="12"/>
      <color theme="8" tint="-0.499984740745262"/>
      <name val="Arial"/>
      <family val="2"/>
      <charset val="1"/>
    </font>
    <font>
      <sz val="12"/>
      <color rgb="FF212B60"/>
      <name val="Tahoma"/>
      <family val="2"/>
      <charset val="1"/>
    </font>
    <font>
      <sz val="12"/>
      <color theme="8" tint="-0.499984740745262"/>
      <name val="Tahoma"/>
      <family val="2"/>
      <charset val="1"/>
    </font>
    <font>
      <b/>
      <sz val="12"/>
      <color rgb="FFFFFFFF"/>
      <name val="Calibri"/>
      <family val="2"/>
    </font>
    <font>
      <b/>
      <sz val="12"/>
      <color rgb="FFFFFFFF"/>
      <name val="Microsoft YaHei"/>
      <family val="2"/>
    </font>
    <font>
      <sz val="12"/>
      <color rgb="FF000000"/>
      <name val="Tahoma"/>
      <family val="2"/>
    </font>
    <font>
      <b/>
      <sz val="12"/>
      <color rgb="FF002060"/>
      <name val="Tahoma"/>
      <family val="2"/>
      <charset val="1"/>
    </font>
    <font>
      <b/>
      <sz val="16"/>
      <color rgb="FF002060"/>
      <name val="Calibri"/>
      <family val="2"/>
      <charset val="1"/>
    </font>
    <font>
      <sz val="12"/>
      <color rgb="FF002060"/>
      <name val="Arial"/>
      <family val="2"/>
      <charset val="1"/>
    </font>
    <font>
      <sz val="12"/>
      <color rgb="FF002060"/>
      <name val="Tahoma"/>
      <family val="2"/>
      <charset val="1"/>
    </font>
    <font>
      <sz val="11"/>
      <color rgb="FF002060"/>
      <name val="Tahoma"/>
      <family val="2"/>
    </font>
    <font>
      <sz val="11"/>
      <color rgb="FF002060"/>
      <name val="Calibri"/>
      <family val="2"/>
      <scheme val="minor"/>
    </font>
    <font>
      <b/>
      <sz val="12"/>
      <color rgb="FFFF0000"/>
      <name val="Tahoma"/>
      <family val="2"/>
    </font>
    <font>
      <b/>
      <sz val="12"/>
      <color rgb="FFFFFFFF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rgb="FFC00000"/>
      <name val="Tahoma"/>
      <family val="2"/>
    </font>
    <font>
      <sz val="12"/>
      <color theme="4" tint="-0.499984740745262"/>
      <name val="Tahoma"/>
      <family val="2"/>
    </font>
    <font>
      <sz val="12"/>
      <color theme="4" tint="-0.499984740745262"/>
      <name val="Arial"/>
      <family val="2"/>
      <charset val="1"/>
    </font>
    <font>
      <b/>
      <sz val="12"/>
      <color theme="4" tint="-0.499984740745262"/>
      <name val="Tahoma"/>
      <family val="2"/>
    </font>
    <font>
      <sz val="12"/>
      <color theme="4" tint="-0.499984740745262"/>
      <name val="Microsoft YaHei"/>
      <family val="2"/>
    </font>
    <font>
      <sz val="12"/>
      <color theme="4" tint="-0.499984740745262"/>
      <name val="Microsoft YaHei UI"/>
      <family val="2"/>
    </font>
    <font>
      <b/>
      <sz val="12"/>
      <color rgb="FFE7E6E6"/>
      <name val="Microsoft YaHei UI"/>
      <family val="2"/>
    </font>
    <font>
      <b/>
      <sz val="12"/>
      <color rgb="FFFF0000"/>
      <name val="Microsoft YaHei UI"/>
      <family val="2"/>
    </font>
    <font>
      <sz val="12"/>
      <color rgb="FF002060"/>
      <name val="Tahoma"/>
      <family val="2"/>
    </font>
    <font>
      <sz val="12"/>
      <name val="宋体"/>
      <family val="3"/>
      <charset val="134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9"/>
      <name val="Tahoma"/>
      <family val="2"/>
    </font>
    <font>
      <sz val="9"/>
      <name val="宋体"/>
      <family val="3"/>
      <charset val="134"/>
    </font>
    <font>
      <sz val="10"/>
      <name val="Arial"/>
      <family val="2"/>
    </font>
    <font>
      <sz val="11"/>
      <name val="Calibri"/>
      <family val="2"/>
      <scheme val="minor"/>
    </font>
    <font>
      <sz val="9"/>
      <name val="Tahoma"/>
      <family val="2"/>
      <charset val="134"/>
    </font>
    <font>
      <sz val="10"/>
      <name val="Calibri Light"/>
      <family val="2"/>
    </font>
    <font>
      <sz val="11"/>
      <color theme="0"/>
      <name val="Calibri"/>
      <family val="2"/>
      <scheme val="minor"/>
    </font>
    <font>
      <sz val="11"/>
      <color rgb="FF212B60"/>
      <name val="宋体"/>
      <family val="3"/>
      <charset val="134"/>
    </font>
    <font>
      <sz val="11"/>
      <color rgb="FF212B60"/>
      <name val="Tahoma"/>
      <family val="2"/>
    </font>
    <font>
      <sz val="10"/>
      <color rgb="FFFF0000"/>
      <name val="Calibri"/>
      <family val="2"/>
      <scheme val="minor"/>
    </font>
    <font>
      <strike/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9"/>
      <color theme="1"/>
      <name val="Tahoma"/>
      <family val="2"/>
    </font>
    <font>
      <sz val="10"/>
      <color theme="1"/>
      <name val="Calibri"/>
      <family val="2"/>
      <scheme val="minor"/>
    </font>
    <font>
      <strike/>
      <sz val="10"/>
      <color theme="1"/>
      <name val="Calibri"/>
      <family val="2"/>
      <scheme val="minor"/>
    </font>
    <font>
      <b/>
      <strike/>
      <sz val="10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212B6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212B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rgb="FF20376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theme="4"/>
        <bgColor indexed="64"/>
      </patternFill>
    </fill>
  </fills>
  <borders count="151">
    <border>
      <left/>
      <right/>
      <top/>
      <bottom/>
      <diagonal/>
    </border>
    <border>
      <left style="thin">
        <color rgb="FF212B60"/>
      </left>
      <right style="thin">
        <color rgb="FF212B60"/>
      </right>
      <top style="thin">
        <color rgb="FF212B60"/>
      </top>
      <bottom style="thin">
        <color rgb="FF212B6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rgb="FF212B60"/>
      </right>
      <top style="medium">
        <color indexed="64"/>
      </top>
      <bottom/>
      <diagonal/>
    </border>
    <border>
      <left style="thin">
        <color rgb="FF212B60"/>
      </left>
      <right style="thin">
        <color rgb="FF212B60"/>
      </right>
      <top style="medium">
        <color indexed="64"/>
      </top>
      <bottom/>
      <diagonal/>
    </border>
    <border>
      <left style="thin">
        <color rgb="FF212B6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rgb="FF212B6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rgb="FF212B60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rgb="FF212B60"/>
      </left>
      <right/>
      <top style="medium">
        <color rgb="FF212B60"/>
      </top>
      <bottom/>
      <diagonal/>
    </border>
    <border>
      <left/>
      <right/>
      <top style="medium">
        <color rgb="FF212B60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rgb="FF212B60"/>
      </right>
      <top style="medium">
        <color rgb="FF212B60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rgb="FF212B60"/>
      </left>
      <right/>
      <top/>
      <bottom/>
      <diagonal/>
    </border>
    <border>
      <left/>
      <right style="thin">
        <color rgb="FF212B60"/>
      </right>
      <top style="medium">
        <color rgb="FF000000"/>
      </top>
      <bottom/>
      <diagonal/>
    </border>
    <border>
      <left style="thin">
        <color rgb="FF212B60"/>
      </left>
      <right style="thin">
        <color rgb="FF212B60"/>
      </right>
      <top style="medium">
        <color rgb="FF000000"/>
      </top>
      <bottom/>
      <diagonal/>
    </border>
    <border>
      <left style="thin">
        <color rgb="FF212B60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 style="thin">
        <color rgb="FF212B60"/>
      </left>
      <right style="thin">
        <color rgb="FF212B60"/>
      </right>
      <top style="medium">
        <color indexed="64"/>
      </top>
      <bottom style="thin">
        <color rgb="FF212B60"/>
      </bottom>
      <diagonal/>
    </border>
    <border>
      <left style="thin">
        <color rgb="FF212B60"/>
      </left>
      <right style="medium">
        <color indexed="64"/>
      </right>
      <top style="medium">
        <color indexed="64"/>
      </top>
      <bottom style="thin">
        <color rgb="FF212B60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212B60"/>
      </left>
      <right style="thin">
        <color rgb="FF212B60"/>
      </right>
      <top/>
      <bottom style="thin">
        <color rgb="FF212B60"/>
      </bottom>
      <diagonal/>
    </border>
    <border>
      <left style="thin">
        <color rgb="FF212B60"/>
      </left>
      <right style="medium">
        <color indexed="64"/>
      </right>
      <top/>
      <bottom style="thin">
        <color rgb="FF212B60"/>
      </bottom>
      <diagonal/>
    </border>
    <border>
      <left style="thin">
        <color rgb="FF212B60"/>
      </left>
      <right style="thin">
        <color rgb="FF212B60"/>
      </right>
      <top/>
      <bottom style="medium">
        <color indexed="64"/>
      </bottom>
      <diagonal/>
    </border>
    <border>
      <left style="thin">
        <color rgb="FF212B6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rgb="FF222B35"/>
      </left>
      <right/>
      <top style="medium">
        <color rgb="FF222B35"/>
      </top>
      <bottom/>
      <diagonal/>
    </border>
    <border>
      <left/>
      <right/>
      <top style="medium">
        <color rgb="FF222B35"/>
      </top>
      <bottom/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thin">
        <color rgb="FF212B60"/>
      </right>
      <top/>
      <bottom style="medium">
        <color indexed="64"/>
      </bottom>
      <diagonal/>
    </border>
    <border>
      <left style="medium">
        <color rgb="FF000000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212B60"/>
      </right>
      <top style="medium">
        <color indexed="64"/>
      </top>
      <bottom style="thin">
        <color rgb="FF212B60"/>
      </bottom>
      <diagonal/>
    </border>
    <border>
      <left style="medium">
        <color indexed="64"/>
      </left>
      <right style="thin">
        <color rgb="FF212B60"/>
      </right>
      <top/>
      <bottom style="thin">
        <color rgb="FF212B6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medium">
        <color rgb="FF000000"/>
      </right>
      <top style="thin">
        <color auto="1"/>
      </top>
      <bottom/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auto="1"/>
      </left>
      <right style="medium">
        <color rgb="FF000000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212B60"/>
      </right>
      <top style="medium">
        <color indexed="64"/>
      </top>
      <bottom/>
      <diagonal/>
    </border>
    <border>
      <left style="medium">
        <color rgb="FF000000"/>
      </left>
      <right style="medium">
        <color rgb="FF212B60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/>
      <bottom style="thin">
        <color indexed="64"/>
      </bottom>
      <diagonal/>
    </border>
    <border>
      <left style="medium">
        <color rgb="FF000000"/>
      </left>
      <right/>
      <top style="thin">
        <color indexed="64"/>
      </top>
      <bottom/>
      <diagonal/>
    </border>
    <border>
      <left style="medium">
        <color indexed="64"/>
      </left>
      <right style="thin">
        <color rgb="FF212B60"/>
      </right>
      <top/>
      <bottom/>
      <diagonal/>
    </border>
    <border>
      <left style="thin">
        <color rgb="FF212B60"/>
      </left>
      <right style="thin">
        <color rgb="FF212B60"/>
      </right>
      <top/>
      <bottom/>
      <diagonal/>
    </border>
    <border>
      <left style="thin">
        <color rgb="FF212B60"/>
      </left>
      <right style="medium">
        <color indexed="64"/>
      </right>
      <top/>
      <bottom/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rgb="FF212B60"/>
      </right>
      <top style="thin">
        <color indexed="64"/>
      </top>
      <bottom style="thin">
        <color indexed="64"/>
      </bottom>
      <diagonal/>
    </border>
    <border>
      <left style="thin">
        <color rgb="FF212B60"/>
      </left>
      <right style="thin">
        <color rgb="FF212B60"/>
      </right>
      <top style="thin">
        <color indexed="64"/>
      </top>
      <bottom style="thin">
        <color indexed="64"/>
      </bottom>
      <diagonal/>
    </border>
    <border>
      <left style="thin">
        <color rgb="FF212B6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4">
    <xf numFmtId="0" fontId="0" fillId="0" borderId="0"/>
    <xf numFmtId="164" fontId="3" fillId="0" borderId="1" applyAlignment="0">
      <alignment horizontal="center" vertical="center" wrapText="1"/>
    </xf>
    <xf numFmtId="165" fontId="15" fillId="5" borderId="1">
      <alignment vertical="center"/>
    </xf>
    <xf numFmtId="164" fontId="16" fillId="0" borderId="0"/>
  </cellStyleXfs>
  <cellXfs count="506">
    <xf numFmtId="0" fontId="0" fillId="0" borderId="0" xfId="0"/>
    <xf numFmtId="0" fontId="2" fillId="0" borderId="0" xfId="0" applyFont="1"/>
    <xf numFmtId="164" fontId="4" fillId="0" borderId="0" xfId="1" applyFont="1" applyBorder="1" applyAlignment="1">
      <alignment horizontal="center" vertical="center"/>
    </xf>
    <xf numFmtId="0" fontId="6" fillId="4" borderId="4" xfId="0" applyFont="1" applyFill="1" applyBorder="1" applyAlignment="1">
      <alignment horizontal="left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16" fontId="7" fillId="0" borderId="9" xfId="0" applyNumberFormat="1" applyFont="1" applyBorder="1" applyAlignment="1">
      <alignment horizontal="center" vertical="center"/>
    </xf>
    <xf numFmtId="0" fontId="8" fillId="0" borderId="0" xfId="0" applyFont="1"/>
    <xf numFmtId="16" fontId="7" fillId="0" borderId="11" xfId="0" applyNumberFormat="1" applyFont="1" applyBorder="1" applyAlignment="1">
      <alignment horizontal="center" vertical="center"/>
    </xf>
    <xf numFmtId="16" fontId="7" fillId="0" borderId="15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9" fillId="0" borderId="0" xfId="0" applyFont="1"/>
    <xf numFmtId="0" fontId="6" fillId="4" borderId="18" xfId="0" applyFont="1" applyFill="1" applyBorder="1" applyAlignment="1">
      <alignment vertical="center" wrapText="1"/>
    </xf>
    <xf numFmtId="0" fontId="6" fillId="4" borderId="19" xfId="0" applyFont="1" applyFill="1" applyBorder="1" applyAlignment="1">
      <alignment horizontal="center" vertical="center" wrapText="1"/>
    </xf>
    <xf numFmtId="0" fontId="6" fillId="4" borderId="20" xfId="0" applyFont="1" applyFill="1" applyBorder="1" applyAlignment="1">
      <alignment horizontal="center" vertical="center" wrapText="1"/>
    </xf>
    <xf numFmtId="164" fontId="7" fillId="0" borderId="9" xfId="1" applyFont="1" applyBorder="1" applyAlignment="1">
      <alignment horizontal="center" vertical="center"/>
    </xf>
    <xf numFmtId="164" fontId="7" fillId="0" borderId="10" xfId="1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6" fillId="0" borderId="23" xfId="0" applyFont="1" applyBorder="1" applyAlignment="1">
      <alignment horizontal="center" vertical="center" wrapText="1"/>
    </xf>
    <xf numFmtId="0" fontId="6" fillId="4" borderId="23" xfId="0" applyFont="1" applyFill="1" applyBorder="1" applyAlignment="1">
      <alignment horizontal="center" vertical="center" wrapText="1"/>
    </xf>
    <xf numFmtId="0" fontId="6" fillId="4" borderId="24" xfId="0" applyFont="1" applyFill="1" applyBorder="1" applyAlignment="1">
      <alignment horizontal="center" vertical="center" wrapText="1"/>
    </xf>
    <xf numFmtId="0" fontId="14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16" fontId="7" fillId="0" borderId="10" xfId="0" applyNumberFormat="1" applyFont="1" applyBorder="1" applyAlignment="1">
      <alignment horizontal="center" vertical="center"/>
    </xf>
    <xf numFmtId="16" fontId="7" fillId="0" borderId="12" xfId="0" applyNumberFormat="1" applyFont="1" applyBorder="1" applyAlignment="1">
      <alignment horizontal="center" vertical="center"/>
    </xf>
    <xf numFmtId="16" fontId="7" fillId="0" borderId="0" xfId="0" applyNumberFormat="1" applyFont="1" applyAlignment="1">
      <alignment horizontal="center" vertical="center"/>
    </xf>
    <xf numFmtId="16" fontId="13" fillId="0" borderId="0" xfId="0" applyNumberFormat="1" applyFont="1" applyAlignment="1">
      <alignment horizontal="center" vertical="center"/>
    </xf>
    <xf numFmtId="16" fontId="7" fillId="6" borderId="9" xfId="0" applyNumberFormat="1" applyFont="1" applyFill="1" applyBorder="1" applyAlignment="1">
      <alignment horizontal="center" vertical="center"/>
    </xf>
    <xf numFmtId="164" fontId="7" fillId="6" borderId="9" xfId="1" quotePrefix="1" applyFont="1" applyFill="1" applyBorder="1" applyAlignment="1">
      <alignment horizontal="center" vertical="center"/>
    </xf>
    <xf numFmtId="164" fontId="7" fillId="6" borderId="10" xfId="1" quotePrefix="1" applyFont="1" applyFill="1" applyBorder="1" applyAlignment="1">
      <alignment horizontal="center" vertical="center"/>
    </xf>
    <xf numFmtId="164" fontId="7" fillId="6" borderId="11" xfId="1" quotePrefix="1" applyFont="1" applyFill="1" applyBorder="1" applyAlignment="1">
      <alignment horizontal="center" vertical="center"/>
    </xf>
    <xf numFmtId="164" fontId="7" fillId="6" borderId="12" xfId="1" quotePrefix="1" applyFont="1" applyFill="1" applyBorder="1" applyAlignment="1">
      <alignment horizontal="center" vertical="center"/>
    </xf>
    <xf numFmtId="164" fontId="7" fillId="6" borderId="11" xfId="1" applyFont="1" applyFill="1" applyBorder="1" applyAlignment="1">
      <alignment horizontal="center" vertical="center"/>
    </xf>
    <xf numFmtId="0" fontId="5" fillId="3" borderId="21" xfId="0" applyFont="1" applyFill="1" applyBorder="1" applyAlignment="1">
      <alignment vertical="center"/>
    </xf>
    <xf numFmtId="0" fontId="5" fillId="3" borderId="22" xfId="0" applyFont="1" applyFill="1" applyBorder="1" applyAlignment="1">
      <alignment vertical="center"/>
    </xf>
    <xf numFmtId="0" fontId="5" fillId="3" borderId="25" xfId="0" applyFont="1" applyFill="1" applyBorder="1" applyAlignment="1">
      <alignment horizontal="left" vertical="center"/>
    </xf>
    <xf numFmtId="0" fontId="5" fillId="3" borderId="26" xfId="0" applyFont="1" applyFill="1" applyBorder="1" applyAlignment="1">
      <alignment horizontal="left" vertical="center"/>
    </xf>
    <xf numFmtId="0" fontId="5" fillId="3" borderId="2" xfId="0" applyFont="1" applyFill="1" applyBorder="1" applyAlignment="1">
      <alignment horizontal="left" vertical="center"/>
    </xf>
    <xf numFmtId="0" fontId="5" fillId="3" borderId="3" xfId="0" applyFont="1" applyFill="1" applyBorder="1" applyAlignment="1">
      <alignment horizontal="left" vertical="center"/>
    </xf>
    <xf numFmtId="0" fontId="5" fillId="3" borderId="17" xfId="0" applyFont="1" applyFill="1" applyBorder="1" applyAlignment="1">
      <alignment vertical="center"/>
    </xf>
    <xf numFmtId="0" fontId="6" fillId="4" borderId="4" xfId="0" applyFont="1" applyFill="1" applyBorder="1" applyAlignment="1">
      <alignment vertical="center" wrapText="1"/>
    </xf>
    <xf numFmtId="164" fontId="7" fillId="0" borderId="12" xfId="1" applyFont="1" applyBorder="1" applyAlignment="1">
      <alignment horizontal="center" vertical="center"/>
    </xf>
    <xf numFmtId="164" fontId="7" fillId="0" borderId="11" xfId="1" applyFont="1" applyBorder="1" applyAlignment="1">
      <alignment horizontal="center" vertical="center"/>
    </xf>
    <xf numFmtId="0" fontId="7" fillId="6" borderId="8" xfId="0" applyFont="1" applyFill="1" applyBorder="1" applyAlignment="1">
      <alignment vertical="center"/>
    </xf>
    <xf numFmtId="0" fontId="7" fillId="6" borderId="13" xfId="0" applyFont="1" applyFill="1" applyBorder="1" applyAlignment="1">
      <alignment vertical="center"/>
    </xf>
    <xf numFmtId="165" fontId="19" fillId="5" borderId="27" xfId="2" applyFont="1" applyBorder="1">
      <alignment vertical="center"/>
    </xf>
    <xf numFmtId="165" fontId="19" fillId="5" borderId="0" xfId="2" applyFont="1" applyBorder="1">
      <alignment vertical="center"/>
    </xf>
    <xf numFmtId="164" fontId="6" fillId="7" borderId="28" xfId="3" applyFont="1" applyFill="1" applyBorder="1" applyAlignment="1" applyProtection="1">
      <alignment horizontal="center" vertical="center" wrapText="1"/>
      <protection hidden="1"/>
    </xf>
    <xf numFmtId="164" fontId="6" fillId="7" borderId="29" xfId="3" applyFont="1" applyFill="1" applyBorder="1" applyAlignment="1" applyProtection="1">
      <alignment horizontal="center" vertical="center" wrapText="1"/>
      <protection hidden="1"/>
    </xf>
    <xf numFmtId="164" fontId="6" fillId="7" borderId="30" xfId="3" applyFont="1" applyFill="1" applyBorder="1" applyAlignment="1" applyProtection="1">
      <alignment horizontal="center" vertical="center" wrapText="1"/>
      <protection hidden="1"/>
    </xf>
    <xf numFmtId="164" fontId="13" fillId="0" borderId="0" xfId="1" quotePrefix="1" applyFont="1" applyBorder="1" applyAlignment="1">
      <alignment horizontal="center" vertical="center"/>
    </xf>
    <xf numFmtId="0" fontId="22" fillId="8" borderId="18" xfId="0" applyFont="1" applyFill="1" applyBorder="1" applyAlignment="1">
      <alignment vertical="center" wrapText="1"/>
    </xf>
    <xf numFmtId="0" fontId="22" fillId="8" borderId="19" xfId="0" applyFont="1" applyFill="1" applyBorder="1" applyAlignment="1">
      <alignment horizontal="center" vertical="center" wrapText="1"/>
    </xf>
    <xf numFmtId="0" fontId="22" fillId="0" borderId="19" xfId="0" applyFont="1" applyBorder="1" applyAlignment="1">
      <alignment horizontal="center" vertical="center" wrapText="1"/>
    </xf>
    <xf numFmtId="0" fontId="22" fillId="0" borderId="20" xfId="0" applyFont="1" applyBorder="1" applyAlignment="1">
      <alignment horizontal="center" vertical="center" wrapText="1"/>
    </xf>
    <xf numFmtId="164" fontId="25" fillId="0" borderId="9" xfId="1" quotePrefix="1" applyFont="1" applyBorder="1" applyAlignment="1">
      <alignment horizontal="center" vertical="center"/>
    </xf>
    <xf numFmtId="164" fontId="25" fillId="0" borderId="9" xfId="1" applyFont="1" applyBorder="1" applyAlignment="1">
      <alignment horizontal="center" vertical="center"/>
    </xf>
    <xf numFmtId="164" fontId="25" fillId="0" borderId="10" xfId="1" applyFont="1" applyBorder="1" applyAlignment="1">
      <alignment horizontal="center" vertical="center"/>
    </xf>
    <xf numFmtId="0" fontId="23" fillId="6" borderId="42" xfId="0" applyFont="1" applyFill="1" applyBorder="1" applyAlignment="1">
      <alignment vertical="center"/>
    </xf>
    <xf numFmtId="164" fontId="25" fillId="0" borderId="11" xfId="1" quotePrefix="1" applyFont="1" applyBorder="1" applyAlignment="1">
      <alignment horizontal="center" vertical="center"/>
    </xf>
    <xf numFmtId="164" fontId="25" fillId="0" borderId="11" xfId="1" applyFont="1" applyBorder="1" applyAlignment="1">
      <alignment horizontal="center" vertical="center"/>
    </xf>
    <xf numFmtId="164" fontId="25" fillId="0" borderId="12" xfId="1" applyFont="1" applyBorder="1" applyAlignment="1">
      <alignment horizontal="center" vertical="center"/>
    </xf>
    <xf numFmtId="0" fontId="23" fillId="0" borderId="44" xfId="0" applyFont="1" applyBorder="1" applyAlignment="1">
      <alignment vertical="center"/>
    </xf>
    <xf numFmtId="164" fontId="25" fillId="0" borderId="15" xfId="1" quotePrefix="1" applyFont="1" applyBorder="1" applyAlignment="1">
      <alignment horizontal="center" vertical="center"/>
    </xf>
    <xf numFmtId="164" fontId="25" fillId="0" borderId="15" xfId="1" applyFont="1" applyBorder="1" applyAlignment="1">
      <alignment horizontal="center" vertical="center"/>
    </xf>
    <xf numFmtId="164" fontId="25" fillId="0" borderId="16" xfId="1" applyFont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6" fillId="8" borderId="4" xfId="0" applyFont="1" applyFill="1" applyBorder="1" applyAlignment="1">
      <alignment vertical="center" wrapText="1"/>
    </xf>
    <xf numFmtId="0" fontId="27" fillId="8" borderId="24" xfId="0" applyFont="1" applyFill="1" applyBorder="1" applyAlignment="1">
      <alignment horizontal="center" vertical="center" wrapText="1"/>
    </xf>
    <xf numFmtId="0" fontId="6" fillId="8" borderId="24" xfId="0" applyFont="1" applyFill="1" applyBorder="1" applyAlignment="1">
      <alignment horizontal="center" vertical="center" wrapText="1"/>
    </xf>
    <xf numFmtId="164" fontId="13" fillId="0" borderId="9" xfId="0" applyNumberFormat="1" applyFont="1" applyBorder="1" applyAlignment="1">
      <alignment horizontal="center"/>
    </xf>
    <xf numFmtId="0" fontId="13" fillId="0" borderId="9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16" fontId="13" fillId="0" borderId="11" xfId="0" applyNumberFormat="1" applyFont="1" applyBorder="1" applyAlignment="1">
      <alignment horizontal="center" vertical="center"/>
    </xf>
    <xf numFmtId="16" fontId="13" fillId="0" borderId="12" xfId="0" applyNumberFormat="1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16" fontId="13" fillId="0" borderId="15" xfId="0" applyNumberFormat="1" applyFont="1" applyBorder="1" applyAlignment="1">
      <alignment horizontal="center" vertical="center"/>
    </xf>
    <xf numFmtId="16" fontId="13" fillId="0" borderId="16" xfId="0" applyNumberFormat="1" applyFont="1" applyBorder="1" applyAlignment="1">
      <alignment horizontal="center" vertical="center"/>
    </xf>
    <xf numFmtId="0" fontId="7" fillId="8" borderId="0" xfId="0" applyFont="1" applyFill="1" applyAlignment="1">
      <alignment vertical="center"/>
    </xf>
    <xf numFmtId="0" fontId="13" fillId="0" borderId="0" xfId="0" applyFont="1"/>
    <xf numFmtId="164" fontId="13" fillId="0" borderId="9" xfId="1" applyFont="1" applyBorder="1" applyAlignment="1">
      <alignment horizontal="center" vertical="center"/>
    </xf>
    <xf numFmtId="164" fontId="7" fillId="0" borderId="11" xfId="1" quotePrefix="1" applyFont="1" applyBorder="1" applyAlignment="1">
      <alignment horizontal="center" vertical="center"/>
    </xf>
    <xf numFmtId="164" fontId="13" fillId="0" borderId="11" xfId="1" applyFont="1" applyBorder="1" applyAlignment="1">
      <alignment horizontal="center" vertical="center"/>
    </xf>
    <xf numFmtId="164" fontId="13" fillId="0" borderId="11" xfId="1" quotePrefix="1" applyFont="1" applyBorder="1" applyAlignment="1">
      <alignment horizontal="center" vertical="center"/>
    </xf>
    <xf numFmtId="164" fontId="13" fillId="0" borderId="0" xfId="1" applyFont="1" applyBorder="1" applyAlignment="1"/>
    <xf numFmtId="164" fontId="13" fillId="0" borderId="0" xfId="1" applyFont="1" applyBorder="1" applyAlignment="1">
      <alignment horizontal="center" vertical="center"/>
    </xf>
    <xf numFmtId="164" fontId="13" fillId="0" borderId="0" xfId="1" quotePrefix="1" applyFont="1" applyBorder="1" applyAlignment="1">
      <alignment horizontal="center"/>
    </xf>
    <xf numFmtId="0" fontId="6" fillId="7" borderId="49" xfId="0" applyFont="1" applyFill="1" applyBorder="1" applyAlignment="1" applyProtection="1">
      <alignment horizontal="left" vertical="center" wrapText="1"/>
      <protection hidden="1"/>
    </xf>
    <xf numFmtId="0" fontId="6" fillId="7" borderId="4" xfId="0" applyFont="1" applyFill="1" applyBorder="1" applyAlignment="1" applyProtection="1">
      <alignment horizontal="center" vertical="center" wrapText="1"/>
      <protection hidden="1"/>
    </xf>
    <xf numFmtId="0" fontId="6" fillId="7" borderId="50" xfId="0" applyFont="1" applyFill="1" applyBorder="1" applyAlignment="1" applyProtection="1">
      <alignment horizontal="center" vertical="center" wrapText="1"/>
      <protection hidden="1"/>
    </xf>
    <xf numFmtId="0" fontId="6" fillId="7" borderId="4" xfId="0" applyFont="1" applyFill="1" applyBorder="1" applyAlignment="1" applyProtection="1">
      <alignment horizontal="center" vertical="center"/>
      <protection hidden="1"/>
    </xf>
    <xf numFmtId="0" fontId="6" fillId="7" borderId="23" xfId="0" applyFont="1" applyFill="1" applyBorder="1" applyAlignment="1" applyProtection="1">
      <alignment horizontal="center" vertical="center" wrapText="1"/>
      <protection hidden="1"/>
    </xf>
    <xf numFmtId="164" fontId="13" fillId="0" borderId="10" xfId="1" applyFont="1" applyBorder="1" applyAlignment="1">
      <alignment horizontal="center"/>
    </xf>
    <xf numFmtId="164" fontId="13" fillId="0" borderId="12" xfId="1" applyFont="1" applyBorder="1" applyAlignment="1">
      <alignment horizontal="center"/>
    </xf>
    <xf numFmtId="0" fontId="7" fillId="6" borderId="14" xfId="0" applyFont="1" applyFill="1" applyBorder="1"/>
    <xf numFmtId="164" fontId="13" fillId="0" borderId="15" xfId="1" applyFont="1" applyBorder="1" applyAlignment="1">
      <alignment horizontal="center" vertical="center"/>
    </xf>
    <xf numFmtId="164" fontId="13" fillId="0" borderId="16" xfId="1" applyFont="1" applyBorder="1" applyAlignment="1">
      <alignment horizontal="center"/>
    </xf>
    <xf numFmtId="0" fontId="7" fillId="6" borderId="0" xfId="0" applyFont="1" applyFill="1"/>
    <xf numFmtId="164" fontId="7" fillId="0" borderId="0" xfId="0" applyNumberFormat="1" applyFont="1" applyAlignment="1">
      <alignment horizontal="center" vertical="center"/>
    </xf>
    <xf numFmtId="164" fontId="7" fillId="0" borderId="0" xfId="1" applyFont="1" applyBorder="1" applyAlignment="1">
      <alignment horizontal="center" vertical="center"/>
    </xf>
    <xf numFmtId="164" fontId="7" fillId="0" borderId="0" xfId="1" applyFont="1" applyBorder="1" applyAlignment="1">
      <alignment horizontal="center"/>
    </xf>
    <xf numFmtId="0" fontId="6" fillId="6" borderId="4" xfId="0" applyFont="1" applyFill="1" applyBorder="1" applyAlignment="1" applyProtection="1">
      <alignment vertical="center"/>
      <protection hidden="1"/>
    </xf>
    <xf numFmtId="0" fontId="6" fillId="7" borderId="52" xfId="0" applyFont="1" applyFill="1" applyBorder="1" applyAlignment="1" applyProtection="1">
      <alignment horizontal="center" vertical="center" wrapText="1"/>
      <protection hidden="1"/>
    </xf>
    <xf numFmtId="0" fontId="6" fillId="7" borderId="53" xfId="0" applyFont="1" applyFill="1" applyBorder="1" applyAlignment="1" applyProtection="1">
      <alignment horizontal="center" vertical="center" wrapText="1"/>
      <protection hidden="1"/>
    </xf>
    <xf numFmtId="0" fontId="6" fillId="7" borderId="54" xfId="0" applyFont="1" applyFill="1" applyBorder="1" applyAlignment="1" applyProtection="1">
      <alignment horizontal="center" vertical="center"/>
      <protection hidden="1"/>
    </xf>
    <xf numFmtId="0" fontId="7" fillId="0" borderId="40" xfId="0" applyFont="1" applyBorder="1"/>
    <xf numFmtId="164" fontId="7" fillId="0" borderId="41" xfId="1" applyFont="1" applyBorder="1" applyAlignment="1">
      <alignment horizontal="center" vertical="center"/>
    </xf>
    <xf numFmtId="0" fontId="7" fillId="6" borderId="42" xfId="0" applyFont="1" applyFill="1" applyBorder="1"/>
    <xf numFmtId="164" fontId="7" fillId="0" borderId="43" xfId="0" applyNumberFormat="1" applyFont="1" applyBorder="1" applyAlignment="1">
      <alignment horizontal="center" vertical="center"/>
    </xf>
    <xf numFmtId="164" fontId="7" fillId="0" borderId="11" xfId="0" applyNumberFormat="1" applyFont="1" applyBorder="1" applyAlignment="1">
      <alignment horizontal="center" vertical="center"/>
    </xf>
    <xf numFmtId="0" fontId="7" fillId="6" borderId="44" xfId="0" applyFont="1" applyFill="1" applyBorder="1"/>
    <xf numFmtId="164" fontId="7" fillId="0" borderId="45" xfId="0" applyNumberFormat="1" applyFont="1" applyBorder="1" applyAlignment="1">
      <alignment horizontal="center" vertical="center"/>
    </xf>
    <xf numFmtId="164" fontId="7" fillId="0" borderId="15" xfId="0" applyNumberFormat="1" applyFont="1" applyBorder="1" applyAlignment="1">
      <alignment horizontal="center" vertical="center"/>
    </xf>
    <xf numFmtId="164" fontId="7" fillId="0" borderId="16" xfId="1" applyFont="1" applyBorder="1" applyAlignment="1">
      <alignment horizontal="center" vertical="center"/>
    </xf>
    <xf numFmtId="0" fontId="7" fillId="6" borderId="51" xfId="0" applyFont="1" applyFill="1" applyBorder="1"/>
    <xf numFmtId="0" fontId="25" fillId="0" borderId="51" xfId="0" applyFont="1" applyBorder="1" applyAlignment="1">
      <alignment wrapText="1"/>
    </xf>
    <xf numFmtId="165" fontId="30" fillId="5" borderId="0" xfId="2" applyFont="1" applyBorder="1">
      <alignment vertical="center"/>
    </xf>
    <xf numFmtId="0" fontId="6" fillId="7" borderId="4" xfId="0" applyFont="1" applyFill="1" applyBorder="1" applyAlignment="1" applyProtection="1">
      <alignment vertical="center" wrapText="1"/>
      <protection hidden="1"/>
    </xf>
    <xf numFmtId="0" fontId="6" fillId="0" borderId="53" xfId="0" applyFont="1" applyBorder="1" applyAlignment="1">
      <alignment horizontal="center" vertical="center" wrapText="1"/>
    </xf>
    <xf numFmtId="0" fontId="6" fillId="7" borderId="54" xfId="0" applyFont="1" applyFill="1" applyBorder="1" applyAlignment="1" applyProtection="1">
      <alignment horizontal="center" vertical="center" wrapText="1"/>
      <protection hidden="1"/>
    </xf>
    <xf numFmtId="0" fontId="25" fillId="0" borderId="0" xfId="0" applyFont="1"/>
    <xf numFmtId="165" fontId="19" fillId="5" borderId="25" xfId="2" applyFont="1" applyBorder="1">
      <alignment vertical="center"/>
    </xf>
    <xf numFmtId="165" fontId="19" fillId="5" borderId="26" xfId="2" applyFont="1" applyBorder="1">
      <alignment vertical="center"/>
    </xf>
    <xf numFmtId="0" fontId="11" fillId="7" borderId="4" xfId="0" applyFont="1" applyFill="1" applyBorder="1" applyAlignment="1" applyProtection="1">
      <alignment vertical="center" wrapText="1"/>
      <protection hidden="1"/>
    </xf>
    <xf numFmtId="0" fontId="11" fillId="7" borderId="55" xfId="0" applyFont="1" applyFill="1" applyBorder="1" applyAlignment="1" applyProtection="1">
      <alignment horizontal="center" vertical="center" wrapText="1"/>
      <protection hidden="1"/>
    </xf>
    <xf numFmtId="0" fontId="11" fillId="7" borderId="53" xfId="0" applyFont="1" applyFill="1" applyBorder="1" applyAlignment="1" applyProtection="1">
      <alignment horizontal="center" vertical="center" wrapText="1"/>
      <protection hidden="1"/>
    </xf>
    <xf numFmtId="0" fontId="11" fillId="7" borderId="54" xfId="0" applyFont="1" applyFill="1" applyBorder="1" applyAlignment="1" applyProtection="1">
      <alignment horizontal="center" vertical="center" wrapText="1"/>
      <protection hidden="1"/>
    </xf>
    <xf numFmtId="0" fontId="11" fillId="0" borderId="54" xfId="0" applyFont="1" applyBorder="1" applyAlignment="1">
      <alignment horizontal="center" vertical="center" wrapText="1"/>
    </xf>
    <xf numFmtId="164" fontId="25" fillId="0" borderId="0" xfId="1" applyFont="1" applyBorder="1" applyAlignment="1">
      <alignment horizontal="center" vertical="center"/>
    </xf>
    <xf numFmtId="164" fontId="25" fillId="6" borderId="0" xfId="1" quotePrefix="1" applyFont="1" applyFill="1" applyBorder="1" applyAlignment="1">
      <alignment horizontal="center" vertical="center"/>
    </xf>
    <xf numFmtId="164" fontId="25" fillId="6" borderId="0" xfId="1" applyFont="1" applyFill="1" applyBorder="1" applyAlignment="1">
      <alignment horizontal="center" vertical="center"/>
    </xf>
    <xf numFmtId="164" fontId="25" fillId="6" borderId="0" xfId="1" applyFont="1" applyFill="1" applyBorder="1" applyAlignment="1">
      <alignment horizontal="center"/>
    </xf>
    <xf numFmtId="0" fontId="11" fillId="7" borderId="56" xfId="0" applyFont="1" applyFill="1" applyBorder="1" applyAlignment="1" applyProtection="1">
      <alignment horizontal="center" vertical="center" wrapText="1"/>
      <protection hidden="1"/>
    </xf>
    <xf numFmtId="0" fontId="11" fillId="7" borderId="57" xfId="0" applyFont="1" applyFill="1" applyBorder="1" applyAlignment="1" applyProtection="1">
      <alignment horizontal="center" vertical="center" wrapText="1"/>
      <protection hidden="1"/>
    </xf>
    <xf numFmtId="164" fontId="13" fillId="6" borderId="0" xfId="1" quotePrefix="1" applyFont="1" applyFill="1" applyBorder="1" applyAlignment="1">
      <alignment horizontal="center" vertical="center"/>
    </xf>
    <xf numFmtId="0" fontId="24" fillId="0" borderId="0" xfId="0" applyFont="1"/>
    <xf numFmtId="0" fontId="31" fillId="5" borderId="25" xfId="0" applyFont="1" applyFill="1" applyBorder="1"/>
    <xf numFmtId="0" fontId="31" fillId="5" borderId="26" xfId="0" applyFont="1" applyFill="1" applyBorder="1"/>
    <xf numFmtId="0" fontId="11" fillId="8" borderId="49" xfId="0" applyFont="1" applyFill="1" applyBorder="1" applyAlignment="1">
      <alignment wrapText="1"/>
    </xf>
    <xf numFmtId="0" fontId="11" fillId="8" borderId="32" xfId="0" applyFont="1" applyFill="1" applyBorder="1" applyAlignment="1">
      <alignment horizontal="center" wrapText="1"/>
    </xf>
    <xf numFmtId="0" fontId="11" fillId="8" borderId="23" xfId="0" applyFont="1" applyFill="1" applyBorder="1" applyAlignment="1">
      <alignment horizontal="center" wrapText="1"/>
    </xf>
    <xf numFmtId="0" fontId="11" fillId="0" borderId="4" xfId="0" applyFont="1" applyBorder="1" applyAlignment="1">
      <alignment horizontal="center" wrapText="1"/>
    </xf>
    <xf numFmtId="164" fontId="24" fillId="0" borderId="0" xfId="1" quotePrefix="1" applyFont="1" applyBorder="1" applyAlignment="1">
      <alignment horizontal="center" vertical="center"/>
    </xf>
    <xf numFmtId="164" fontId="24" fillId="0" borderId="0" xfId="1" applyFont="1" applyBorder="1" applyAlignment="1">
      <alignment horizontal="center" vertical="center"/>
    </xf>
    <xf numFmtId="0" fontId="24" fillId="6" borderId="0" xfId="0" applyFont="1" applyFill="1"/>
    <xf numFmtId="0" fontId="11" fillId="8" borderId="4" xfId="0" applyFont="1" applyFill="1" applyBorder="1" applyAlignment="1">
      <alignment vertical="center" wrapText="1"/>
    </xf>
    <xf numFmtId="0" fontId="11" fillId="7" borderId="60" xfId="0" applyFont="1" applyFill="1" applyBorder="1" applyAlignment="1" applyProtection="1">
      <alignment horizontal="center" vertical="center" wrapText="1"/>
      <protection hidden="1"/>
    </xf>
    <xf numFmtId="0" fontId="11" fillId="7" borderId="61" xfId="0" applyFont="1" applyFill="1" applyBorder="1" applyAlignment="1" applyProtection="1">
      <alignment horizontal="center" vertical="center" wrapText="1"/>
      <protection hidden="1"/>
    </xf>
    <xf numFmtId="0" fontId="11" fillId="8" borderId="61" xfId="0" applyFont="1" applyFill="1" applyBorder="1" applyAlignment="1">
      <alignment horizontal="center" vertical="center" wrapText="1"/>
    </xf>
    <xf numFmtId="0" fontId="11" fillId="8" borderId="62" xfId="0" applyFont="1" applyFill="1" applyBorder="1" applyAlignment="1">
      <alignment horizontal="center" vertical="center" wrapText="1"/>
    </xf>
    <xf numFmtId="0" fontId="7" fillId="0" borderId="42" xfId="0" applyFont="1" applyBorder="1"/>
    <xf numFmtId="0" fontId="34" fillId="0" borderId="51" xfId="0" applyFont="1" applyBorder="1"/>
    <xf numFmtId="16" fontId="35" fillId="0" borderId="0" xfId="0" applyNumberFormat="1" applyFont="1" applyAlignment="1">
      <alignment horizontal="center"/>
    </xf>
    <xf numFmtId="16" fontId="36" fillId="0" borderId="16" xfId="0" applyNumberFormat="1" applyFont="1" applyBorder="1" applyAlignment="1">
      <alignment horizontal="center"/>
    </xf>
    <xf numFmtId="0" fontId="5" fillId="3" borderId="63" xfId="0" applyFont="1" applyFill="1" applyBorder="1"/>
    <xf numFmtId="0" fontId="33" fillId="3" borderId="46" xfId="0" applyFont="1" applyFill="1" applyBorder="1"/>
    <xf numFmtId="0" fontId="33" fillId="3" borderId="64" xfId="0" applyFont="1" applyFill="1" applyBorder="1"/>
    <xf numFmtId="0" fontId="23" fillId="0" borderId="40" xfId="0" applyFont="1" applyBorder="1" applyAlignment="1">
      <alignment vertical="center"/>
    </xf>
    <xf numFmtId="0" fontId="7" fillId="6" borderId="31" xfId="0" applyFont="1" applyFill="1" applyBorder="1" applyAlignment="1">
      <alignment vertical="center"/>
    </xf>
    <xf numFmtId="0" fontId="7" fillId="6" borderId="35" xfId="0" applyFont="1" applyFill="1" applyBorder="1" applyAlignment="1">
      <alignment vertical="center"/>
    </xf>
    <xf numFmtId="0" fontId="7" fillId="6" borderId="72" xfId="0" applyFont="1" applyFill="1" applyBorder="1" applyAlignment="1">
      <alignment vertical="center"/>
    </xf>
    <xf numFmtId="164" fontId="7" fillId="6" borderId="11" xfId="0" applyNumberFormat="1" applyFont="1" applyFill="1" applyBorder="1" applyAlignment="1">
      <alignment horizontal="center" vertical="center" wrapText="1"/>
    </xf>
    <xf numFmtId="164" fontId="7" fillId="6" borderId="11" xfId="0" applyNumberFormat="1" applyFont="1" applyFill="1" applyBorder="1" applyAlignment="1">
      <alignment horizontal="center"/>
    </xf>
    <xf numFmtId="164" fontId="7" fillId="6" borderId="11" xfId="1" quotePrefix="1" applyFont="1" applyFill="1" applyBorder="1" applyAlignment="1">
      <alignment horizontal="center"/>
    </xf>
    <xf numFmtId="164" fontId="7" fillId="0" borderId="43" xfId="1" applyFont="1" applyBorder="1" applyAlignment="1">
      <alignment horizontal="center" vertical="center"/>
    </xf>
    <xf numFmtId="0" fontId="40" fillId="0" borderId="4" xfId="0" applyFont="1" applyBorder="1"/>
    <xf numFmtId="0" fontId="40" fillId="8" borderId="23" xfId="0" applyFont="1" applyFill="1" applyBorder="1" applyAlignment="1">
      <alignment horizontal="center"/>
    </xf>
    <xf numFmtId="0" fontId="41" fillId="0" borderId="23" xfId="0" applyFont="1" applyBorder="1" applyAlignment="1">
      <alignment horizontal="center"/>
    </xf>
    <xf numFmtId="0" fontId="42" fillId="0" borderId="4" xfId="0" applyFont="1" applyBorder="1"/>
    <xf numFmtId="16" fontId="43" fillId="0" borderId="41" xfId="0" applyNumberFormat="1" applyFont="1" applyBorder="1" applyAlignment="1">
      <alignment horizontal="center"/>
    </xf>
    <xf numFmtId="16" fontId="43" fillId="0" borderId="9" xfId="0" applyNumberFormat="1" applyFont="1" applyBorder="1" applyAlignment="1">
      <alignment horizontal="center"/>
    </xf>
    <xf numFmtId="16" fontId="43" fillId="0" borderId="10" xfId="0" applyNumberFormat="1" applyFont="1" applyBorder="1" applyAlignment="1">
      <alignment horizontal="center"/>
    </xf>
    <xf numFmtId="0" fontId="42" fillId="0" borderId="42" xfId="0" applyFont="1" applyBorder="1"/>
    <xf numFmtId="16" fontId="43" fillId="0" borderId="43" xfId="0" applyNumberFormat="1" applyFont="1" applyBorder="1" applyAlignment="1">
      <alignment horizontal="center"/>
    </xf>
    <xf numFmtId="16" fontId="43" fillId="0" borderId="11" xfId="0" applyNumberFormat="1" applyFont="1" applyBorder="1" applyAlignment="1">
      <alignment horizontal="center"/>
    </xf>
    <xf numFmtId="16" fontId="43" fillId="0" borderId="12" xfId="0" applyNumberFormat="1" applyFont="1" applyBorder="1" applyAlignment="1">
      <alignment horizontal="center"/>
    </xf>
    <xf numFmtId="0" fontId="42" fillId="0" borderId="44" xfId="0" applyFont="1" applyBorder="1"/>
    <xf numFmtId="16" fontId="43" fillId="0" borderId="45" xfId="0" applyNumberFormat="1" applyFont="1" applyBorder="1" applyAlignment="1">
      <alignment horizontal="center"/>
    </xf>
    <xf numFmtId="16" fontId="43" fillId="0" borderId="15" xfId="0" applyNumberFormat="1" applyFont="1" applyBorder="1" applyAlignment="1">
      <alignment horizontal="center"/>
    </xf>
    <xf numFmtId="16" fontId="43" fillId="0" borderId="16" xfId="0" applyNumberFormat="1" applyFont="1" applyBorder="1" applyAlignment="1">
      <alignment horizontal="center"/>
    </xf>
    <xf numFmtId="16" fontId="7" fillId="8" borderId="11" xfId="0" applyNumberFormat="1" applyFont="1" applyFill="1" applyBorder="1" applyAlignment="1">
      <alignment horizontal="center" wrapText="1"/>
    </xf>
    <xf numFmtId="16" fontId="7" fillId="8" borderId="9" xfId="0" applyNumberFormat="1" applyFont="1" applyFill="1" applyBorder="1" applyAlignment="1">
      <alignment horizontal="center" wrapText="1"/>
    </xf>
    <xf numFmtId="16" fontId="7" fillId="8" borderId="9" xfId="0" applyNumberFormat="1" applyFont="1" applyFill="1" applyBorder="1" applyAlignment="1">
      <alignment horizontal="center" vertical="center" wrapText="1"/>
    </xf>
    <xf numFmtId="16" fontId="7" fillId="8" borderId="10" xfId="0" applyNumberFormat="1" applyFont="1" applyFill="1" applyBorder="1" applyAlignment="1">
      <alignment horizontal="center" wrapText="1"/>
    </xf>
    <xf numFmtId="16" fontId="7" fillId="8" borderId="12" xfId="0" applyNumberFormat="1" applyFont="1" applyFill="1" applyBorder="1" applyAlignment="1">
      <alignment horizontal="center" wrapText="1"/>
    </xf>
    <xf numFmtId="0" fontId="7" fillId="8" borderId="73" xfId="0" applyFont="1" applyFill="1" applyBorder="1" applyAlignment="1">
      <alignment wrapText="1"/>
    </xf>
    <xf numFmtId="16" fontId="7" fillId="0" borderId="76" xfId="0" applyNumberFormat="1" applyFont="1" applyBorder="1" applyAlignment="1">
      <alignment horizontal="center" wrapText="1"/>
    </xf>
    <xf numFmtId="0" fontId="7" fillId="0" borderId="77" xfId="0" applyFont="1" applyBorder="1" applyAlignment="1">
      <alignment horizontal="center" vertical="center" wrapText="1"/>
    </xf>
    <xf numFmtId="16" fontId="7" fillId="0" borderId="77" xfId="0" applyNumberFormat="1" applyFont="1" applyBorder="1" applyAlignment="1">
      <alignment horizontal="center" vertical="center" wrapText="1"/>
    </xf>
    <xf numFmtId="16" fontId="7" fillId="0" borderId="78" xfId="0" applyNumberFormat="1" applyFont="1" applyBorder="1" applyAlignment="1">
      <alignment horizontal="center" vertical="center" wrapText="1"/>
    </xf>
    <xf numFmtId="164" fontId="7" fillId="0" borderId="9" xfId="0" applyNumberFormat="1" applyFont="1" applyBorder="1" applyAlignment="1">
      <alignment horizontal="center" vertical="center"/>
    </xf>
    <xf numFmtId="164" fontId="7" fillId="0" borderId="10" xfId="0" applyNumberFormat="1" applyFont="1" applyBorder="1" applyAlignment="1">
      <alignment horizontal="center" vertical="center"/>
    </xf>
    <xf numFmtId="164" fontId="7" fillId="0" borderId="13" xfId="0" applyNumberFormat="1" applyFont="1" applyBorder="1" applyAlignment="1">
      <alignment vertical="center"/>
    </xf>
    <xf numFmtId="164" fontId="7" fillId="8" borderId="11" xfId="0" applyNumberFormat="1" applyFont="1" applyFill="1" applyBorder="1" applyAlignment="1">
      <alignment horizontal="center" vertical="center"/>
    </xf>
    <xf numFmtId="164" fontId="7" fillId="0" borderId="15" xfId="1" quotePrefix="1" applyFont="1" applyBorder="1" applyAlignment="1">
      <alignment horizontal="center" vertical="center"/>
    </xf>
    <xf numFmtId="165" fontId="19" fillId="5" borderId="63" xfId="2" applyFont="1" applyBorder="1">
      <alignment vertical="center"/>
    </xf>
    <xf numFmtId="165" fontId="19" fillId="5" borderId="46" xfId="2" applyFont="1" applyBorder="1">
      <alignment vertical="center"/>
    </xf>
    <xf numFmtId="165" fontId="19" fillId="5" borderId="64" xfId="2" applyFont="1" applyBorder="1">
      <alignment vertical="center"/>
    </xf>
    <xf numFmtId="0" fontId="11" fillId="7" borderId="80" xfId="0" applyFont="1" applyFill="1" applyBorder="1" applyAlignment="1" applyProtection="1">
      <alignment horizontal="left" vertical="center" wrapText="1"/>
      <protection hidden="1"/>
    </xf>
    <xf numFmtId="0" fontId="11" fillId="7" borderId="81" xfId="0" applyFont="1" applyFill="1" applyBorder="1" applyAlignment="1" applyProtection="1">
      <alignment horizontal="center" vertical="center" wrapText="1"/>
      <protection hidden="1"/>
    </xf>
    <xf numFmtId="164" fontId="7" fillId="6" borderId="82" xfId="0" applyNumberFormat="1" applyFont="1" applyFill="1" applyBorder="1" applyAlignment="1">
      <alignment horizontal="center"/>
    </xf>
    <xf numFmtId="164" fontId="7" fillId="0" borderId="85" xfId="1" applyFont="1" applyBorder="1" applyAlignment="1">
      <alignment horizontal="center" vertical="center"/>
    </xf>
    <xf numFmtId="164" fontId="7" fillId="6" borderId="86" xfId="1" applyFont="1" applyFill="1" applyBorder="1" applyAlignment="1">
      <alignment horizontal="center" vertical="center"/>
    </xf>
    <xf numFmtId="164" fontId="7" fillId="6" borderId="86" xfId="1" quotePrefix="1" applyFont="1" applyFill="1" applyBorder="1" applyAlignment="1">
      <alignment horizontal="center"/>
    </xf>
    <xf numFmtId="164" fontId="7" fillId="6" borderId="86" xfId="0" applyNumberFormat="1" applyFont="1" applyFill="1" applyBorder="1" applyAlignment="1">
      <alignment horizontal="center" vertical="center" wrapText="1"/>
    </xf>
    <xf numFmtId="164" fontId="7" fillId="6" borderId="86" xfId="0" applyNumberFormat="1" applyFont="1" applyFill="1" applyBorder="1" applyAlignment="1">
      <alignment horizontal="center"/>
    </xf>
    <xf numFmtId="164" fontId="7" fillId="6" borderId="87" xfId="0" applyNumberFormat="1" applyFont="1" applyFill="1" applyBorder="1" applyAlignment="1">
      <alignment horizontal="center"/>
    </xf>
    <xf numFmtId="164" fontId="7" fillId="0" borderId="88" xfId="1" applyFont="1" applyBorder="1" applyAlignment="1">
      <alignment horizontal="center" vertical="center"/>
    </xf>
    <xf numFmtId="164" fontId="7" fillId="6" borderId="88" xfId="1" applyFont="1" applyFill="1" applyBorder="1" applyAlignment="1">
      <alignment horizontal="center" vertical="center"/>
    </xf>
    <xf numFmtId="164" fontId="7" fillId="6" borderId="88" xfId="1" quotePrefix="1" applyFont="1" applyFill="1" applyBorder="1" applyAlignment="1">
      <alignment horizontal="center"/>
    </xf>
    <xf numFmtId="164" fontId="7" fillId="6" borderId="88" xfId="0" applyNumberFormat="1" applyFont="1" applyFill="1" applyBorder="1" applyAlignment="1">
      <alignment horizontal="center" vertical="center" wrapText="1"/>
    </xf>
    <xf numFmtId="164" fontId="7" fillId="6" borderId="88" xfId="0" applyNumberFormat="1" applyFont="1" applyFill="1" applyBorder="1" applyAlignment="1">
      <alignment horizontal="center"/>
    </xf>
    <xf numFmtId="164" fontId="7" fillId="6" borderId="89" xfId="0" applyNumberFormat="1" applyFont="1" applyFill="1" applyBorder="1" applyAlignment="1">
      <alignment horizontal="center"/>
    </xf>
    <xf numFmtId="0" fontId="44" fillId="0" borderId="0" xfId="0" applyFont="1"/>
    <xf numFmtId="0" fontId="45" fillId="0" borderId="0" xfId="0" applyFont="1"/>
    <xf numFmtId="164" fontId="7" fillId="0" borderId="12" xfId="1" quotePrefix="1" applyFont="1" applyBorder="1" applyAlignment="1">
      <alignment horizontal="center" vertical="center"/>
    </xf>
    <xf numFmtId="164" fontId="7" fillId="0" borderId="16" xfId="1" quotePrefix="1" applyFont="1" applyBorder="1" applyAlignment="1">
      <alignment horizontal="center" vertical="center"/>
    </xf>
    <xf numFmtId="0" fontId="7" fillId="0" borderId="13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16" fontId="7" fillId="6" borderId="11" xfId="0" applyNumberFormat="1" applyFont="1" applyFill="1" applyBorder="1" applyAlignment="1">
      <alignment horizontal="center" vertical="center"/>
    </xf>
    <xf numFmtId="0" fontId="7" fillId="0" borderId="14" xfId="0" applyFont="1" applyBorder="1" applyAlignment="1">
      <alignment vertical="center"/>
    </xf>
    <xf numFmtId="16" fontId="7" fillId="6" borderId="15" xfId="0" applyNumberFormat="1" applyFont="1" applyFill="1" applyBorder="1" applyAlignment="1">
      <alignment horizontal="center" vertical="center"/>
    </xf>
    <xf numFmtId="0" fontId="5" fillId="5" borderId="2" xfId="0" applyFont="1" applyFill="1" applyBorder="1" applyAlignment="1">
      <alignment vertical="center"/>
    </xf>
    <xf numFmtId="164" fontId="7" fillId="0" borderId="15" xfId="1" applyFont="1" applyBorder="1" applyAlignment="1">
      <alignment horizontal="center" vertical="center"/>
    </xf>
    <xf numFmtId="164" fontId="7" fillId="0" borderId="12" xfId="0" applyNumberFormat="1" applyFont="1" applyBorder="1" applyAlignment="1">
      <alignment horizontal="center" vertical="center"/>
    </xf>
    <xf numFmtId="164" fontId="14" fillId="0" borderId="14" xfId="0" applyNumberFormat="1" applyFont="1" applyBorder="1" applyAlignment="1">
      <alignment vertical="center"/>
    </xf>
    <xf numFmtId="164" fontId="7" fillId="8" borderId="15" xfId="0" applyNumberFormat="1" applyFont="1" applyFill="1" applyBorder="1" applyAlignment="1">
      <alignment horizontal="center" vertical="center"/>
    </xf>
    <xf numFmtId="164" fontId="7" fillId="0" borderId="16" xfId="0" applyNumberFormat="1" applyFont="1" applyBorder="1" applyAlignment="1">
      <alignment horizontal="center" vertical="center"/>
    </xf>
    <xf numFmtId="0" fontId="39" fillId="7" borderId="0" xfId="0" applyFont="1" applyFill="1" applyAlignment="1" applyProtection="1">
      <alignment vertical="center" wrapText="1"/>
      <protection hidden="1"/>
    </xf>
    <xf numFmtId="164" fontId="39" fillId="0" borderId="0" xfId="1" quotePrefix="1" applyFont="1" applyBorder="1" applyAlignment="1">
      <alignment horizontal="center" vertical="center"/>
    </xf>
    <xf numFmtId="164" fontId="39" fillId="6" borderId="0" xfId="1" applyFont="1" applyFill="1" applyBorder="1" applyAlignment="1">
      <alignment horizontal="center" vertical="center"/>
    </xf>
    <xf numFmtId="164" fontId="39" fillId="6" borderId="0" xfId="1" applyFont="1" applyFill="1" applyBorder="1" applyAlignment="1">
      <alignment horizontal="center"/>
    </xf>
    <xf numFmtId="164" fontId="39" fillId="6" borderId="0" xfId="0" applyNumberFormat="1" applyFont="1" applyFill="1" applyAlignment="1">
      <alignment horizontal="center" vertical="center" wrapText="1"/>
    </xf>
    <xf numFmtId="164" fontId="39" fillId="6" borderId="0" xfId="0" applyNumberFormat="1" applyFont="1" applyFill="1" applyAlignment="1">
      <alignment horizontal="center"/>
    </xf>
    <xf numFmtId="164" fontId="7" fillId="0" borderId="90" xfId="1" applyFont="1" applyBorder="1" applyAlignment="1">
      <alignment horizontal="center" vertical="center"/>
    </xf>
    <xf numFmtId="164" fontId="7" fillId="6" borderId="91" xfId="1" applyFont="1" applyFill="1" applyBorder="1" applyAlignment="1">
      <alignment horizontal="center" vertical="center"/>
    </xf>
    <xf numFmtId="164" fontId="7" fillId="6" borderId="91" xfId="1" quotePrefix="1" applyFont="1" applyFill="1" applyBorder="1" applyAlignment="1">
      <alignment horizontal="center"/>
    </xf>
    <xf numFmtId="164" fontId="7" fillId="6" borderId="91" xfId="0" applyNumberFormat="1" applyFont="1" applyFill="1" applyBorder="1" applyAlignment="1">
      <alignment horizontal="center" vertical="center" wrapText="1"/>
    </xf>
    <xf numFmtId="164" fontId="7" fillId="6" borderId="91" xfId="0" applyNumberFormat="1" applyFont="1" applyFill="1" applyBorder="1" applyAlignment="1">
      <alignment horizontal="center"/>
    </xf>
    <xf numFmtId="164" fontId="7" fillId="6" borderId="92" xfId="0" applyNumberFormat="1" applyFont="1" applyFill="1" applyBorder="1" applyAlignment="1">
      <alignment horizontal="center"/>
    </xf>
    <xf numFmtId="0" fontId="23" fillId="7" borderId="93" xfId="0" quotePrefix="1" applyFont="1" applyFill="1" applyBorder="1" applyAlignment="1" applyProtection="1">
      <alignment vertical="center" wrapText="1"/>
      <protection hidden="1"/>
    </xf>
    <xf numFmtId="164" fontId="23" fillId="0" borderId="94" xfId="1" quotePrefix="1" applyFont="1" applyBorder="1" applyAlignment="1">
      <alignment horizontal="center" vertical="center"/>
    </xf>
    <xf numFmtId="164" fontId="23" fillId="6" borderId="94" xfId="1" applyFont="1" applyFill="1" applyBorder="1" applyAlignment="1">
      <alignment horizontal="center" vertical="center"/>
    </xf>
    <xf numFmtId="164" fontId="23" fillId="6" borderId="94" xfId="1" applyFont="1" applyFill="1" applyBorder="1" applyAlignment="1">
      <alignment horizontal="center"/>
    </xf>
    <xf numFmtId="164" fontId="23" fillId="6" borderId="94" xfId="0" applyNumberFormat="1" applyFont="1" applyFill="1" applyBorder="1" applyAlignment="1">
      <alignment horizontal="center" vertical="center" wrapText="1"/>
    </xf>
    <xf numFmtId="164" fontId="23" fillId="6" borderId="95" xfId="0" applyNumberFormat="1" applyFont="1" applyFill="1" applyBorder="1" applyAlignment="1">
      <alignment horizontal="center"/>
    </xf>
    <xf numFmtId="0" fontId="23" fillId="7" borderId="96" xfId="0" applyFont="1" applyFill="1" applyBorder="1" applyAlignment="1" applyProtection="1">
      <alignment vertical="center" wrapText="1"/>
      <protection hidden="1"/>
    </xf>
    <xf numFmtId="164" fontId="23" fillId="0" borderId="48" xfId="1" quotePrefix="1" applyFont="1" applyBorder="1" applyAlignment="1">
      <alignment horizontal="center" vertical="center"/>
    </xf>
    <xf numFmtId="164" fontId="23" fillId="6" borderId="48" xfId="1" applyFont="1" applyFill="1" applyBorder="1" applyAlignment="1">
      <alignment horizontal="center" vertical="center"/>
    </xf>
    <xf numFmtId="164" fontId="23" fillId="6" borderId="48" xfId="1" applyFont="1" applyFill="1" applyBorder="1" applyAlignment="1">
      <alignment horizontal="center"/>
    </xf>
    <xf numFmtId="164" fontId="23" fillId="6" borderId="48" xfId="0" applyNumberFormat="1" applyFont="1" applyFill="1" applyBorder="1" applyAlignment="1">
      <alignment horizontal="center" vertical="center" wrapText="1"/>
    </xf>
    <xf numFmtId="164" fontId="23" fillId="6" borderId="97" xfId="0" applyNumberFormat="1" applyFont="1" applyFill="1" applyBorder="1" applyAlignment="1">
      <alignment horizontal="center"/>
    </xf>
    <xf numFmtId="0" fontId="23" fillId="7" borderId="98" xfId="0" applyFont="1" applyFill="1" applyBorder="1" applyAlignment="1" applyProtection="1">
      <alignment vertical="center" wrapText="1"/>
      <protection hidden="1"/>
    </xf>
    <xf numFmtId="164" fontId="23" fillId="0" borderId="99" xfId="1" quotePrefix="1" applyFont="1" applyBorder="1" applyAlignment="1">
      <alignment horizontal="center" vertical="center"/>
    </xf>
    <xf numFmtId="164" fontId="23" fillId="6" borderId="99" xfId="1" applyFont="1" applyFill="1" applyBorder="1" applyAlignment="1">
      <alignment horizontal="center" vertical="center"/>
    </xf>
    <xf numFmtId="164" fontId="23" fillId="6" borderId="99" xfId="1" applyFont="1" applyFill="1" applyBorder="1" applyAlignment="1">
      <alignment horizontal="center"/>
    </xf>
    <xf numFmtId="164" fontId="23" fillId="6" borderId="99" xfId="0" applyNumberFormat="1" applyFont="1" applyFill="1" applyBorder="1" applyAlignment="1">
      <alignment horizontal="center" vertical="center" wrapText="1"/>
    </xf>
    <xf numFmtId="164" fontId="23" fillId="6" borderId="100" xfId="0" applyNumberFormat="1" applyFont="1" applyFill="1" applyBorder="1" applyAlignment="1">
      <alignment horizontal="center"/>
    </xf>
    <xf numFmtId="164" fontId="13" fillId="6" borderId="11" xfId="0" applyNumberFormat="1" applyFont="1" applyFill="1" applyBorder="1" applyAlignment="1">
      <alignment horizontal="center"/>
    </xf>
    <xf numFmtId="164" fontId="13" fillId="6" borderId="15" xfId="0" applyNumberFormat="1" applyFont="1" applyFill="1" applyBorder="1" applyAlignment="1">
      <alignment horizontal="center"/>
    </xf>
    <xf numFmtId="0" fontId="7" fillId="6" borderId="14" xfId="0" applyFont="1" applyFill="1" applyBorder="1" applyAlignment="1">
      <alignment vertical="center"/>
    </xf>
    <xf numFmtId="0" fontId="7" fillId="0" borderId="13" xfId="0" applyFont="1" applyBorder="1"/>
    <xf numFmtId="0" fontId="6" fillId="8" borderId="103" xfId="0" applyFont="1" applyFill="1" applyBorder="1" applyAlignment="1">
      <alignment horizontal="center" vertical="center" wrapText="1"/>
    </xf>
    <xf numFmtId="0" fontId="6" fillId="8" borderId="50" xfId="0" applyFont="1" applyFill="1" applyBorder="1" applyAlignment="1">
      <alignment horizontal="center" vertical="center" wrapText="1"/>
    </xf>
    <xf numFmtId="0" fontId="6" fillId="8" borderId="104" xfId="0" applyFont="1" applyFill="1" applyBorder="1" applyAlignment="1">
      <alignment horizontal="center" vertical="center" wrapText="1"/>
    </xf>
    <xf numFmtId="0" fontId="6" fillId="8" borderId="23" xfId="0" applyFont="1" applyFill="1" applyBorder="1" applyAlignment="1">
      <alignment horizontal="center" vertical="center" wrapText="1"/>
    </xf>
    <xf numFmtId="0" fontId="7" fillId="8" borderId="13" xfId="0" applyFont="1" applyFill="1" applyBorder="1" applyAlignment="1">
      <alignment vertical="center"/>
    </xf>
    <xf numFmtId="0" fontId="7" fillId="6" borderId="13" xfId="0" applyFont="1" applyFill="1" applyBorder="1"/>
    <xf numFmtId="0" fontId="7" fillId="8" borderId="31" xfId="0" applyFont="1" applyFill="1" applyBorder="1" applyAlignment="1">
      <alignment wrapText="1"/>
    </xf>
    <xf numFmtId="0" fontId="7" fillId="8" borderId="35" xfId="0" applyFont="1" applyFill="1" applyBorder="1" applyAlignment="1">
      <alignment wrapText="1"/>
    </xf>
    <xf numFmtId="0" fontId="7" fillId="8" borderId="25" xfId="0" applyFont="1" applyFill="1" applyBorder="1" applyAlignment="1">
      <alignment wrapText="1"/>
    </xf>
    <xf numFmtId="16" fontId="7" fillId="0" borderId="16" xfId="0" applyNumberFormat="1" applyFont="1" applyBorder="1" applyAlignment="1">
      <alignment horizontal="center" vertical="center"/>
    </xf>
    <xf numFmtId="0" fontId="7" fillId="6" borderId="0" xfId="0" applyFont="1" applyFill="1" applyAlignment="1">
      <alignment vertical="center"/>
    </xf>
    <xf numFmtId="164" fontId="13" fillId="0" borderId="0" xfId="1" applyFont="1" applyBorder="1" applyAlignment="1">
      <alignment horizontal="center"/>
    </xf>
    <xf numFmtId="0" fontId="7" fillId="0" borderId="105" xfId="0" applyFont="1" applyBorder="1" applyAlignment="1">
      <alignment vertical="center"/>
    </xf>
    <xf numFmtId="16" fontId="7" fillId="0" borderId="77" xfId="0" applyNumberFormat="1" applyFont="1" applyBorder="1" applyAlignment="1">
      <alignment horizontal="center" vertical="center"/>
    </xf>
    <xf numFmtId="16" fontId="7" fillId="6" borderId="77" xfId="0" applyNumberFormat="1" applyFont="1" applyFill="1" applyBorder="1" applyAlignment="1">
      <alignment horizontal="center" vertical="center"/>
    </xf>
    <xf numFmtId="164" fontId="7" fillId="6" borderId="77" xfId="1" quotePrefix="1" applyFont="1" applyFill="1" applyBorder="1" applyAlignment="1">
      <alignment horizontal="center" vertical="center"/>
    </xf>
    <xf numFmtId="164" fontId="7" fillId="6" borderId="78" xfId="1" quotePrefix="1" applyFont="1" applyFill="1" applyBorder="1" applyAlignment="1">
      <alignment horizontal="center" vertical="center"/>
    </xf>
    <xf numFmtId="0" fontId="49" fillId="0" borderId="0" xfId="0" applyFont="1"/>
    <xf numFmtId="0" fontId="50" fillId="12" borderId="19" xfId="0" applyFont="1" applyFill="1" applyBorder="1" applyAlignment="1">
      <alignment horizontal="center" vertical="center" wrapText="1"/>
    </xf>
    <xf numFmtId="0" fontId="11" fillId="6" borderId="73" xfId="0" applyFont="1" applyFill="1" applyBorder="1" applyAlignment="1">
      <alignment horizontal="center" wrapText="1"/>
    </xf>
    <xf numFmtId="0" fontId="11" fillId="6" borderId="44" xfId="0" applyFont="1" applyFill="1" applyBorder="1" applyAlignment="1">
      <alignment horizontal="center" vertical="center" wrapText="1"/>
    </xf>
    <xf numFmtId="0" fontId="7" fillId="11" borderId="8" xfId="0" applyFont="1" applyFill="1" applyBorder="1" applyAlignment="1">
      <alignment vertical="center"/>
    </xf>
    <xf numFmtId="164" fontId="7" fillId="6" borderId="9" xfId="0" applyNumberFormat="1" applyFont="1" applyFill="1" applyBorder="1" applyAlignment="1">
      <alignment horizontal="center" vertical="center"/>
    </xf>
    <xf numFmtId="164" fontId="7" fillId="6" borderId="11" xfId="0" applyNumberFormat="1" applyFont="1" applyFill="1" applyBorder="1" applyAlignment="1">
      <alignment horizontal="center" vertical="center"/>
    </xf>
    <xf numFmtId="164" fontId="7" fillId="6" borderId="15" xfId="0" applyNumberFormat="1" applyFont="1" applyFill="1" applyBorder="1" applyAlignment="1">
      <alignment horizontal="center" vertical="center"/>
    </xf>
    <xf numFmtId="0" fontId="6" fillId="4" borderId="103" xfId="0" applyFont="1" applyFill="1" applyBorder="1" applyAlignment="1">
      <alignment horizontal="center" vertical="center" wrapText="1"/>
    </xf>
    <xf numFmtId="0" fontId="13" fillId="6" borderId="13" xfId="0" applyFont="1" applyFill="1" applyBorder="1"/>
    <xf numFmtId="0" fontId="13" fillId="6" borderId="14" xfId="0" applyFont="1" applyFill="1" applyBorder="1"/>
    <xf numFmtId="0" fontId="7" fillId="0" borderId="0" xfId="0" applyFont="1" applyAlignment="1">
      <alignment horizontal="left" vertical="center"/>
    </xf>
    <xf numFmtId="164" fontId="24" fillId="8" borderId="0" xfId="1" quotePrefix="1" applyFont="1" applyFill="1" applyBorder="1" applyAlignment="1">
      <alignment horizontal="left" vertical="center"/>
    </xf>
    <xf numFmtId="164" fontId="51" fillId="0" borderId="65" xfId="1" quotePrefix="1" applyFont="1" applyBorder="1" applyAlignment="1">
      <alignment horizontal="center" vertical="center"/>
    </xf>
    <xf numFmtId="164" fontId="51" fillId="0" borderId="69" xfId="1" quotePrefix="1" applyFont="1" applyBorder="1" applyAlignment="1">
      <alignment horizontal="center" vertical="center"/>
    </xf>
    <xf numFmtId="164" fontId="51" fillId="0" borderId="33" xfId="1" quotePrefix="1" applyFont="1" applyBorder="1" applyAlignment="1">
      <alignment horizontal="center" vertical="center"/>
    </xf>
    <xf numFmtId="164" fontId="51" fillId="0" borderId="34" xfId="1" quotePrefix="1" applyFont="1" applyBorder="1" applyAlignment="1">
      <alignment horizontal="center" vertical="center"/>
    </xf>
    <xf numFmtId="164" fontId="51" fillId="0" borderId="68" xfId="1" quotePrefix="1" applyFont="1" applyBorder="1" applyAlignment="1">
      <alignment horizontal="center" vertical="center"/>
    </xf>
    <xf numFmtId="164" fontId="51" fillId="0" borderId="70" xfId="1" quotePrefix="1" applyFont="1" applyBorder="1" applyAlignment="1">
      <alignment horizontal="center" vertical="center"/>
    </xf>
    <xf numFmtId="164" fontId="51" fillId="0" borderId="36" xfId="1" quotePrefix="1" applyFont="1" applyBorder="1" applyAlignment="1">
      <alignment horizontal="center" vertical="center"/>
    </xf>
    <xf numFmtId="164" fontId="51" fillId="0" borderId="37" xfId="1" quotePrefix="1" applyFont="1" applyBorder="1" applyAlignment="1">
      <alignment horizontal="center" vertical="center"/>
    </xf>
    <xf numFmtId="164" fontId="51" fillId="0" borderId="67" xfId="1" quotePrefix="1" applyFont="1" applyBorder="1" applyAlignment="1">
      <alignment horizontal="center" vertical="center"/>
    </xf>
    <xf numFmtId="164" fontId="51" fillId="0" borderId="38" xfId="1" quotePrefix="1" applyFont="1" applyBorder="1" applyAlignment="1">
      <alignment horizontal="center" vertical="center"/>
    </xf>
    <xf numFmtId="164" fontId="51" fillId="0" borderId="39" xfId="1" quotePrefix="1" applyFont="1" applyBorder="1" applyAlignment="1">
      <alignment horizontal="center" vertical="center"/>
    </xf>
    <xf numFmtId="164" fontId="51" fillId="0" borderId="72" xfId="1" quotePrefix="1" applyFont="1" applyBorder="1" applyAlignment="1">
      <alignment horizontal="left" vertical="center" wrapText="1"/>
    </xf>
    <xf numFmtId="164" fontId="51" fillId="8" borderId="106" xfId="1" quotePrefix="1" applyFont="1" applyFill="1" applyBorder="1" applyAlignment="1">
      <alignment horizontal="left" vertical="center"/>
    </xf>
    <xf numFmtId="164" fontId="6" fillId="7" borderId="73" xfId="3" applyFont="1" applyFill="1" applyBorder="1" applyAlignment="1" applyProtection="1">
      <alignment horizontal="left" vertical="center" wrapText="1"/>
      <protection hidden="1"/>
    </xf>
    <xf numFmtId="164" fontId="51" fillId="0" borderId="74" xfId="1" quotePrefix="1" applyFont="1" applyBorder="1" applyAlignment="1">
      <alignment horizontal="left" vertical="center"/>
    </xf>
    <xf numFmtId="164" fontId="51" fillId="0" borderId="107" xfId="1" quotePrefix="1" applyFont="1" applyBorder="1" applyAlignment="1">
      <alignment horizontal="center" vertical="center"/>
    </xf>
    <xf numFmtId="164" fontId="51" fillId="0" borderId="108" xfId="1" quotePrefix="1" applyFont="1" applyBorder="1" applyAlignment="1">
      <alignment horizontal="center" vertical="center"/>
    </xf>
    <xf numFmtId="164" fontId="51" fillId="0" borderId="109" xfId="1" quotePrefix="1" applyFont="1" applyBorder="1" applyAlignment="1">
      <alignment horizontal="center" vertical="center"/>
    </xf>
    <xf numFmtId="164" fontId="51" fillId="0" borderId="110" xfId="1" quotePrefix="1" applyFont="1" applyBorder="1" applyAlignment="1">
      <alignment horizontal="center" vertical="center"/>
    </xf>
    <xf numFmtId="164" fontId="51" fillId="8" borderId="25" xfId="1" quotePrefix="1" applyFont="1" applyFill="1" applyBorder="1" applyAlignment="1">
      <alignment horizontal="left" vertical="center"/>
    </xf>
    <xf numFmtId="164" fontId="51" fillId="0" borderId="111" xfId="1" quotePrefix="1" applyFont="1" applyBorder="1" applyAlignment="1">
      <alignment horizontal="center" vertical="center"/>
    </xf>
    <xf numFmtId="164" fontId="51" fillId="0" borderId="112" xfId="1" applyFont="1" applyBorder="1" applyAlignment="1">
      <alignment horizontal="center" vertical="center"/>
    </xf>
    <xf numFmtId="164" fontId="51" fillId="8" borderId="47" xfId="1" quotePrefix="1" applyFont="1" applyFill="1" applyBorder="1" applyAlignment="1">
      <alignment horizontal="left" vertical="center"/>
    </xf>
    <xf numFmtId="164" fontId="51" fillId="0" borderId="13" xfId="1" applyFont="1" applyBorder="1" applyAlignment="1">
      <alignment horizontal="center" vertical="center"/>
    </xf>
    <xf numFmtId="164" fontId="51" fillId="0" borderId="113" xfId="1" quotePrefix="1" applyFont="1" applyBorder="1" applyAlignment="1">
      <alignment horizontal="center" vertical="center"/>
    </xf>
    <xf numFmtId="164" fontId="51" fillId="0" borderId="114" xfId="1" quotePrefix="1" applyFont="1" applyBorder="1" applyAlignment="1">
      <alignment horizontal="center" vertical="center"/>
    </xf>
    <xf numFmtId="164" fontId="51" fillId="0" borderId="115" xfId="1" quotePrefix="1" applyFont="1" applyBorder="1" applyAlignment="1">
      <alignment horizontal="center" vertical="center"/>
    </xf>
    <xf numFmtId="164" fontId="51" fillId="0" borderId="48" xfId="1" quotePrefix="1" applyFont="1" applyBorder="1" applyAlignment="1">
      <alignment horizontal="center" vertical="center"/>
    </xf>
    <xf numFmtId="164" fontId="51" fillId="0" borderId="48" xfId="1" applyFont="1" applyBorder="1" applyAlignment="1">
      <alignment horizontal="center" vertical="center"/>
    </xf>
    <xf numFmtId="164" fontId="7" fillId="6" borderId="0" xfId="1" applyFont="1" applyFill="1" applyBorder="1" applyAlignment="1">
      <alignment horizontal="center" vertical="center"/>
    </xf>
    <xf numFmtId="164" fontId="7" fillId="6" borderId="0" xfId="1" quotePrefix="1" applyFont="1" applyFill="1" applyBorder="1" applyAlignment="1">
      <alignment horizontal="center"/>
    </xf>
    <xf numFmtId="164" fontId="7" fillId="6" borderId="0" xfId="0" applyNumberFormat="1" applyFont="1" applyFill="1" applyAlignment="1">
      <alignment horizontal="center" vertical="center" wrapText="1"/>
    </xf>
    <xf numFmtId="164" fontId="7" fillId="6" borderId="0" xfId="0" applyNumberFormat="1" applyFont="1" applyFill="1" applyAlignment="1">
      <alignment horizontal="center"/>
    </xf>
    <xf numFmtId="164" fontId="7" fillId="0" borderId="118" xfId="1" applyFont="1" applyBorder="1" applyAlignment="1">
      <alignment horizontal="center" vertical="center"/>
    </xf>
    <xf numFmtId="164" fontId="7" fillId="6" borderId="118" xfId="1" applyFont="1" applyFill="1" applyBorder="1" applyAlignment="1">
      <alignment horizontal="center" vertical="center"/>
    </xf>
    <xf numFmtId="164" fontId="7" fillId="6" borderId="118" xfId="1" quotePrefix="1" applyFont="1" applyFill="1" applyBorder="1" applyAlignment="1">
      <alignment horizontal="center"/>
    </xf>
    <xf numFmtId="164" fontId="7" fillId="6" borderId="118" xfId="0" applyNumberFormat="1" applyFont="1" applyFill="1" applyBorder="1" applyAlignment="1">
      <alignment horizontal="center" vertical="center" wrapText="1"/>
    </xf>
    <xf numFmtId="164" fontId="7" fillId="6" borderId="118" xfId="0" applyNumberFormat="1" applyFont="1" applyFill="1" applyBorder="1" applyAlignment="1">
      <alignment horizontal="center"/>
    </xf>
    <xf numFmtId="164" fontId="7" fillId="6" borderId="119" xfId="0" applyNumberFormat="1" applyFont="1" applyFill="1" applyBorder="1" applyAlignment="1">
      <alignment horizontal="center"/>
    </xf>
    <xf numFmtId="0" fontId="51" fillId="7" borderId="101" xfId="0" applyFont="1" applyFill="1" applyBorder="1" applyAlignment="1" applyProtection="1">
      <alignment horizontal="left" vertical="center" wrapText="1"/>
      <protection hidden="1"/>
    </xf>
    <xf numFmtId="0" fontId="51" fillId="6" borderId="83" xfId="0" applyFont="1" applyFill="1" applyBorder="1"/>
    <xf numFmtId="0" fontId="51" fillId="6" borderId="84" xfId="0" applyFont="1" applyFill="1" applyBorder="1"/>
    <xf numFmtId="0" fontId="51" fillId="6" borderId="117" xfId="0" applyFont="1" applyFill="1" applyBorder="1"/>
    <xf numFmtId="0" fontId="51" fillId="6" borderId="116" xfId="0" applyFont="1" applyFill="1" applyBorder="1"/>
    <xf numFmtId="0" fontId="7" fillId="6" borderId="41" xfId="0" applyFont="1" applyFill="1" applyBorder="1" applyAlignment="1">
      <alignment horizontal="center" wrapText="1"/>
    </xf>
    <xf numFmtId="0" fontId="7" fillId="6" borderId="43" xfId="0" applyFont="1" applyFill="1" applyBorder="1" applyAlignment="1">
      <alignment horizontal="center" wrapText="1"/>
    </xf>
    <xf numFmtId="0" fontId="11" fillId="7" borderId="73" xfId="0" applyFont="1" applyFill="1" applyBorder="1" applyAlignment="1" applyProtection="1">
      <alignment horizontal="center" vertical="center" wrapText="1"/>
      <protection hidden="1"/>
    </xf>
    <xf numFmtId="16" fontId="7" fillId="8" borderId="120" xfId="0" applyNumberFormat="1" applyFont="1" applyFill="1" applyBorder="1" applyAlignment="1">
      <alignment horizontal="center" wrapText="1"/>
    </xf>
    <xf numFmtId="0" fontId="7" fillId="6" borderId="121" xfId="0" applyFont="1" applyFill="1" applyBorder="1" applyAlignment="1">
      <alignment horizontal="center" wrapText="1"/>
    </xf>
    <xf numFmtId="16" fontId="7" fillId="8" borderId="122" xfId="0" applyNumberFormat="1" applyFont="1" applyFill="1" applyBorder="1" applyAlignment="1">
      <alignment horizontal="center" wrapText="1"/>
    </xf>
    <xf numFmtId="0" fontId="52" fillId="0" borderId="42" xfId="0" applyFont="1" applyBorder="1"/>
    <xf numFmtId="0" fontId="53" fillId="4" borderId="55" xfId="0" applyFont="1" applyFill="1" applyBorder="1"/>
    <xf numFmtId="0" fontId="53" fillId="4" borderId="53" xfId="0" applyFont="1" applyFill="1" applyBorder="1" applyAlignment="1">
      <alignment horizontal="center" wrapText="1"/>
    </xf>
    <xf numFmtId="0" fontId="53" fillId="4" borderId="53" xfId="0" applyFont="1" applyFill="1" applyBorder="1" applyAlignment="1">
      <alignment horizontal="center"/>
    </xf>
    <xf numFmtId="0" fontId="53" fillId="4" borderId="75" xfId="0" applyFont="1" applyFill="1" applyBorder="1" applyAlignment="1">
      <alignment horizontal="center"/>
    </xf>
    <xf numFmtId="0" fontId="53" fillId="4" borderId="71" xfId="0" applyFont="1" applyFill="1" applyBorder="1" applyAlignment="1">
      <alignment horizontal="center"/>
    </xf>
    <xf numFmtId="16" fontId="51" fillId="4" borderId="11" xfId="0" applyNumberFormat="1" applyFont="1" applyFill="1" applyBorder="1" applyAlignment="1">
      <alignment horizontal="center"/>
    </xf>
    <xf numFmtId="16" fontId="51" fillId="4" borderId="102" xfId="0" applyNumberFormat="1" applyFont="1" applyFill="1" applyBorder="1" applyAlignment="1">
      <alignment horizontal="center" wrapText="1"/>
    </xf>
    <xf numFmtId="0" fontId="54" fillId="0" borderId="11" xfId="0" applyFont="1" applyBorder="1" applyAlignment="1">
      <alignment horizontal="center"/>
    </xf>
    <xf numFmtId="16" fontId="51" fillId="4" borderId="47" xfId="0" applyNumberFormat="1" applyFont="1" applyFill="1" applyBorder="1" applyAlignment="1">
      <alignment horizontal="center"/>
    </xf>
    <xf numFmtId="0" fontId="53" fillId="4" borderId="65" xfId="0" applyFont="1" applyFill="1" applyBorder="1"/>
    <xf numFmtId="0" fontId="53" fillId="4" borderId="4" xfId="0" applyFont="1" applyFill="1" applyBorder="1" applyAlignment="1">
      <alignment horizontal="center" wrapText="1"/>
    </xf>
    <xf numFmtId="0" fontId="53" fillId="4" borderId="23" xfId="0" applyFont="1" applyFill="1" applyBorder="1" applyAlignment="1">
      <alignment horizontal="center" wrapText="1"/>
    </xf>
    <xf numFmtId="0" fontId="53" fillId="4" borderId="23" xfId="0" applyFont="1" applyFill="1" applyBorder="1" applyAlignment="1">
      <alignment horizontal="center"/>
    </xf>
    <xf numFmtId="0" fontId="53" fillId="4" borderId="66" xfId="0" applyFont="1" applyFill="1" applyBorder="1" applyAlignment="1">
      <alignment horizontal="center"/>
    </xf>
    <xf numFmtId="16" fontId="55" fillId="0" borderId="48" xfId="0" applyNumberFormat="1" applyFont="1" applyBorder="1" applyAlignment="1">
      <alignment horizontal="center"/>
    </xf>
    <xf numFmtId="0" fontId="55" fillId="0" borderId="48" xfId="0" applyFont="1" applyBorder="1" applyAlignment="1">
      <alignment horizontal="center"/>
    </xf>
    <xf numFmtId="16" fontId="51" fillId="0" borderId="48" xfId="0" applyNumberFormat="1" applyFont="1" applyBorder="1" applyAlignment="1">
      <alignment horizontal="center"/>
    </xf>
    <xf numFmtId="16" fontId="51" fillId="4" borderId="48" xfId="0" applyNumberFormat="1" applyFont="1" applyFill="1" applyBorder="1" applyAlignment="1">
      <alignment horizontal="center"/>
    </xf>
    <xf numFmtId="0" fontId="51" fillId="0" borderId="0" xfId="0" applyFont="1"/>
    <xf numFmtId="16" fontId="55" fillId="0" borderId="0" xfId="0" applyNumberFormat="1" applyFont="1" applyAlignment="1">
      <alignment horizontal="center"/>
    </xf>
    <xf numFmtId="0" fontId="55" fillId="0" borderId="0" xfId="0" applyFont="1" applyAlignment="1">
      <alignment horizontal="center"/>
    </xf>
    <xf numFmtId="16" fontId="51" fillId="4" borderId="0" xfId="0" applyNumberFormat="1" applyFont="1" applyFill="1" applyAlignment="1">
      <alignment horizontal="center"/>
    </xf>
    <xf numFmtId="16" fontId="51" fillId="0" borderId="0" xfId="0" applyNumberFormat="1" applyFont="1" applyAlignment="1">
      <alignment horizontal="center"/>
    </xf>
    <xf numFmtId="16" fontId="55" fillId="0" borderId="71" xfId="0" applyNumberFormat="1" applyFont="1" applyBorder="1" applyAlignment="1">
      <alignment horizontal="center"/>
    </xf>
    <xf numFmtId="0" fontId="55" fillId="0" borderId="71" xfId="0" applyFont="1" applyBorder="1" applyAlignment="1">
      <alignment horizontal="center"/>
    </xf>
    <xf numFmtId="16" fontId="51" fillId="4" borderId="71" xfId="0" applyNumberFormat="1" applyFont="1" applyFill="1" applyBorder="1" applyAlignment="1">
      <alignment horizontal="center"/>
    </xf>
    <xf numFmtId="16" fontId="55" fillId="0" borderId="123" xfId="0" applyNumberFormat="1" applyFont="1" applyBorder="1" applyAlignment="1">
      <alignment horizontal="center"/>
    </xf>
    <xf numFmtId="0" fontId="55" fillId="0" borderId="123" xfId="0" applyFont="1" applyBorder="1" applyAlignment="1">
      <alignment horizontal="center"/>
    </xf>
    <xf numFmtId="16" fontId="51" fillId="4" borderId="123" xfId="0" applyNumberFormat="1" applyFont="1" applyFill="1" applyBorder="1" applyAlignment="1">
      <alignment horizontal="center"/>
    </xf>
    <xf numFmtId="0" fontId="51" fillId="0" borderId="124" xfId="0" applyFont="1" applyBorder="1"/>
    <xf numFmtId="16" fontId="55" fillId="0" borderId="125" xfId="0" applyNumberFormat="1" applyFont="1" applyBorder="1" applyAlignment="1">
      <alignment horizontal="center"/>
    </xf>
    <xf numFmtId="0" fontId="55" fillId="0" borderId="125" xfId="0" applyFont="1" applyBorder="1" applyAlignment="1">
      <alignment horizontal="center"/>
    </xf>
    <xf numFmtId="16" fontId="51" fillId="0" borderId="125" xfId="0" applyNumberFormat="1" applyFont="1" applyBorder="1" applyAlignment="1">
      <alignment horizontal="center"/>
    </xf>
    <xf numFmtId="16" fontId="51" fillId="0" borderId="126" xfId="0" applyNumberFormat="1" applyFont="1" applyBorder="1" applyAlignment="1">
      <alignment horizontal="center"/>
    </xf>
    <xf numFmtId="0" fontId="51" fillId="0" borderId="127" xfId="0" applyFont="1" applyBorder="1"/>
    <xf numFmtId="16" fontId="51" fillId="0" borderId="128" xfId="0" applyNumberFormat="1" applyFont="1" applyBorder="1" applyAlignment="1">
      <alignment horizontal="center"/>
    </xf>
    <xf numFmtId="0" fontId="51" fillId="0" borderId="129" xfId="0" applyFont="1" applyBorder="1"/>
    <xf numFmtId="16" fontId="51" fillId="0" borderId="130" xfId="0" applyNumberFormat="1" applyFont="1" applyBorder="1" applyAlignment="1">
      <alignment horizontal="center"/>
    </xf>
    <xf numFmtId="0" fontId="51" fillId="0" borderId="131" xfId="0" applyFont="1" applyBorder="1"/>
    <xf numFmtId="16" fontId="51" fillId="0" borderId="132" xfId="0" applyNumberFormat="1" applyFont="1" applyBorder="1" applyAlignment="1">
      <alignment horizontal="center"/>
    </xf>
    <xf numFmtId="0" fontId="51" fillId="0" borderId="133" xfId="0" applyFont="1" applyBorder="1"/>
    <xf numFmtId="16" fontId="55" fillId="0" borderId="134" xfId="0" applyNumberFormat="1" applyFont="1" applyBorder="1" applyAlignment="1">
      <alignment horizontal="center"/>
    </xf>
    <xf numFmtId="0" fontId="55" fillId="0" borderId="134" xfId="0" applyFont="1" applyBorder="1" applyAlignment="1">
      <alignment horizontal="center"/>
    </xf>
    <xf numFmtId="16" fontId="51" fillId="4" borderId="134" xfId="0" applyNumberFormat="1" applyFont="1" applyFill="1" applyBorder="1" applyAlignment="1">
      <alignment horizontal="center"/>
    </xf>
    <xf numFmtId="16" fontId="51" fillId="0" borderId="135" xfId="0" applyNumberFormat="1" applyFont="1" applyBorder="1" applyAlignment="1">
      <alignment horizontal="center"/>
    </xf>
    <xf numFmtId="16" fontId="51" fillId="0" borderId="71" xfId="0" applyNumberFormat="1" applyFont="1" applyBorder="1" applyAlignment="1">
      <alignment horizontal="center"/>
    </xf>
    <xf numFmtId="16" fontId="51" fillId="0" borderId="11" xfId="0" applyNumberFormat="1" applyFont="1" applyBorder="1" applyAlignment="1">
      <alignment horizontal="center"/>
    </xf>
    <xf numFmtId="0" fontId="55" fillId="0" borderId="11" xfId="0" applyFont="1" applyBorder="1" applyAlignment="1">
      <alignment horizontal="center"/>
    </xf>
    <xf numFmtId="164" fontId="25" fillId="0" borderId="41" xfId="1" applyFont="1" applyBorder="1" applyAlignment="1">
      <alignment horizontal="center" vertical="center"/>
    </xf>
    <xf numFmtId="164" fontId="25" fillId="0" borderId="43" xfId="1" applyFont="1" applyBorder="1" applyAlignment="1">
      <alignment horizontal="center" vertical="center"/>
    </xf>
    <xf numFmtId="164" fontId="25" fillId="0" borderId="45" xfId="1" applyFont="1" applyBorder="1" applyAlignment="1">
      <alignment horizontal="center" vertical="center"/>
    </xf>
    <xf numFmtId="0" fontId="53" fillId="4" borderId="136" xfId="0" applyFont="1" applyFill="1" applyBorder="1"/>
    <xf numFmtId="0" fontId="53" fillId="4" borderId="61" xfId="0" applyFont="1" applyFill="1" applyBorder="1" applyAlignment="1">
      <alignment horizontal="center" wrapText="1"/>
    </xf>
    <xf numFmtId="0" fontId="53" fillId="4" borderId="61" xfId="0" applyFont="1" applyFill="1" applyBorder="1" applyAlignment="1">
      <alignment horizontal="center" vertical="center"/>
    </xf>
    <xf numFmtId="0" fontId="53" fillId="4" borderId="62" xfId="0" applyFont="1" applyFill="1" applyBorder="1" applyAlignment="1">
      <alignment horizontal="center" vertical="center"/>
    </xf>
    <xf numFmtId="0" fontId="51" fillId="0" borderId="13" xfId="0" applyFont="1" applyBorder="1"/>
    <xf numFmtId="0" fontId="0" fillId="0" borderId="51" xfId="0" applyBorder="1"/>
    <xf numFmtId="0" fontId="51" fillId="0" borderId="137" xfId="0" applyFont="1" applyBorder="1"/>
    <xf numFmtId="16" fontId="51" fillId="0" borderId="138" xfId="0" applyNumberFormat="1" applyFont="1" applyBorder="1" applyAlignment="1">
      <alignment horizontal="center"/>
    </xf>
    <xf numFmtId="0" fontId="55" fillId="0" borderId="138" xfId="0" applyFont="1" applyBorder="1" applyAlignment="1">
      <alignment horizontal="center"/>
    </xf>
    <xf numFmtId="16" fontId="51" fillId="0" borderId="139" xfId="0" applyNumberFormat="1" applyFont="1" applyBorder="1" applyAlignment="1">
      <alignment horizontal="center"/>
    </xf>
    <xf numFmtId="16" fontId="51" fillId="0" borderId="140" xfId="0" applyNumberFormat="1" applyFont="1" applyBorder="1" applyAlignment="1">
      <alignment horizontal="center"/>
    </xf>
    <xf numFmtId="16" fontId="51" fillId="0" borderId="15" xfId="0" applyNumberFormat="1" applyFont="1" applyBorder="1" applyAlignment="1">
      <alignment horizontal="center"/>
    </xf>
    <xf numFmtId="16" fontId="13" fillId="0" borderId="9" xfId="0" applyNumberFormat="1" applyFont="1" applyBorder="1" applyAlignment="1">
      <alignment horizontal="center" vertical="center"/>
    </xf>
    <xf numFmtId="0" fontId="7" fillId="6" borderId="141" xfId="0" applyFont="1" applyFill="1" applyBorder="1" applyAlignment="1">
      <alignment vertical="center"/>
    </xf>
    <xf numFmtId="164" fontId="13" fillId="0" borderId="9" xfId="1" quotePrefix="1" applyFont="1" applyBorder="1" applyAlignment="1">
      <alignment horizontal="center" vertical="center"/>
    </xf>
    <xf numFmtId="0" fontId="0" fillId="0" borderId="10" xfId="0" applyBorder="1"/>
    <xf numFmtId="0" fontId="51" fillId="0" borderId="124" xfId="0" applyFont="1" applyBorder="1" applyAlignment="1">
      <alignment wrapText="1"/>
    </xf>
    <xf numFmtId="164" fontId="51" fillId="0" borderId="125" xfId="1" quotePrefix="1" applyFont="1" applyBorder="1" applyAlignment="1">
      <alignment horizontal="center" vertical="center"/>
    </xf>
    <xf numFmtId="164" fontId="51" fillId="0" borderId="125" xfId="1" applyFont="1" applyBorder="1" applyAlignment="1">
      <alignment horizontal="center" vertical="center"/>
    </xf>
    <xf numFmtId="164" fontId="51" fillId="0" borderId="125" xfId="0" applyNumberFormat="1" applyFont="1" applyBorder="1" applyAlignment="1">
      <alignment horizontal="center" vertical="center" wrapText="1"/>
    </xf>
    <xf numFmtId="164" fontId="51" fillId="0" borderId="126" xfId="0" applyNumberFormat="1" applyFont="1" applyBorder="1" applyAlignment="1">
      <alignment horizontal="center"/>
    </xf>
    <xf numFmtId="0" fontId="51" fillId="0" borderId="127" xfId="0" applyFont="1" applyBorder="1" applyAlignment="1">
      <alignment wrapText="1"/>
    </xf>
    <xf numFmtId="164" fontId="51" fillId="0" borderId="128" xfId="0" applyNumberFormat="1" applyFont="1" applyBorder="1" applyAlignment="1">
      <alignment horizontal="center"/>
    </xf>
    <xf numFmtId="0" fontId="51" fillId="0" borderId="137" xfId="0" applyFont="1" applyBorder="1" applyAlignment="1">
      <alignment wrapText="1"/>
    </xf>
    <xf numFmtId="164" fontId="51" fillId="0" borderId="138" xfId="1" quotePrefix="1" applyFont="1" applyBorder="1" applyAlignment="1">
      <alignment horizontal="center" vertical="center"/>
    </xf>
    <xf numFmtId="164" fontId="51" fillId="0" borderId="138" xfId="1" applyFont="1" applyBorder="1" applyAlignment="1">
      <alignment horizontal="center" vertical="center"/>
    </xf>
    <xf numFmtId="164" fontId="51" fillId="0" borderId="139" xfId="0" applyNumberFormat="1" applyFont="1" applyBorder="1" applyAlignment="1">
      <alignment horizontal="center"/>
    </xf>
    <xf numFmtId="0" fontId="22" fillId="8" borderId="4" xfId="0" applyFont="1" applyFill="1" applyBorder="1" applyAlignment="1">
      <alignment vertical="center" wrapText="1"/>
    </xf>
    <xf numFmtId="16" fontId="23" fillId="8" borderId="11" xfId="0" applyNumberFormat="1" applyFont="1" applyFill="1" applyBorder="1" applyAlignment="1">
      <alignment horizontal="center" vertical="center"/>
    </xf>
    <xf numFmtId="0" fontId="23" fillId="6" borderId="8" xfId="0" applyFont="1" applyFill="1" applyBorder="1" applyAlignment="1">
      <alignment vertical="center"/>
    </xf>
    <xf numFmtId="16" fontId="23" fillId="0" borderId="9" xfId="0" applyNumberFormat="1" applyFont="1" applyBorder="1" applyAlignment="1">
      <alignment horizontal="center" vertical="center"/>
    </xf>
    <xf numFmtId="0" fontId="23" fillId="6" borderId="13" xfId="0" applyFont="1" applyFill="1" applyBorder="1" applyAlignment="1">
      <alignment vertical="center"/>
    </xf>
    <xf numFmtId="0" fontId="23" fillId="0" borderId="13" xfId="0" applyFont="1" applyBorder="1" applyAlignment="1">
      <alignment vertical="center"/>
    </xf>
    <xf numFmtId="0" fontId="23" fillId="0" borderId="14" xfId="0" applyFont="1" applyBorder="1" applyAlignment="1">
      <alignment vertical="center"/>
    </xf>
    <xf numFmtId="16" fontId="23" fillId="8" borderId="15" xfId="0" applyNumberFormat="1" applyFont="1" applyFill="1" applyBorder="1" applyAlignment="1">
      <alignment horizontal="center" vertical="center"/>
    </xf>
    <xf numFmtId="16" fontId="7" fillId="8" borderId="15" xfId="0" applyNumberFormat="1" applyFont="1" applyFill="1" applyBorder="1" applyAlignment="1">
      <alignment horizontal="center" wrapText="1"/>
    </xf>
    <xf numFmtId="0" fontId="51" fillId="4" borderId="124" xfId="0" applyFont="1" applyFill="1" applyBorder="1"/>
    <xf numFmtId="16" fontId="51" fillId="4" borderId="125" xfId="0" applyNumberFormat="1" applyFont="1" applyFill="1" applyBorder="1" applyAlignment="1">
      <alignment horizontal="center" wrapText="1"/>
    </xf>
    <xf numFmtId="0" fontId="54" fillId="0" borderId="61" xfId="0" applyFont="1" applyBorder="1" applyAlignment="1">
      <alignment horizontal="center"/>
    </xf>
    <xf numFmtId="16" fontId="51" fillId="4" borderId="142" xfId="0" applyNumberFormat="1" applyFont="1" applyFill="1" applyBorder="1" applyAlignment="1">
      <alignment horizontal="center"/>
    </xf>
    <xf numFmtId="16" fontId="51" fillId="4" borderId="9" xfId="0" applyNumberFormat="1" applyFont="1" applyFill="1" applyBorder="1" applyAlignment="1">
      <alignment horizontal="center"/>
    </xf>
    <xf numFmtId="16" fontId="51" fillId="4" borderId="10" xfId="0" applyNumberFormat="1" applyFont="1" applyFill="1" applyBorder="1" applyAlignment="1">
      <alignment horizontal="center"/>
    </xf>
    <xf numFmtId="0" fontId="51" fillId="4" borderId="127" xfId="0" applyFont="1" applyFill="1" applyBorder="1"/>
    <xf numFmtId="16" fontId="51" fillId="4" borderId="12" xfId="0" applyNumberFormat="1" applyFont="1" applyFill="1" applyBorder="1" applyAlignment="1">
      <alignment horizontal="center"/>
    </xf>
    <xf numFmtId="16" fontId="51" fillId="4" borderId="140" xfId="0" applyNumberFormat="1" applyFont="1" applyFill="1" applyBorder="1" applyAlignment="1">
      <alignment horizontal="center" wrapText="1"/>
    </xf>
    <xf numFmtId="0" fontId="54" fillId="0" borderId="15" xfId="0" applyFont="1" applyBorder="1" applyAlignment="1">
      <alignment horizontal="center"/>
    </xf>
    <xf numFmtId="16" fontId="51" fillId="4" borderId="143" xfId="0" applyNumberFormat="1" applyFont="1" applyFill="1" applyBorder="1" applyAlignment="1">
      <alignment horizontal="center"/>
    </xf>
    <xf numFmtId="16" fontId="51" fillId="4" borderId="15" xfId="0" applyNumberFormat="1" applyFont="1" applyFill="1" applyBorder="1" applyAlignment="1">
      <alignment horizontal="center"/>
    </xf>
    <xf numFmtId="16" fontId="51" fillId="4" borderId="16" xfId="0" applyNumberFormat="1" applyFont="1" applyFill="1" applyBorder="1" applyAlignment="1">
      <alignment horizontal="center"/>
    </xf>
    <xf numFmtId="165" fontId="30" fillId="5" borderId="51" xfId="2" applyFont="1" applyBorder="1">
      <alignment vertical="center"/>
    </xf>
    <xf numFmtId="0" fontId="7" fillId="11" borderId="40" xfId="0" applyFont="1" applyFill="1" applyBorder="1" applyAlignment="1">
      <alignment horizontal="left" vertical="center"/>
    </xf>
    <xf numFmtId="0" fontId="7" fillId="0" borderId="42" xfId="0" applyFont="1" applyBorder="1" applyAlignment="1">
      <alignment horizontal="left" vertical="center"/>
    </xf>
    <xf numFmtId="0" fontId="7" fillId="11" borderId="42" xfId="0" applyFont="1" applyFill="1" applyBorder="1" applyAlignment="1">
      <alignment horizontal="left" vertical="center"/>
    </xf>
    <xf numFmtId="0" fontId="58" fillId="0" borderId="0" xfId="0" applyFont="1"/>
    <xf numFmtId="0" fontId="20" fillId="13" borderId="11" xfId="0" applyNumberFormat="1" applyFont="1" applyFill="1" applyBorder="1" applyAlignment="1"/>
    <xf numFmtId="0" fontId="20" fillId="13" borderId="11" xfId="0" applyNumberFormat="1" applyFont="1" applyFill="1" applyBorder="1" applyAlignment="1">
      <alignment horizontal="center"/>
    </xf>
    <xf numFmtId="166" fontId="20" fillId="13" borderId="11" xfId="0" applyNumberFormat="1" applyFont="1" applyFill="1" applyBorder="1" applyAlignment="1">
      <alignment horizontal="center"/>
    </xf>
    <xf numFmtId="166" fontId="20" fillId="13" borderId="11" xfId="0" applyNumberFormat="1" applyFont="1" applyFill="1" applyBorder="1" applyAlignment="1">
      <alignment horizontal="center" vertical="center"/>
    </xf>
    <xf numFmtId="49" fontId="60" fillId="0" borderId="144" xfId="0" applyNumberFormat="1" applyFont="1" applyFill="1" applyBorder="1" applyAlignment="1">
      <alignment horizontal="center" vertical="center" wrapText="1"/>
    </xf>
    <xf numFmtId="49" fontId="61" fillId="0" borderId="144" xfId="0" applyNumberFormat="1" applyFont="1" applyFill="1" applyBorder="1" applyAlignment="1">
      <alignment horizontal="center" vertical="center" wrapText="1"/>
    </xf>
    <xf numFmtId="166" fontId="62" fillId="0" borderId="145" xfId="0" applyNumberFormat="1" applyFont="1" applyFill="1" applyBorder="1" applyAlignment="1">
      <alignment horizontal="center" vertical="center"/>
    </xf>
    <xf numFmtId="49" fontId="64" fillId="0" borderId="145" xfId="0" applyNumberFormat="1" applyFont="1" applyFill="1" applyBorder="1" applyAlignment="1">
      <alignment horizontal="center" vertical="center" wrapText="1"/>
    </xf>
    <xf numFmtId="0" fontId="65" fillId="0" borderId="0" xfId="0" applyFont="1"/>
    <xf numFmtId="166" fontId="66" fillId="0" borderId="148" xfId="0" applyNumberFormat="1" applyFont="1" applyFill="1" applyBorder="1" applyAlignment="1">
      <alignment horizontal="center" vertical="center"/>
    </xf>
    <xf numFmtId="49" fontId="67" fillId="0" borderId="145" xfId="0" applyNumberFormat="1" applyFont="1" applyFill="1" applyBorder="1" applyAlignment="1">
      <alignment horizontal="center" vertical="center" wrapText="1"/>
    </xf>
    <xf numFmtId="166" fontId="62" fillId="0" borderId="148" xfId="0" applyNumberFormat="1" applyFont="1" applyFill="1" applyBorder="1" applyAlignment="1">
      <alignment horizontal="center" vertical="center"/>
    </xf>
    <xf numFmtId="49" fontId="67" fillId="0" borderId="148" xfId="0" applyNumberFormat="1" applyFont="1" applyFill="1" applyBorder="1" applyAlignment="1">
      <alignment horizontal="center" vertical="center" wrapText="1"/>
    </xf>
    <xf numFmtId="0" fontId="68" fillId="13" borderId="0" xfId="0" applyNumberFormat="1" applyFont="1" applyFill="1" applyAlignment="1"/>
    <xf numFmtId="164" fontId="69" fillId="0" borderId="0" xfId="0" applyNumberFormat="1" applyFont="1"/>
    <xf numFmtId="0" fontId="70" fillId="0" borderId="0" xfId="0" applyFont="1"/>
    <xf numFmtId="164" fontId="70" fillId="0" borderId="0" xfId="0" applyNumberFormat="1" applyFont="1" applyFill="1" applyAlignment="1"/>
    <xf numFmtId="164" fontId="44" fillId="0" borderId="0" xfId="0" applyNumberFormat="1" applyFont="1" applyFill="1" applyAlignment="1"/>
    <xf numFmtId="49" fontId="71" fillId="0" borderId="144" xfId="0" applyNumberFormat="1" applyFont="1" applyFill="1" applyBorder="1" applyAlignment="1">
      <alignment horizontal="center" vertical="center" wrapText="1"/>
    </xf>
    <xf numFmtId="49" fontId="72" fillId="0" borderId="144" xfId="0" applyNumberFormat="1" applyFont="1" applyFill="1" applyBorder="1" applyAlignment="1">
      <alignment horizontal="center" vertical="center" wrapText="1"/>
    </xf>
    <xf numFmtId="49" fontId="73" fillId="0" borderId="144" xfId="0" applyNumberFormat="1" applyFont="1" applyFill="1" applyBorder="1" applyAlignment="1">
      <alignment horizontal="center" vertical="center" wrapText="1"/>
    </xf>
    <xf numFmtId="166" fontId="74" fillId="0" borderId="145" xfId="0" applyNumberFormat="1" applyFont="1" applyFill="1" applyBorder="1" applyAlignment="1">
      <alignment horizontal="center" vertical="center"/>
    </xf>
    <xf numFmtId="49" fontId="75" fillId="0" borderId="144" xfId="0" applyNumberFormat="1" applyFont="1" applyFill="1" applyBorder="1" applyAlignment="1">
      <alignment horizontal="center" vertical="center" wrapText="1"/>
    </xf>
    <xf numFmtId="49" fontId="76" fillId="0" borderId="144" xfId="0" applyNumberFormat="1" applyFont="1" applyFill="1" applyBorder="1" applyAlignment="1">
      <alignment horizontal="center" vertical="center" wrapText="1"/>
    </xf>
    <xf numFmtId="49" fontId="77" fillId="0" borderId="144" xfId="0" applyNumberFormat="1" applyFont="1" applyFill="1" applyBorder="1" applyAlignment="1">
      <alignment horizontal="center" vertical="center" wrapText="1"/>
    </xf>
    <xf numFmtId="166" fontId="20" fillId="13" borderId="47" xfId="0" applyNumberFormat="1" applyFont="1" applyFill="1" applyBorder="1" applyAlignment="1">
      <alignment horizontal="center"/>
    </xf>
    <xf numFmtId="166" fontId="20" fillId="13" borderId="43" xfId="0" applyNumberFormat="1" applyFont="1" applyFill="1" applyBorder="1" applyAlignment="1">
      <alignment horizontal="center"/>
    </xf>
    <xf numFmtId="0" fontId="59" fillId="0" borderId="11" xfId="0" applyNumberFormat="1" applyFont="1" applyFill="1" applyBorder="1" applyAlignment="1">
      <alignment horizontal="center" vertical="center" wrapText="1"/>
    </xf>
    <xf numFmtId="0" fontId="59" fillId="0" borderId="11" xfId="0" applyNumberFormat="1" applyFont="1" applyFill="1" applyBorder="1" applyAlignment="1">
      <alignment horizontal="center" vertical="center"/>
    </xf>
    <xf numFmtId="0" fontId="59" fillId="0" borderId="145" xfId="0" applyNumberFormat="1" applyFont="1" applyFill="1" applyBorder="1" applyAlignment="1">
      <alignment horizontal="center" vertical="center"/>
    </xf>
    <xf numFmtId="0" fontId="63" fillId="0" borderId="146" xfId="0" applyFont="1" applyBorder="1" applyAlignment="1">
      <alignment horizontal="center" vertical="center" wrapText="1"/>
    </xf>
    <xf numFmtId="0" fontId="63" fillId="0" borderId="147" xfId="0" applyFont="1" applyBorder="1" applyAlignment="1">
      <alignment horizontal="center" vertical="center" wrapText="1"/>
    </xf>
    <xf numFmtId="0" fontId="63" fillId="0" borderId="149" xfId="0" applyFont="1" applyBorder="1" applyAlignment="1">
      <alignment horizontal="center" vertical="center" wrapText="1"/>
    </xf>
    <xf numFmtId="0" fontId="63" fillId="0" borderId="56" xfId="0" applyFont="1" applyBorder="1" applyAlignment="1">
      <alignment horizontal="center" vertical="center" wrapText="1"/>
    </xf>
    <xf numFmtId="0" fontId="63" fillId="0" borderId="150" xfId="0" applyFont="1" applyBorder="1" applyAlignment="1">
      <alignment horizontal="center" vertical="center" wrapText="1"/>
    </xf>
    <xf numFmtId="0" fontId="63" fillId="0" borderId="148" xfId="0" applyFont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19" fillId="5" borderId="25" xfId="0" applyFont="1" applyFill="1" applyBorder="1" applyAlignment="1">
      <alignment vertical="center"/>
    </xf>
    <xf numFmtId="0" fontId="19" fillId="5" borderId="26" xfId="0" applyFont="1" applyFill="1" applyBorder="1" applyAlignment="1">
      <alignment vertical="center"/>
    </xf>
    <xf numFmtId="0" fontId="19" fillId="2" borderId="49" xfId="0" applyFont="1" applyFill="1" applyBorder="1"/>
    <xf numFmtId="0" fontId="19" fillId="2" borderId="50" xfId="0" applyFont="1" applyFill="1" applyBorder="1"/>
    <xf numFmtId="0" fontId="19" fillId="2" borderId="23" xfId="0" applyFont="1" applyFill="1" applyBorder="1"/>
    <xf numFmtId="0" fontId="1" fillId="9" borderId="0" xfId="0" applyFont="1" applyFill="1" applyAlignment="1">
      <alignment horizontal="center" vertical="center"/>
    </xf>
    <xf numFmtId="0" fontId="2" fillId="0" borderId="0" xfId="0" applyFont="1" applyAlignment="1">
      <alignment horizontal="left"/>
    </xf>
    <xf numFmtId="0" fontId="5" fillId="5" borderId="0" xfId="0" applyFont="1" applyFill="1" applyAlignment="1">
      <alignment horizontal="left" vertical="center"/>
    </xf>
    <xf numFmtId="0" fontId="5" fillId="5" borderId="0" xfId="0" applyFont="1" applyFill="1" applyAlignment="1">
      <alignment horizontal="left" vertical="center" wrapText="1"/>
    </xf>
    <xf numFmtId="165" fontId="28" fillId="5" borderId="21" xfId="2" applyFont="1" applyBorder="1">
      <alignment vertical="center"/>
    </xf>
    <xf numFmtId="0" fontId="29" fillId="5" borderId="49" xfId="0" applyFont="1" applyFill="1" applyBorder="1" applyAlignment="1">
      <alignment horizontal="left"/>
    </xf>
    <xf numFmtId="0" fontId="29" fillId="5" borderId="50" xfId="0" applyFont="1" applyFill="1" applyBorder="1" applyAlignment="1">
      <alignment horizontal="left"/>
    </xf>
    <xf numFmtId="0" fontId="29" fillId="5" borderId="51" xfId="0" applyFont="1" applyFill="1" applyBorder="1" applyAlignment="1">
      <alignment horizontal="left"/>
    </xf>
    <xf numFmtId="0" fontId="29" fillId="5" borderId="0" xfId="0" applyFont="1" applyFill="1" applyAlignment="1">
      <alignment horizontal="left"/>
    </xf>
    <xf numFmtId="0" fontId="29" fillId="5" borderId="58" xfId="0" applyFont="1" applyFill="1" applyBorder="1" applyAlignment="1">
      <alignment horizontal="left" vertical="center"/>
    </xf>
    <xf numFmtId="0" fontId="29" fillId="5" borderId="59" xfId="0" applyFont="1" applyFill="1" applyBorder="1" applyAlignment="1">
      <alignment horizontal="left" vertical="center"/>
    </xf>
    <xf numFmtId="0" fontId="37" fillId="3" borderId="79" xfId="0" applyFont="1" applyFill="1" applyBorder="1" applyAlignment="1">
      <alignment horizontal="left" vertical="center"/>
    </xf>
    <xf numFmtId="0" fontId="37" fillId="3" borderId="0" xfId="0" applyFont="1" applyFill="1" applyAlignment="1">
      <alignment horizontal="left" vertical="center"/>
    </xf>
    <xf numFmtId="0" fontId="29" fillId="10" borderId="25" xfId="0" applyFont="1" applyFill="1" applyBorder="1" applyAlignment="1">
      <alignment horizontal="left"/>
    </xf>
    <xf numFmtId="0" fontId="29" fillId="10" borderId="26" xfId="0" applyFont="1" applyFill="1" applyBorder="1" applyAlignment="1">
      <alignment horizontal="left"/>
    </xf>
  </cellXfs>
  <cellStyles count="4">
    <cellStyle name="LineTableCell" xfId="1"/>
    <cellStyle name="Normal" xfId="0" builtinId="0"/>
    <cellStyle name="Normal 6" xfId="3"/>
    <cellStyle name="Style 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63500</xdr:colOff>
      <xdr:row>0</xdr:row>
      <xdr:rowOff>38101</xdr:rowOff>
    </xdr:from>
    <xdr:to>
      <xdr:col>0</xdr:col>
      <xdr:colOff>885826</xdr:colOff>
      <xdr:row>3</xdr:row>
      <xdr:rowOff>381276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AA7A4016-39E1-4D14-A15C-BEFC1D52A4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" y="38101"/>
          <a:ext cx="822326" cy="914675"/>
        </a:xfrm>
        <a:prstGeom prst="rect">
          <a:avLst/>
        </a:prstGeom>
      </xdr:spPr>
    </xdr:pic>
    <xdr:clientData/>
  </xdr:twoCellAnchor>
  <xdr:twoCellAnchor editAs="oneCell">
    <xdr:from>
      <xdr:col>0</xdr:col>
      <xdr:colOff>63500</xdr:colOff>
      <xdr:row>0</xdr:row>
      <xdr:rowOff>38101</xdr:rowOff>
    </xdr:from>
    <xdr:to>
      <xdr:col>0</xdr:col>
      <xdr:colOff>885826</xdr:colOff>
      <xdr:row>3</xdr:row>
      <xdr:rowOff>381276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71F2D27-98C6-4D0E-895F-F5833CEBFF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" y="38101"/>
          <a:ext cx="822326" cy="9146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57150</xdr:rowOff>
    </xdr:from>
    <xdr:to>
      <xdr:col>1</xdr:col>
      <xdr:colOff>511175</xdr:colOff>
      <xdr:row>3</xdr:row>
      <xdr:rowOff>33092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FEAA1F5E-ECF1-433E-AFA6-652CBB60BB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7150"/>
          <a:ext cx="4530725" cy="5474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40"/>
  <sheetViews>
    <sheetView tabSelected="1" workbookViewId="0">
      <selection activeCell="L25" sqref="L25"/>
    </sheetView>
  </sheetViews>
  <sheetFormatPr defaultColWidth="8" defaultRowHeight="15"/>
  <cols>
    <col min="1" max="1" width="19" customWidth="1"/>
    <col min="2" max="2" width="17.85546875" customWidth="1"/>
    <col min="3" max="3" width="11.42578125" customWidth="1"/>
    <col min="4" max="4" width="11.85546875" customWidth="1"/>
    <col min="5" max="5" width="15.7109375" customWidth="1"/>
    <col min="6" max="6" width="6.42578125" customWidth="1"/>
    <col min="7" max="7" width="9.42578125" customWidth="1"/>
    <col min="8" max="8" width="23.140625" customWidth="1"/>
    <col min="225" max="225" width="17.7109375" customWidth="1"/>
    <col min="226" max="229" width="15.7109375" customWidth="1"/>
    <col min="230" max="230" width="6.42578125" customWidth="1"/>
    <col min="231" max="231" width="9.42578125" customWidth="1"/>
    <col min="232" max="232" width="15.7109375" customWidth="1"/>
    <col min="481" max="481" width="17.7109375" customWidth="1"/>
    <col min="482" max="485" width="15.7109375" customWidth="1"/>
    <col min="486" max="486" width="6.42578125" customWidth="1"/>
    <col min="487" max="487" width="9.42578125" customWidth="1"/>
    <col min="488" max="488" width="15.7109375" customWidth="1"/>
    <col min="737" max="737" width="17.7109375" customWidth="1"/>
    <col min="738" max="741" width="15.7109375" customWidth="1"/>
    <col min="742" max="742" width="6.42578125" customWidth="1"/>
    <col min="743" max="743" width="9.42578125" customWidth="1"/>
    <col min="744" max="744" width="15.7109375" customWidth="1"/>
    <col min="993" max="993" width="17.7109375" customWidth="1"/>
    <col min="994" max="997" width="15.7109375" customWidth="1"/>
    <col min="998" max="998" width="6.42578125" customWidth="1"/>
    <col min="999" max="999" width="9.42578125" customWidth="1"/>
    <col min="1000" max="1000" width="15.7109375" customWidth="1"/>
    <col min="1249" max="1249" width="17.7109375" customWidth="1"/>
    <col min="1250" max="1253" width="15.7109375" customWidth="1"/>
    <col min="1254" max="1254" width="6.42578125" customWidth="1"/>
    <col min="1255" max="1255" width="9.42578125" customWidth="1"/>
    <col min="1256" max="1256" width="15.7109375" customWidth="1"/>
    <col min="1505" max="1505" width="17.7109375" customWidth="1"/>
    <col min="1506" max="1509" width="15.7109375" customWidth="1"/>
    <col min="1510" max="1510" width="6.42578125" customWidth="1"/>
    <col min="1511" max="1511" width="9.42578125" customWidth="1"/>
    <col min="1512" max="1512" width="15.7109375" customWidth="1"/>
    <col min="1761" max="1761" width="17.7109375" customWidth="1"/>
    <col min="1762" max="1765" width="15.7109375" customWidth="1"/>
    <col min="1766" max="1766" width="6.42578125" customWidth="1"/>
    <col min="1767" max="1767" width="9.42578125" customWidth="1"/>
    <col min="1768" max="1768" width="15.7109375" customWidth="1"/>
    <col min="2017" max="2017" width="17.7109375" customWidth="1"/>
    <col min="2018" max="2021" width="15.7109375" customWidth="1"/>
    <col min="2022" max="2022" width="6.42578125" customWidth="1"/>
    <col min="2023" max="2023" width="9.42578125" customWidth="1"/>
    <col min="2024" max="2024" width="15.7109375" customWidth="1"/>
    <col min="2273" max="2273" width="17.7109375" customWidth="1"/>
    <col min="2274" max="2277" width="15.7109375" customWidth="1"/>
    <col min="2278" max="2278" width="6.42578125" customWidth="1"/>
    <col min="2279" max="2279" width="9.42578125" customWidth="1"/>
    <col min="2280" max="2280" width="15.7109375" customWidth="1"/>
    <col min="2529" max="2529" width="17.7109375" customWidth="1"/>
    <col min="2530" max="2533" width="15.7109375" customWidth="1"/>
    <col min="2534" max="2534" width="6.42578125" customWidth="1"/>
    <col min="2535" max="2535" width="9.42578125" customWidth="1"/>
    <col min="2536" max="2536" width="15.7109375" customWidth="1"/>
    <col min="2785" max="2785" width="17.7109375" customWidth="1"/>
    <col min="2786" max="2789" width="15.7109375" customWidth="1"/>
    <col min="2790" max="2790" width="6.42578125" customWidth="1"/>
    <col min="2791" max="2791" width="9.42578125" customWidth="1"/>
    <col min="2792" max="2792" width="15.7109375" customWidth="1"/>
    <col min="3041" max="3041" width="17.7109375" customWidth="1"/>
    <col min="3042" max="3045" width="15.7109375" customWidth="1"/>
    <col min="3046" max="3046" width="6.42578125" customWidth="1"/>
    <col min="3047" max="3047" width="9.42578125" customWidth="1"/>
    <col min="3048" max="3048" width="15.7109375" customWidth="1"/>
    <col min="3297" max="3297" width="17.7109375" customWidth="1"/>
    <col min="3298" max="3301" width="15.7109375" customWidth="1"/>
    <col min="3302" max="3302" width="6.42578125" customWidth="1"/>
    <col min="3303" max="3303" width="9.42578125" customWidth="1"/>
    <col min="3304" max="3304" width="15.7109375" customWidth="1"/>
    <col min="3553" max="3553" width="17.7109375" customWidth="1"/>
    <col min="3554" max="3557" width="15.7109375" customWidth="1"/>
    <col min="3558" max="3558" width="6.42578125" customWidth="1"/>
    <col min="3559" max="3559" width="9.42578125" customWidth="1"/>
    <col min="3560" max="3560" width="15.7109375" customWidth="1"/>
    <col min="3809" max="3809" width="17.7109375" customWidth="1"/>
    <col min="3810" max="3813" width="15.7109375" customWidth="1"/>
    <col min="3814" max="3814" width="6.42578125" customWidth="1"/>
    <col min="3815" max="3815" width="9.42578125" customWidth="1"/>
    <col min="3816" max="3816" width="15.7109375" customWidth="1"/>
    <col min="4065" max="4065" width="17.7109375" customWidth="1"/>
    <col min="4066" max="4069" width="15.7109375" customWidth="1"/>
    <col min="4070" max="4070" width="6.42578125" customWidth="1"/>
    <col min="4071" max="4071" width="9.42578125" customWidth="1"/>
    <col min="4072" max="4072" width="15.7109375" customWidth="1"/>
    <col min="4321" max="4321" width="17.7109375" customWidth="1"/>
    <col min="4322" max="4325" width="15.7109375" customWidth="1"/>
    <col min="4326" max="4326" width="6.42578125" customWidth="1"/>
    <col min="4327" max="4327" width="9.42578125" customWidth="1"/>
    <col min="4328" max="4328" width="15.7109375" customWidth="1"/>
    <col min="4577" max="4577" width="17.7109375" customWidth="1"/>
    <col min="4578" max="4581" width="15.7109375" customWidth="1"/>
    <col min="4582" max="4582" width="6.42578125" customWidth="1"/>
    <col min="4583" max="4583" width="9.42578125" customWidth="1"/>
    <col min="4584" max="4584" width="15.7109375" customWidth="1"/>
    <col min="4833" max="4833" width="17.7109375" customWidth="1"/>
    <col min="4834" max="4837" width="15.7109375" customWidth="1"/>
    <col min="4838" max="4838" width="6.42578125" customWidth="1"/>
    <col min="4839" max="4839" width="9.42578125" customWidth="1"/>
    <col min="4840" max="4840" width="15.7109375" customWidth="1"/>
    <col min="5089" max="5089" width="17.7109375" customWidth="1"/>
    <col min="5090" max="5093" width="15.7109375" customWidth="1"/>
    <col min="5094" max="5094" width="6.42578125" customWidth="1"/>
    <col min="5095" max="5095" width="9.42578125" customWidth="1"/>
    <col min="5096" max="5096" width="15.7109375" customWidth="1"/>
    <col min="5345" max="5345" width="17.7109375" customWidth="1"/>
    <col min="5346" max="5349" width="15.7109375" customWidth="1"/>
    <col min="5350" max="5350" width="6.42578125" customWidth="1"/>
    <col min="5351" max="5351" width="9.42578125" customWidth="1"/>
    <col min="5352" max="5352" width="15.7109375" customWidth="1"/>
    <col min="5601" max="5601" width="17.7109375" customWidth="1"/>
    <col min="5602" max="5605" width="15.7109375" customWidth="1"/>
    <col min="5606" max="5606" width="6.42578125" customWidth="1"/>
    <col min="5607" max="5607" width="9.42578125" customWidth="1"/>
    <col min="5608" max="5608" width="15.7109375" customWidth="1"/>
    <col min="5857" max="5857" width="17.7109375" customWidth="1"/>
    <col min="5858" max="5861" width="15.7109375" customWidth="1"/>
    <col min="5862" max="5862" width="6.42578125" customWidth="1"/>
    <col min="5863" max="5863" width="9.42578125" customWidth="1"/>
    <col min="5864" max="5864" width="15.7109375" customWidth="1"/>
    <col min="6113" max="6113" width="17.7109375" customWidth="1"/>
    <col min="6114" max="6117" width="15.7109375" customWidth="1"/>
    <col min="6118" max="6118" width="6.42578125" customWidth="1"/>
    <col min="6119" max="6119" width="9.42578125" customWidth="1"/>
    <col min="6120" max="6120" width="15.7109375" customWidth="1"/>
    <col min="6369" max="6369" width="17.7109375" customWidth="1"/>
    <col min="6370" max="6373" width="15.7109375" customWidth="1"/>
    <col min="6374" max="6374" width="6.42578125" customWidth="1"/>
    <col min="6375" max="6375" width="9.42578125" customWidth="1"/>
    <col min="6376" max="6376" width="15.7109375" customWidth="1"/>
    <col min="6625" max="6625" width="17.7109375" customWidth="1"/>
    <col min="6626" max="6629" width="15.7109375" customWidth="1"/>
    <col min="6630" max="6630" width="6.42578125" customWidth="1"/>
    <col min="6631" max="6631" width="9.42578125" customWidth="1"/>
    <col min="6632" max="6632" width="15.7109375" customWidth="1"/>
    <col min="6881" max="6881" width="17.7109375" customWidth="1"/>
    <col min="6882" max="6885" width="15.7109375" customWidth="1"/>
    <col min="6886" max="6886" width="6.42578125" customWidth="1"/>
    <col min="6887" max="6887" width="9.42578125" customWidth="1"/>
    <col min="6888" max="6888" width="15.7109375" customWidth="1"/>
    <col min="7137" max="7137" width="17.7109375" customWidth="1"/>
    <col min="7138" max="7141" width="15.7109375" customWidth="1"/>
    <col min="7142" max="7142" width="6.42578125" customWidth="1"/>
    <col min="7143" max="7143" width="9.42578125" customWidth="1"/>
    <col min="7144" max="7144" width="15.7109375" customWidth="1"/>
    <col min="7393" max="7393" width="17.7109375" customWidth="1"/>
    <col min="7394" max="7397" width="15.7109375" customWidth="1"/>
    <col min="7398" max="7398" width="6.42578125" customWidth="1"/>
    <col min="7399" max="7399" width="9.42578125" customWidth="1"/>
    <col min="7400" max="7400" width="15.7109375" customWidth="1"/>
    <col min="7649" max="7649" width="17.7109375" customWidth="1"/>
    <col min="7650" max="7653" width="15.7109375" customWidth="1"/>
    <col min="7654" max="7654" width="6.42578125" customWidth="1"/>
    <col min="7655" max="7655" width="9.42578125" customWidth="1"/>
    <col min="7656" max="7656" width="15.7109375" customWidth="1"/>
    <col min="7905" max="7905" width="17.7109375" customWidth="1"/>
    <col min="7906" max="7909" width="15.7109375" customWidth="1"/>
    <col min="7910" max="7910" width="6.42578125" customWidth="1"/>
    <col min="7911" max="7911" width="9.42578125" customWidth="1"/>
    <col min="7912" max="7912" width="15.7109375" customWidth="1"/>
    <col min="8161" max="8161" width="17.7109375" customWidth="1"/>
    <col min="8162" max="8165" width="15.7109375" customWidth="1"/>
    <col min="8166" max="8166" width="6.42578125" customWidth="1"/>
    <col min="8167" max="8167" width="9.42578125" customWidth="1"/>
    <col min="8168" max="8168" width="15.7109375" customWidth="1"/>
    <col min="8417" max="8417" width="17.7109375" customWidth="1"/>
    <col min="8418" max="8421" width="15.7109375" customWidth="1"/>
    <col min="8422" max="8422" width="6.42578125" customWidth="1"/>
    <col min="8423" max="8423" width="9.42578125" customWidth="1"/>
    <col min="8424" max="8424" width="15.7109375" customWidth="1"/>
    <col min="8673" max="8673" width="17.7109375" customWidth="1"/>
    <col min="8674" max="8677" width="15.7109375" customWidth="1"/>
    <col min="8678" max="8678" width="6.42578125" customWidth="1"/>
    <col min="8679" max="8679" width="9.42578125" customWidth="1"/>
    <col min="8680" max="8680" width="15.7109375" customWidth="1"/>
    <col min="8929" max="8929" width="17.7109375" customWidth="1"/>
    <col min="8930" max="8933" width="15.7109375" customWidth="1"/>
    <col min="8934" max="8934" width="6.42578125" customWidth="1"/>
    <col min="8935" max="8935" width="9.42578125" customWidth="1"/>
    <col min="8936" max="8936" width="15.7109375" customWidth="1"/>
    <col min="9185" max="9185" width="17.7109375" customWidth="1"/>
    <col min="9186" max="9189" width="15.7109375" customWidth="1"/>
    <col min="9190" max="9190" width="6.42578125" customWidth="1"/>
    <col min="9191" max="9191" width="9.42578125" customWidth="1"/>
    <col min="9192" max="9192" width="15.7109375" customWidth="1"/>
    <col min="9441" max="9441" width="17.7109375" customWidth="1"/>
    <col min="9442" max="9445" width="15.7109375" customWidth="1"/>
    <col min="9446" max="9446" width="6.42578125" customWidth="1"/>
    <col min="9447" max="9447" width="9.42578125" customWidth="1"/>
    <col min="9448" max="9448" width="15.7109375" customWidth="1"/>
    <col min="9697" max="9697" width="17.7109375" customWidth="1"/>
    <col min="9698" max="9701" width="15.7109375" customWidth="1"/>
    <col min="9702" max="9702" width="6.42578125" customWidth="1"/>
    <col min="9703" max="9703" width="9.42578125" customWidth="1"/>
    <col min="9704" max="9704" width="15.7109375" customWidth="1"/>
    <col min="9953" max="9953" width="17.7109375" customWidth="1"/>
    <col min="9954" max="9957" width="15.7109375" customWidth="1"/>
    <col min="9958" max="9958" width="6.42578125" customWidth="1"/>
    <col min="9959" max="9959" width="9.42578125" customWidth="1"/>
    <col min="9960" max="9960" width="15.7109375" customWidth="1"/>
    <col min="10209" max="10209" width="17.7109375" customWidth="1"/>
    <col min="10210" max="10213" width="15.7109375" customWidth="1"/>
    <col min="10214" max="10214" width="6.42578125" customWidth="1"/>
    <col min="10215" max="10215" width="9.42578125" customWidth="1"/>
    <col min="10216" max="10216" width="15.7109375" customWidth="1"/>
    <col min="10465" max="10465" width="17.7109375" customWidth="1"/>
    <col min="10466" max="10469" width="15.7109375" customWidth="1"/>
    <col min="10470" max="10470" width="6.42578125" customWidth="1"/>
    <col min="10471" max="10471" width="9.42578125" customWidth="1"/>
    <col min="10472" max="10472" width="15.7109375" customWidth="1"/>
    <col min="10721" max="10721" width="17.7109375" customWidth="1"/>
    <col min="10722" max="10725" width="15.7109375" customWidth="1"/>
    <col min="10726" max="10726" width="6.42578125" customWidth="1"/>
    <col min="10727" max="10727" width="9.42578125" customWidth="1"/>
    <col min="10728" max="10728" width="15.7109375" customWidth="1"/>
    <col min="10977" max="10977" width="17.7109375" customWidth="1"/>
    <col min="10978" max="10981" width="15.7109375" customWidth="1"/>
    <col min="10982" max="10982" width="6.42578125" customWidth="1"/>
    <col min="10983" max="10983" width="9.42578125" customWidth="1"/>
    <col min="10984" max="10984" width="15.7109375" customWidth="1"/>
    <col min="11233" max="11233" width="17.7109375" customWidth="1"/>
    <col min="11234" max="11237" width="15.7109375" customWidth="1"/>
    <col min="11238" max="11238" width="6.42578125" customWidth="1"/>
    <col min="11239" max="11239" width="9.42578125" customWidth="1"/>
    <col min="11240" max="11240" width="15.7109375" customWidth="1"/>
    <col min="11489" max="11489" width="17.7109375" customWidth="1"/>
    <col min="11490" max="11493" width="15.7109375" customWidth="1"/>
    <col min="11494" max="11494" width="6.42578125" customWidth="1"/>
    <col min="11495" max="11495" width="9.42578125" customWidth="1"/>
    <col min="11496" max="11496" width="15.7109375" customWidth="1"/>
    <col min="11745" max="11745" width="17.7109375" customWidth="1"/>
    <col min="11746" max="11749" width="15.7109375" customWidth="1"/>
    <col min="11750" max="11750" width="6.42578125" customWidth="1"/>
    <col min="11751" max="11751" width="9.42578125" customWidth="1"/>
    <col min="11752" max="11752" width="15.7109375" customWidth="1"/>
    <col min="12001" max="12001" width="17.7109375" customWidth="1"/>
    <col min="12002" max="12005" width="15.7109375" customWidth="1"/>
    <col min="12006" max="12006" width="6.42578125" customWidth="1"/>
    <col min="12007" max="12007" width="9.42578125" customWidth="1"/>
    <col min="12008" max="12008" width="15.7109375" customWidth="1"/>
    <col min="12257" max="12257" width="17.7109375" customWidth="1"/>
    <col min="12258" max="12261" width="15.7109375" customWidth="1"/>
    <col min="12262" max="12262" width="6.42578125" customWidth="1"/>
    <col min="12263" max="12263" width="9.42578125" customWidth="1"/>
    <col min="12264" max="12264" width="15.7109375" customWidth="1"/>
    <col min="12513" max="12513" width="17.7109375" customWidth="1"/>
    <col min="12514" max="12517" width="15.7109375" customWidth="1"/>
    <col min="12518" max="12518" width="6.42578125" customWidth="1"/>
    <col min="12519" max="12519" width="9.42578125" customWidth="1"/>
    <col min="12520" max="12520" width="15.7109375" customWidth="1"/>
    <col min="12769" max="12769" width="17.7109375" customWidth="1"/>
    <col min="12770" max="12773" width="15.7109375" customWidth="1"/>
    <col min="12774" max="12774" width="6.42578125" customWidth="1"/>
    <col min="12775" max="12775" width="9.42578125" customWidth="1"/>
    <col min="12776" max="12776" width="15.7109375" customWidth="1"/>
    <col min="13025" max="13025" width="17.7109375" customWidth="1"/>
    <col min="13026" max="13029" width="15.7109375" customWidth="1"/>
    <col min="13030" max="13030" width="6.42578125" customWidth="1"/>
    <col min="13031" max="13031" width="9.42578125" customWidth="1"/>
    <col min="13032" max="13032" width="15.7109375" customWidth="1"/>
    <col min="13281" max="13281" width="17.7109375" customWidth="1"/>
    <col min="13282" max="13285" width="15.7109375" customWidth="1"/>
    <col min="13286" max="13286" width="6.42578125" customWidth="1"/>
    <col min="13287" max="13287" width="9.42578125" customWidth="1"/>
    <col min="13288" max="13288" width="15.7109375" customWidth="1"/>
    <col min="13537" max="13537" width="17.7109375" customWidth="1"/>
    <col min="13538" max="13541" width="15.7109375" customWidth="1"/>
    <col min="13542" max="13542" width="6.42578125" customWidth="1"/>
    <col min="13543" max="13543" width="9.42578125" customWidth="1"/>
    <col min="13544" max="13544" width="15.7109375" customWidth="1"/>
    <col min="13793" max="13793" width="17.7109375" customWidth="1"/>
    <col min="13794" max="13797" width="15.7109375" customWidth="1"/>
    <col min="13798" max="13798" width="6.42578125" customWidth="1"/>
    <col min="13799" max="13799" width="9.42578125" customWidth="1"/>
    <col min="13800" max="13800" width="15.7109375" customWidth="1"/>
    <col min="14049" max="14049" width="17.7109375" customWidth="1"/>
    <col min="14050" max="14053" width="15.7109375" customWidth="1"/>
    <col min="14054" max="14054" width="6.42578125" customWidth="1"/>
    <col min="14055" max="14055" width="9.42578125" customWidth="1"/>
    <col min="14056" max="14056" width="15.7109375" customWidth="1"/>
    <col min="14305" max="14305" width="17.7109375" customWidth="1"/>
    <col min="14306" max="14309" width="15.7109375" customWidth="1"/>
    <col min="14310" max="14310" width="6.42578125" customWidth="1"/>
    <col min="14311" max="14311" width="9.42578125" customWidth="1"/>
    <col min="14312" max="14312" width="15.7109375" customWidth="1"/>
    <col min="14561" max="14561" width="17.7109375" customWidth="1"/>
    <col min="14562" max="14565" width="15.7109375" customWidth="1"/>
    <col min="14566" max="14566" width="6.42578125" customWidth="1"/>
    <col min="14567" max="14567" width="9.42578125" customWidth="1"/>
    <col min="14568" max="14568" width="15.7109375" customWidth="1"/>
    <col min="14817" max="14817" width="17.7109375" customWidth="1"/>
    <col min="14818" max="14821" width="15.7109375" customWidth="1"/>
    <col min="14822" max="14822" width="6.42578125" customWidth="1"/>
    <col min="14823" max="14823" width="9.42578125" customWidth="1"/>
    <col min="14824" max="14824" width="15.7109375" customWidth="1"/>
    <col min="15073" max="15073" width="17.7109375" customWidth="1"/>
    <col min="15074" max="15077" width="15.7109375" customWidth="1"/>
    <col min="15078" max="15078" width="6.42578125" customWidth="1"/>
    <col min="15079" max="15079" width="9.42578125" customWidth="1"/>
    <col min="15080" max="15080" width="15.7109375" customWidth="1"/>
    <col min="15329" max="15329" width="17.7109375" customWidth="1"/>
    <col min="15330" max="15333" width="15.7109375" customWidth="1"/>
    <col min="15334" max="15334" width="6.42578125" customWidth="1"/>
    <col min="15335" max="15335" width="9.42578125" customWidth="1"/>
    <col min="15336" max="15336" width="15.7109375" customWidth="1"/>
    <col min="15585" max="15585" width="17.7109375" customWidth="1"/>
    <col min="15586" max="15589" width="15.7109375" customWidth="1"/>
    <col min="15590" max="15590" width="6.42578125" customWidth="1"/>
    <col min="15591" max="15591" width="9.42578125" customWidth="1"/>
    <col min="15592" max="15592" width="15.7109375" customWidth="1"/>
    <col min="15841" max="15841" width="17.7109375" customWidth="1"/>
    <col min="15842" max="15845" width="15.7109375" customWidth="1"/>
    <col min="15846" max="15846" width="6.42578125" customWidth="1"/>
    <col min="15847" max="15847" width="9.42578125" customWidth="1"/>
    <col min="15848" max="15848" width="15.7109375" customWidth="1"/>
    <col min="16097" max="16097" width="17.7109375" customWidth="1"/>
    <col min="16098" max="16101" width="15.7109375" customWidth="1"/>
    <col min="16102" max="16102" width="6.42578125" customWidth="1"/>
    <col min="16103" max="16103" width="9.42578125" customWidth="1"/>
    <col min="16104" max="16104" width="15.7109375" customWidth="1"/>
  </cols>
  <sheetData>
    <row r="2" spans="1:8" ht="15.75">
      <c r="A2" s="449" t="s">
        <v>198</v>
      </c>
      <c r="B2" s="450" t="s">
        <v>199</v>
      </c>
      <c r="C2" s="451" t="s">
        <v>200</v>
      </c>
      <c r="D2" s="451" t="s">
        <v>201</v>
      </c>
      <c r="E2" s="474" t="s">
        <v>202</v>
      </c>
      <c r="F2" s="475"/>
      <c r="G2" s="452" t="s">
        <v>203</v>
      </c>
      <c r="H2" s="451" t="s">
        <v>204</v>
      </c>
    </row>
    <row r="3" spans="1:8">
      <c r="A3" s="476" t="s">
        <v>205</v>
      </c>
      <c r="B3" s="453" t="s">
        <v>206</v>
      </c>
      <c r="C3" s="453" t="s">
        <v>210</v>
      </c>
      <c r="D3" s="454" t="s">
        <v>211</v>
      </c>
      <c r="E3" s="453" t="s">
        <v>212</v>
      </c>
      <c r="F3" s="458" t="s">
        <v>207</v>
      </c>
      <c r="G3" s="458" t="s">
        <v>208</v>
      </c>
      <c r="H3" s="479" t="s">
        <v>209</v>
      </c>
    </row>
    <row r="4" spans="1:8" s="457" customFormat="1">
      <c r="A4" s="477"/>
      <c r="B4" s="453" t="s">
        <v>206</v>
      </c>
      <c r="C4" s="453" t="s">
        <v>233</v>
      </c>
      <c r="D4" s="454" t="s">
        <v>234</v>
      </c>
      <c r="E4" s="453" t="s">
        <v>235</v>
      </c>
      <c r="F4" s="455" t="s">
        <v>207</v>
      </c>
      <c r="G4" s="456" t="s">
        <v>208</v>
      </c>
      <c r="H4" s="480"/>
    </row>
    <row r="5" spans="1:8" s="457" customFormat="1">
      <c r="A5" s="478"/>
      <c r="B5" s="453" t="s">
        <v>206</v>
      </c>
      <c r="C5" s="453" t="s">
        <v>236</v>
      </c>
      <c r="D5" s="454" t="s">
        <v>237</v>
      </c>
      <c r="E5" s="453" t="s">
        <v>238</v>
      </c>
      <c r="F5" s="455" t="s">
        <v>207</v>
      </c>
      <c r="G5" s="456" t="s">
        <v>208</v>
      </c>
      <c r="H5" s="480"/>
    </row>
    <row r="6" spans="1:8" s="457" customFormat="1">
      <c r="A6" s="478"/>
      <c r="B6" s="453" t="s">
        <v>206</v>
      </c>
      <c r="C6" s="453" t="s">
        <v>239</v>
      </c>
      <c r="D6" s="454" t="s">
        <v>240</v>
      </c>
      <c r="E6" s="453" t="s">
        <v>241</v>
      </c>
      <c r="F6" s="455" t="s">
        <v>207</v>
      </c>
      <c r="G6" s="456" t="s">
        <v>208</v>
      </c>
      <c r="H6" s="480"/>
    </row>
    <row r="7" spans="1:8" s="457" customFormat="1">
      <c r="A7" s="478"/>
      <c r="B7" s="453" t="s">
        <v>206</v>
      </c>
      <c r="C7" s="453" t="s">
        <v>242</v>
      </c>
      <c r="D7" s="454" t="s">
        <v>243</v>
      </c>
      <c r="E7" s="453" t="s">
        <v>244</v>
      </c>
      <c r="F7" s="458" t="s">
        <v>207</v>
      </c>
      <c r="G7" s="458" t="s">
        <v>208</v>
      </c>
      <c r="H7" s="480"/>
    </row>
    <row r="8" spans="1:8" s="457" customFormat="1">
      <c r="A8" s="478"/>
      <c r="B8" s="453" t="s">
        <v>206</v>
      </c>
      <c r="C8" s="453" t="s">
        <v>245</v>
      </c>
      <c r="D8" s="454" t="s">
        <v>246</v>
      </c>
      <c r="E8" s="453" t="s">
        <v>247</v>
      </c>
      <c r="F8" s="458" t="s">
        <v>207</v>
      </c>
      <c r="G8" s="458" t="s">
        <v>208</v>
      </c>
      <c r="H8" s="481"/>
    </row>
    <row r="9" spans="1:8" s="457" customFormat="1">
      <c r="A9" s="478"/>
      <c r="B9" s="453" t="s">
        <v>213</v>
      </c>
      <c r="C9" s="453" t="s">
        <v>233</v>
      </c>
      <c r="D9" s="454" t="s">
        <v>257</v>
      </c>
      <c r="E9" s="453" t="s">
        <v>248</v>
      </c>
      <c r="F9" s="455" t="s">
        <v>214</v>
      </c>
      <c r="G9" s="459" t="s">
        <v>215</v>
      </c>
      <c r="H9" s="482" t="s">
        <v>216</v>
      </c>
    </row>
    <row r="10" spans="1:8" s="457" customFormat="1">
      <c r="A10" s="478"/>
      <c r="B10" s="468" t="s">
        <v>213</v>
      </c>
      <c r="C10" s="468" t="s">
        <v>236</v>
      </c>
      <c r="D10" s="468" t="s">
        <v>249</v>
      </c>
      <c r="E10" s="453" t="s">
        <v>250</v>
      </c>
      <c r="F10" s="455" t="s">
        <v>214</v>
      </c>
      <c r="G10" s="459" t="s">
        <v>215</v>
      </c>
      <c r="H10" s="483"/>
    </row>
    <row r="11" spans="1:8" s="457" customFormat="1">
      <c r="A11" s="478"/>
      <c r="B11" s="467" t="s">
        <v>277</v>
      </c>
      <c r="C11" s="467" t="s">
        <v>236</v>
      </c>
      <c r="D11" s="469" t="s">
        <v>278</v>
      </c>
      <c r="E11" s="471" t="s">
        <v>260</v>
      </c>
      <c r="F11" s="470" t="s">
        <v>218</v>
      </c>
      <c r="G11" s="459" t="s">
        <v>215</v>
      </c>
      <c r="H11" s="483"/>
    </row>
    <row r="12" spans="1:8" s="457" customFormat="1">
      <c r="A12" s="478"/>
      <c r="B12" s="468" t="s">
        <v>213</v>
      </c>
      <c r="C12" s="468" t="s">
        <v>239</v>
      </c>
      <c r="D12" s="468" t="s">
        <v>251</v>
      </c>
      <c r="E12" s="471" t="s">
        <v>252</v>
      </c>
      <c r="F12" s="470" t="s">
        <v>214</v>
      </c>
      <c r="G12" s="459" t="s">
        <v>215</v>
      </c>
      <c r="H12" s="483"/>
    </row>
    <row r="13" spans="1:8" s="457" customFormat="1">
      <c r="A13" s="478"/>
      <c r="B13" s="472" t="s">
        <v>277</v>
      </c>
      <c r="C13" s="472" t="s">
        <v>239</v>
      </c>
      <c r="D13" s="473" t="s">
        <v>279</v>
      </c>
      <c r="E13" s="471" t="s">
        <v>262</v>
      </c>
      <c r="F13" s="470" t="s">
        <v>218</v>
      </c>
      <c r="G13" s="459" t="s">
        <v>215</v>
      </c>
      <c r="H13" s="483"/>
    </row>
    <row r="14" spans="1:8" s="457" customFormat="1">
      <c r="A14" s="478"/>
      <c r="B14" s="467" t="s">
        <v>282</v>
      </c>
      <c r="C14" s="467" t="s">
        <v>239</v>
      </c>
      <c r="D14" s="469" t="s">
        <v>283</v>
      </c>
      <c r="E14" s="471" t="s">
        <v>262</v>
      </c>
      <c r="F14" s="470" t="s">
        <v>218</v>
      </c>
      <c r="G14" s="459" t="s">
        <v>215</v>
      </c>
      <c r="H14" s="483"/>
    </row>
    <row r="15" spans="1:8" s="457" customFormat="1">
      <c r="A15" s="478"/>
      <c r="B15" s="468" t="s">
        <v>213</v>
      </c>
      <c r="C15" s="468" t="s">
        <v>242</v>
      </c>
      <c r="D15" s="468" t="s">
        <v>253</v>
      </c>
      <c r="E15" s="471" t="s">
        <v>254</v>
      </c>
      <c r="F15" s="470" t="s">
        <v>214</v>
      </c>
      <c r="G15" s="459" t="s">
        <v>215</v>
      </c>
      <c r="H15" s="483"/>
    </row>
    <row r="16" spans="1:8" s="457" customFormat="1">
      <c r="A16" s="478"/>
      <c r="B16" s="472" t="s">
        <v>277</v>
      </c>
      <c r="C16" s="472" t="s">
        <v>242</v>
      </c>
      <c r="D16" s="473" t="s">
        <v>280</v>
      </c>
      <c r="E16" s="471" t="s">
        <v>264</v>
      </c>
      <c r="F16" s="470" t="s">
        <v>218</v>
      </c>
      <c r="G16" s="459" t="s">
        <v>215</v>
      </c>
      <c r="H16" s="483"/>
    </row>
    <row r="17" spans="1:8" s="457" customFormat="1">
      <c r="A17" s="478"/>
      <c r="B17" s="467" t="s">
        <v>282</v>
      </c>
      <c r="C17" s="467" t="s">
        <v>242</v>
      </c>
      <c r="D17" s="469" t="s">
        <v>284</v>
      </c>
      <c r="E17" s="471" t="s">
        <v>264</v>
      </c>
      <c r="F17" s="470" t="s">
        <v>218</v>
      </c>
      <c r="G17" s="459" t="s">
        <v>215</v>
      </c>
      <c r="H17" s="483"/>
    </row>
    <row r="18" spans="1:8" s="457" customFormat="1">
      <c r="A18" s="478"/>
      <c r="B18" s="468" t="s">
        <v>213</v>
      </c>
      <c r="C18" s="468" t="s">
        <v>245</v>
      </c>
      <c r="D18" s="468" t="s">
        <v>255</v>
      </c>
      <c r="E18" s="471" t="s">
        <v>256</v>
      </c>
      <c r="F18" s="470" t="s">
        <v>214</v>
      </c>
      <c r="G18" s="459" t="s">
        <v>215</v>
      </c>
      <c r="H18" s="483"/>
    </row>
    <row r="19" spans="1:8" s="457" customFormat="1">
      <c r="A19" s="478"/>
      <c r="B19" s="472" t="s">
        <v>277</v>
      </c>
      <c r="C19" s="472" t="s">
        <v>245</v>
      </c>
      <c r="D19" s="473" t="s">
        <v>281</v>
      </c>
      <c r="E19" s="471" t="s">
        <v>266</v>
      </c>
      <c r="F19" s="470" t="s">
        <v>218</v>
      </c>
      <c r="G19" s="459" t="s">
        <v>215</v>
      </c>
      <c r="H19" s="483"/>
    </row>
    <row r="20" spans="1:8" s="457" customFormat="1">
      <c r="A20" s="478"/>
      <c r="B20" s="467" t="s">
        <v>282</v>
      </c>
      <c r="C20" s="467" t="s">
        <v>245</v>
      </c>
      <c r="D20" s="469" t="s">
        <v>285</v>
      </c>
      <c r="E20" s="471" t="s">
        <v>266</v>
      </c>
      <c r="F20" s="470" t="s">
        <v>218</v>
      </c>
      <c r="G20" s="459" t="s">
        <v>215</v>
      </c>
      <c r="H20" s="484"/>
    </row>
    <row r="21" spans="1:8" s="457" customFormat="1">
      <c r="A21" s="478"/>
      <c r="B21" s="453" t="s">
        <v>217</v>
      </c>
      <c r="C21" s="453" t="s">
        <v>233</v>
      </c>
      <c r="D21" s="454" t="s">
        <v>257</v>
      </c>
      <c r="E21" s="453" t="s">
        <v>258</v>
      </c>
      <c r="F21" s="460" t="s">
        <v>218</v>
      </c>
      <c r="G21" s="461" t="s">
        <v>219</v>
      </c>
      <c r="H21" s="482" t="s">
        <v>220</v>
      </c>
    </row>
    <row r="22" spans="1:8" s="457" customFormat="1">
      <c r="A22" s="478"/>
      <c r="B22" s="453" t="s">
        <v>217</v>
      </c>
      <c r="C22" s="453" t="s">
        <v>236</v>
      </c>
      <c r="D22" s="454" t="s">
        <v>259</v>
      </c>
      <c r="E22" s="453" t="s">
        <v>260</v>
      </c>
      <c r="F22" s="460" t="s">
        <v>218</v>
      </c>
      <c r="G22" s="461" t="s">
        <v>219</v>
      </c>
      <c r="H22" s="483"/>
    </row>
    <row r="23" spans="1:8" s="457" customFormat="1">
      <c r="A23" s="478"/>
      <c r="B23" s="453" t="s">
        <v>217</v>
      </c>
      <c r="C23" s="453" t="s">
        <v>239</v>
      </c>
      <c r="D23" s="454" t="s">
        <v>261</v>
      </c>
      <c r="E23" s="453" t="s">
        <v>262</v>
      </c>
      <c r="F23" s="460" t="s">
        <v>218</v>
      </c>
      <c r="G23" s="461" t="s">
        <v>219</v>
      </c>
      <c r="H23" s="483"/>
    </row>
    <row r="24" spans="1:8" s="457" customFormat="1">
      <c r="A24" s="478"/>
      <c r="B24" s="453" t="s">
        <v>217</v>
      </c>
      <c r="C24" s="453" t="s">
        <v>242</v>
      </c>
      <c r="D24" s="454" t="s">
        <v>263</v>
      </c>
      <c r="E24" s="453" t="s">
        <v>264</v>
      </c>
      <c r="F24" s="455" t="s">
        <v>218</v>
      </c>
      <c r="G24" s="459" t="s">
        <v>219</v>
      </c>
      <c r="H24" s="483"/>
    </row>
    <row r="25" spans="1:8" s="457" customFormat="1">
      <c r="A25" s="478"/>
      <c r="B25" s="453" t="s">
        <v>217</v>
      </c>
      <c r="C25" s="453" t="s">
        <v>245</v>
      </c>
      <c r="D25" s="454" t="s">
        <v>265</v>
      </c>
      <c r="E25" s="453" t="s">
        <v>266</v>
      </c>
      <c r="F25" s="455" t="s">
        <v>218</v>
      </c>
      <c r="G25" s="459" t="s">
        <v>219</v>
      </c>
      <c r="H25" s="484"/>
    </row>
    <row r="26" spans="1:8" s="457" customFormat="1">
      <c r="A26" s="478"/>
      <c r="B26" s="453" t="s">
        <v>221</v>
      </c>
      <c r="C26" s="453" t="s">
        <v>233</v>
      </c>
      <c r="D26" s="454" t="s">
        <v>267</v>
      </c>
      <c r="E26" s="453" t="s">
        <v>268</v>
      </c>
      <c r="F26" s="455" t="s">
        <v>222</v>
      </c>
      <c r="G26" s="456" t="s">
        <v>215</v>
      </c>
      <c r="H26" s="482" t="s">
        <v>223</v>
      </c>
    </row>
    <row r="27" spans="1:8" s="457" customFormat="1">
      <c r="A27" s="478"/>
      <c r="B27" s="453" t="s">
        <v>221</v>
      </c>
      <c r="C27" s="453" t="s">
        <v>236</v>
      </c>
      <c r="D27" s="454" t="s">
        <v>269</v>
      </c>
      <c r="E27" s="453" t="s">
        <v>270</v>
      </c>
      <c r="F27" s="455" t="s">
        <v>222</v>
      </c>
      <c r="G27" s="456" t="s">
        <v>215</v>
      </c>
      <c r="H27" s="483"/>
    </row>
    <row r="28" spans="1:8" s="457" customFormat="1">
      <c r="A28" s="478"/>
      <c r="B28" s="453" t="s">
        <v>221</v>
      </c>
      <c r="C28" s="453" t="s">
        <v>239</v>
      </c>
      <c r="D28" s="454" t="s">
        <v>271</v>
      </c>
      <c r="E28" s="453" t="s">
        <v>272</v>
      </c>
      <c r="F28" s="455" t="s">
        <v>222</v>
      </c>
      <c r="G28" s="456" t="s">
        <v>215</v>
      </c>
      <c r="H28" s="483"/>
    </row>
    <row r="29" spans="1:8" s="457" customFormat="1">
      <c r="A29" s="478"/>
      <c r="B29" s="453" t="s">
        <v>221</v>
      </c>
      <c r="C29" s="453" t="s">
        <v>242</v>
      </c>
      <c r="D29" s="454" t="s">
        <v>273</v>
      </c>
      <c r="E29" s="453" t="s">
        <v>274</v>
      </c>
      <c r="F29" s="455" t="s">
        <v>222</v>
      </c>
      <c r="G29" s="456" t="s">
        <v>215</v>
      </c>
      <c r="H29" s="483"/>
    </row>
    <row r="30" spans="1:8" s="457" customFormat="1">
      <c r="A30" s="478"/>
      <c r="B30" s="453" t="s">
        <v>221</v>
      </c>
      <c r="C30" s="453" t="s">
        <v>245</v>
      </c>
      <c r="D30" s="454" t="s">
        <v>275</v>
      </c>
      <c r="E30" s="453" t="s">
        <v>276</v>
      </c>
      <c r="F30" s="455" t="s">
        <v>222</v>
      </c>
      <c r="G30" s="456" t="s">
        <v>215</v>
      </c>
      <c r="H30" s="484"/>
    </row>
    <row r="32" spans="1:8">
      <c r="A32" s="462" t="s">
        <v>224</v>
      </c>
    </row>
    <row r="33" spans="1:1">
      <c r="A33" s="280" t="s">
        <v>225</v>
      </c>
    </row>
    <row r="34" spans="1:1">
      <c r="A34" s="463" t="s">
        <v>226</v>
      </c>
    </row>
    <row r="35" spans="1:1">
      <c r="A35" s="463" t="s">
        <v>227</v>
      </c>
    </row>
    <row r="36" spans="1:1" s="8" customFormat="1" ht="14.25">
      <c r="A36" s="214" t="s">
        <v>228</v>
      </c>
    </row>
    <row r="37" spans="1:1">
      <c r="A37" s="464" t="s">
        <v>229</v>
      </c>
    </row>
    <row r="38" spans="1:1">
      <c r="A38" s="465" t="s">
        <v>230</v>
      </c>
    </row>
    <row r="39" spans="1:1">
      <c r="A39" s="465" t="s">
        <v>231</v>
      </c>
    </row>
    <row r="40" spans="1:1">
      <c r="A40" s="466" t="s">
        <v>232</v>
      </c>
    </row>
  </sheetData>
  <mergeCells count="6">
    <mergeCell ref="E2:F2"/>
    <mergeCell ref="A3:A30"/>
    <mergeCell ref="H3:H8"/>
    <mergeCell ref="H9:H20"/>
    <mergeCell ref="H21:H25"/>
    <mergeCell ref="H26:H3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K58"/>
  <sheetViews>
    <sheetView topLeftCell="A2" zoomScaleNormal="100" workbookViewId="0">
      <selection activeCell="A55" sqref="A55"/>
    </sheetView>
  </sheetViews>
  <sheetFormatPr defaultRowHeight="15"/>
  <cols>
    <col min="1" max="1" width="51" customWidth="1"/>
    <col min="2" max="2" width="36.7109375" bestFit="1" customWidth="1"/>
    <col min="3" max="3" width="15.42578125" bestFit="1" customWidth="1"/>
    <col min="4" max="4" width="10.7109375" bestFit="1" customWidth="1"/>
    <col min="5" max="5" width="17.28515625" bestFit="1" customWidth="1"/>
    <col min="6" max="6" width="21.42578125" customWidth="1"/>
    <col min="7" max="7" width="18.28515625" customWidth="1"/>
    <col min="8" max="8" width="15.28515625" customWidth="1"/>
    <col min="9" max="9" width="18.42578125" customWidth="1"/>
    <col min="10" max="10" width="9.7109375" bestFit="1" customWidth="1"/>
    <col min="11" max="11" width="9.42578125" bestFit="1" customWidth="1"/>
  </cols>
  <sheetData>
    <row r="1" spans="1:11" ht="15" customHeight="1">
      <c r="A1" s="485" t="s">
        <v>0</v>
      </c>
      <c r="B1" s="485"/>
      <c r="C1" s="485"/>
      <c r="D1" s="485"/>
      <c r="E1" s="485"/>
      <c r="F1" s="485"/>
      <c r="G1" s="485"/>
      <c r="H1" s="485"/>
      <c r="I1" s="485"/>
      <c r="J1" s="485"/>
      <c r="K1" s="485"/>
    </row>
    <row r="2" spans="1:11" ht="15" customHeight="1">
      <c r="A2" s="485"/>
      <c r="B2" s="485"/>
      <c r="C2" s="485"/>
      <c r="D2" s="485"/>
      <c r="E2" s="485"/>
      <c r="F2" s="485"/>
      <c r="G2" s="485"/>
      <c r="H2" s="485"/>
      <c r="I2" s="485"/>
      <c r="J2" s="485"/>
      <c r="K2" s="485"/>
    </row>
    <row r="3" spans="1:11" ht="15" customHeight="1">
      <c r="A3" s="485"/>
      <c r="B3" s="485"/>
      <c r="C3" s="485"/>
      <c r="D3" s="485"/>
      <c r="E3" s="485"/>
      <c r="F3" s="485"/>
      <c r="G3" s="485"/>
      <c r="H3" s="485"/>
      <c r="I3" s="485"/>
      <c r="J3" s="485"/>
      <c r="K3" s="485"/>
    </row>
    <row r="4" spans="1:11" ht="34.5" customHeight="1">
      <c r="A4" s="485"/>
      <c r="B4" s="485"/>
      <c r="C4" s="485"/>
      <c r="D4" s="485"/>
      <c r="E4" s="485"/>
      <c r="F4" s="485"/>
      <c r="G4" s="485"/>
      <c r="H4" s="485"/>
      <c r="I4" s="485"/>
      <c r="J4" s="485"/>
      <c r="K4" s="485"/>
    </row>
    <row r="5" spans="1:11" s="1" customFormat="1" ht="21">
      <c r="A5" s="1" t="s">
        <v>1</v>
      </c>
      <c r="B5" s="2"/>
      <c r="C5" s="2"/>
      <c r="D5" s="2"/>
      <c r="E5" s="2"/>
      <c r="F5" s="2"/>
      <c r="G5" s="2"/>
    </row>
    <row r="6" spans="1:11" s="1" customFormat="1" ht="21.75" thickBot="1">
      <c r="B6" s="2"/>
      <c r="C6" s="2"/>
      <c r="D6" s="2"/>
      <c r="E6" s="2"/>
      <c r="F6" s="2"/>
      <c r="G6" s="2"/>
    </row>
    <row r="7" spans="1:11" ht="15.75" thickBot="1">
      <c r="A7" s="38" t="s">
        <v>2</v>
      </c>
      <c r="B7" s="39"/>
      <c r="C7" s="39"/>
      <c r="D7" s="39"/>
      <c r="E7" s="39"/>
      <c r="F7" s="39"/>
      <c r="G7" s="39"/>
      <c r="H7" s="39"/>
      <c r="I7" s="39"/>
    </row>
    <row r="8" spans="1:11" ht="55.5" customHeight="1" thickBot="1">
      <c r="A8" s="3" t="s">
        <v>3</v>
      </c>
      <c r="B8" s="4" t="s">
        <v>4</v>
      </c>
      <c r="C8" s="5" t="s">
        <v>5</v>
      </c>
      <c r="D8" s="5" t="s">
        <v>6</v>
      </c>
      <c r="E8" s="5" t="s">
        <v>7</v>
      </c>
      <c r="F8" s="5" t="s">
        <v>8</v>
      </c>
      <c r="G8" s="5" t="s">
        <v>9</v>
      </c>
      <c r="H8" s="5" t="s">
        <v>10</v>
      </c>
      <c r="I8" s="6" t="s">
        <v>11</v>
      </c>
    </row>
    <row r="9" spans="1:11" ht="21" customHeight="1" thickBot="1">
      <c r="A9" s="275" t="s">
        <v>12</v>
      </c>
      <c r="B9" s="276">
        <f>D9-4</f>
        <v>45044</v>
      </c>
      <c r="C9" s="277">
        <f>D9-2</f>
        <v>45046</v>
      </c>
      <c r="D9" s="278">
        <v>45048</v>
      </c>
      <c r="E9" s="278">
        <f>D9+25</f>
        <v>45073</v>
      </c>
      <c r="F9" s="278">
        <f>E9+4</f>
        <v>45077</v>
      </c>
      <c r="G9" s="278">
        <f>F9+2</f>
        <v>45079</v>
      </c>
      <c r="H9" s="278">
        <f>G9+2</f>
        <v>45081</v>
      </c>
      <c r="I9" s="279">
        <f>H9+1</f>
        <v>45082</v>
      </c>
    </row>
    <row r="10" spans="1:11" ht="15.75" thickBot="1">
      <c r="A10" s="280" t="s">
        <v>13</v>
      </c>
    </row>
    <row r="11" spans="1:11" ht="15.75" thickBot="1">
      <c r="A11" s="38" t="s">
        <v>14</v>
      </c>
      <c r="B11" s="39"/>
      <c r="C11" s="39"/>
      <c r="D11" s="39"/>
      <c r="E11" s="39"/>
      <c r="F11" s="39"/>
      <c r="G11" s="39"/>
      <c r="H11" s="39"/>
    </row>
    <row r="12" spans="1:11" ht="45.75" thickBot="1">
      <c r="A12" s="3" t="s">
        <v>3</v>
      </c>
      <c r="B12" s="4" t="s">
        <v>4</v>
      </c>
      <c r="C12" s="5" t="s">
        <v>5</v>
      </c>
      <c r="D12" s="5" t="s">
        <v>6</v>
      </c>
      <c r="E12" s="5" t="s">
        <v>7</v>
      </c>
      <c r="F12" s="5" t="s">
        <v>8</v>
      </c>
      <c r="G12" s="5" t="s">
        <v>9</v>
      </c>
      <c r="H12" s="281" t="s">
        <v>15</v>
      </c>
    </row>
    <row r="13" spans="1:11">
      <c r="A13" s="219" t="s">
        <v>16</v>
      </c>
      <c r="B13" s="7">
        <f>D13-4</f>
        <v>45051</v>
      </c>
      <c r="C13" s="28">
        <f>D13-2</f>
        <v>45053</v>
      </c>
      <c r="D13" s="29">
        <v>45055</v>
      </c>
      <c r="E13" s="29">
        <f>D13+26</f>
        <v>45081</v>
      </c>
      <c r="F13" s="29">
        <f>E13+4</f>
        <v>45085</v>
      </c>
      <c r="G13" s="29">
        <f>F13+2</f>
        <v>45087</v>
      </c>
      <c r="H13" s="30">
        <f>G13+4</f>
        <v>45091</v>
      </c>
      <c r="I13" s="12"/>
    </row>
    <row r="14" spans="1:11">
      <c r="A14" s="218" t="s">
        <v>17</v>
      </c>
      <c r="B14" s="9">
        <f>D14-4</f>
        <v>45058</v>
      </c>
      <c r="C14" s="220">
        <f t="shared" ref="C14:C16" si="0">D14-2</f>
        <v>45060</v>
      </c>
      <c r="D14" s="31">
        <f>D13+7</f>
        <v>45062</v>
      </c>
      <c r="E14" s="31">
        <f>E13+7</f>
        <v>45088</v>
      </c>
      <c r="F14" s="31">
        <f>F13+7</f>
        <v>45092</v>
      </c>
      <c r="G14" s="31">
        <f t="shared" ref="G14:G16" si="1">F14+2</f>
        <v>45094</v>
      </c>
      <c r="H14" s="32">
        <f>H13+7</f>
        <v>45098</v>
      </c>
      <c r="I14" s="12"/>
      <c r="J14" s="8"/>
      <c r="K14" s="8"/>
    </row>
    <row r="15" spans="1:11">
      <c r="A15" s="218" t="s">
        <v>18</v>
      </c>
      <c r="B15" s="9">
        <f>D15-4</f>
        <v>45065</v>
      </c>
      <c r="C15" s="220">
        <f t="shared" si="0"/>
        <v>45067</v>
      </c>
      <c r="D15" s="82">
        <f>D14+7</f>
        <v>45069</v>
      </c>
      <c r="E15" s="82">
        <f>E14+7</f>
        <v>45095</v>
      </c>
      <c r="F15" s="82">
        <f>E15+4</f>
        <v>45099</v>
      </c>
      <c r="G15" s="82">
        <f t="shared" si="1"/>
        <v>45101</v>
      </c>
      <c r="H15" s="216">
        <f>H14+7</f>
        <v>45105</v>
      </c>
      <c r="I15" s="12"/>
      <c r="J15" s="8"/>
      <c r="K15" s="8"/>
    </row>
    <row r="16" spans="1:11" ht="15.75" thickBot="1">
      <c r="A16" s="221" t="s">
        <v>19</v>
      </c>
      <c r="B16" s="10">
        <f>D16-4</f>
        <v>45072</v>
      </c>
      <c r="C16" s="222">
        <f t="shared" si="0"/>
        <v>45074</v>
      </c>
      <c r="D16" s="195">
        <f>D15+7</f>
        <v>45076</v>
      </c>
      <c r="E16" s="195">
        <f>E15+7</f>
        <v>45102</v>
      </c>
      <c r="F16" s="195">
        <f>E16+4</f>
        <v>45106</v>
      </c>
      <c r="G16" s="195">
        <f t="shared" si="1"/>
        <v>45108</v>
      </c>
      <c r="H16" s="217">
        <f>H15+7</f>
        <v>45112</v>
      </c>
      <c r="I16" s="12"/>
      <c r="J16" s="8"/>
      <c r="K16" s="8"/>
    </row>
    <row r="17" spans="1:9" ht="15.75">
      <c r="C17" s="11"/>
      <c r="D17" s="11"/>
      <c r="E17" s="11"/>
      <c r="F17" s="11"/>
      <c r="G17" s="11"/>
      <c r="H17" s="12"/>
      <c r="I17" s="12"/>
    </row>
    <row r="18" spans="1:9" ht="16.5" thickBot="1">
      <c r="C18" s="11"/>
      <c r="D18" s="11"/>
      <c r="E18" s="11"/>
      <c r="F18" s="11"/>
      <c r="G18" s="11"/>
      <c r="H18" s="12"/>
      <c r="I18" s="12"/>
    </row>
    <row r="19" spans="1:9" ht="16.5" thickBot="1">
      <c r="A19" s="223" t="s">
        <v>20</v>
      </c>
      <c r="B19" s="223"/>
      <c r="C19" s="40"/>
      <c r="D19" s="40"/>
      <c r="E19" s="40"/>
      <c r="F19" s="40"/>
      <c r="G19" s="40"/>
      <c r="H19" s="12"/>
      <c r="I19" s="12"/>
    </row>
    <row r="20" spans="1:9" ht="31.5" thickBot="1">
      <c r="A20" s="13" t="s">
        <v>3</v>
      </c>
      <c r="B20" s="282" t="s">
        <v>21</v>
      </c>
      <c r="C20" s="14" t="s">
        <v>5</v>
      </c>
      <c r="D20" s="14" t="s">
        <v>6</v>
      </c>
      <c r="E20" s="14" t="s">
        <v>22</v>
      </c>
      <c r="F20" s="14" t="s">
        <v>15</v>
      </c>
      <c r="G20" s="15" t="s">
        <v>23</v>
      </c>
      <c r="H20" s="12"/>
      <c r="I20" s="12"/>
    </row>
    <row r="21" spans="1:9">
      <c r="A21" s="219" t="s">
        <v>24</v>
      </c>
      <c r="B21" s="28">
        <f>D21-3</f>
        <v>45044</v>
      </c>
      <c r="C21" s="7">
        <f>D21-2</f>
        <v>45045</v>
      </c>
      <c r="D21" s="7">
        <v>45047</v>
      </c>
      <c r="E21" s="16">
        <f>D21+30</f>
        <v>45077</v>
      </c>
      <c r="F21" s="16">
        <f>E21+4</f>
        <v>45081</v>
      </c>
      <c r="G21" s="17">
        <f>F21+3</f>
        <v>45084</v>
      </c>
      <c r="H21" s="12"/>
      <c r="I21" s="12"/>
    </row>
    <row r="22" spans="1:9">
      <c r="A22" s="218" t="s">
        <v>25</v>
      </c>
      <c r="B22" s="220">
        <f>D22-3</f>
        <v>45051</v>
      </c>
      <c r="C22" s="9">
        <f t="shared" ref="C22:C24" si="2">D22-2</f>
        <v>45052</v>
      </c>
      <c r="D22" s="9">
        <f>D21+7</f>
        <v>45054</v>
      </c>
      <c r="E22" s="43">
        <f>D22+30</f>
        <v>45084</v>
      </c>
      <c r="F22" s="43">
        <f>E22+4</f>
        <v>45088</v>
      </c>
      <c r="G22" s="42">
        <f>F22+3</f>
        <v>45091</v>
      </c>
      <c r="H22" s="12"/>
      <c r="I22" s="12"/>
    </row>
    <row r="23" spans="1:9">
      <c r="A23" s="45" t="s">
        <v>26</v>
      </c>
      <c r="B23" s="220">
        <f>D23-3</f>
        <v>45058</v>
      </c>
      <c r="C23" s="9">
        <f t="shared" si="2"/>
        <v>45059</v>
      </c>
      <c r="D23" s="9">
        <f>D22+7</f>
        <v>45061</v>
      </c>
      <c r="E23" s="43">
        <f>D23+30</f>
        <v>45091</v>
      </c>
      <c r="F23" s="43">
        <f>E23+4</f>
        <v>45095</v>
      </c>
      <c r="G23" s="42">
        <f>F23+3</f>
        <v>45098</v>
      </c>
      <c r="H23" s="12"/>
      <c r="I23" s="12"/>
    </row>
    <row r="24" spans="1:9" ht="15.75" thickBot="1">
      <c r="A24" s="221" t="s">
        <v>27</v>
      </c>
      <c r="B24" s="222">
        <f>B23+7</f>
        <v>45065</v>
      </c>
      <c r="C24" s="10">
        <f t="shared" si="2"/>
        <v>45066</v>
      </c>
      <c r="D24" s="10">
        <f>D23+7</f>
        <v>45068</v>
      </c>
      <c r="E24" s="224">
        <f>D24+30</f>
        <v>45098</v>
      </c>
      <c r="F24" s="224">
        <f>E24+4</f>
        <v>45102</v>
      </c>
      <c r="G24" s="114">
        <f>F24+3</f>
        <v>45105</v>
      </c>
      <c r="H24" s="12"/>
      <c r="I24" s="12"/>
    </row>
    <row r="25" spans="1:9" ht="15.75">
      <c r="A25" s="11"/>
      <c r="B25" s="11"/>
      <c r="C25" s="11"/>
      <c r="D25" s="11"/>
      <c r="E25" s="11"/>
      <c r="F25" s="11"/>
      <c r="G25" s="11"/>
      <c r="H25" s="12"/>
      <c r="I25" s="12"/>
    </row>
    <row r="26" spans="1:9" ht="16.5" thickBot="1">
      <c r="A26" s="11"/>
      <c r="B26" s="11"/>
      <c r="C26" s="11"/>
      <c r="D26" s="11"/>
      <c r="E26" s="11"/>
      <c r="F26" s="11"/>
      <c r="G26" s="11"/>
      <c r="H26" s="12"/>
      <c r="I26" s="12"/>
    </row>
    <row r="27" spans="1:9" ht="16.5" thickBot="1">
      <c r="A27" s="34" t="s">
        <v>28</v>
      </c>
      <c r="B27" s="35"/>
      <c r="C27" s="35"/>
      <c r="D27" s="35"/>
      <c r="E27" s="35"/>
      <c r="F27" s="35"/>
      <c r="G27" s="35"/>
      <c r="H27" s="35"/>
      <c r="I27" s="18"/>
    </row>
    <row r="28" spans="1:9" ht="45.75" thickBot="1">
      <c r="A28" s="41" t="s">
        <v>3</v>
      </c>
      <c r="B28" s="283" t="s">
        <v>21</v>
      </c>
      <c r="C28" s="19" t="s">
        <v>29</v>
      </c>
      <c r="D28" s="20" t="s">
        <v>6</v>
      </c>
      <c r="E28" s="21" t="s">
        <v>30</v>
      </c>
      <c r="F28" s="20" t="s">
        <v>31</v>
      </c>
      <c r="G28" s="20" t="s">
        <v>32</v>
      </c>
      <c r="H28" s="21" t="s">
        <v>33</v>
      </c>
      <c r="I28" s="18"/>
    </row>
    <row r="29" spans="1:9">
      <c r="A29" s="284" t="s">
        <v>34</v>
      </c>
      <c r="B29" s="285">
        <f>C29-1</f>
        <v>45046</v>
      </c>
      <c r="C29" s="191">
        <f>D29-2</f>
        <v>45047</v>
      </c>
      <c r="D29" s="191">
        <v>45049</v>
      </c>
      <c r="E29" s="191">
        <f>D29+27</f>
        <v>45076</v>
      </c>
      <c r="F29" s="191">
        <f>E29+3</f>
        <v>45079</v>
      </c>
      <c r="G29" s="191">
        <f>F29+3</f>
        <v>45082</v>
      </c>
      <c r="H29" s="192">
        <f>G29+3</f>
        <v>45085</v>
      </c>
      <c r="I29" s="18"/>
    </row>
    <row r="30" spans="1:9">
      <c r="A30" s="218" t="s">
        <v>35</v>
      </c>
      <c r="B30" s="286">
        <f>B29+7</f>
        <v>45053</v>
      </c>
      <c r="C30" s="110">
        <f t="shared" ref="C30:C32" si="3">D30-2</f>
        <v>45054</v>
      </c>
      <c r="D30" s="194">
        <f>D29+7</f>
        <v>45056</v>
      </c>
      <c r="E30" s="110">
        <f t="shared" ref="E30:E32" si="4">D30+27</f>
        <v>45083</v>
      </c>
      <c r="F30" s="110">
        <f>E30+3</f>
        <v>45086</v>
      </c>
      <c r="G30" s="110">
        <f t="shared" ref="F30:H32" si="5">F30+3</f>
        <v>45089</v>
      </c>
      <c r="H30" s="225">
        <f t="shared" si="5"/>
        <v>45092</v>
      </c>
      <c r="I30" s="18"/>
    </row>
    <row r="31" spans="1:9">
      <c r="A31" s="193" t="s">
        <v>36</v>
      </c>
      <c r="B31" s="286">
        <f t="shared" ref="B31:B32" si="6">B30+7</f>
        <v>45060</v>
      </c>
      <c r="C31" s="110">
        <f t="shared" si="3"/>
        <v>45061</v>
      </c>
      <c r="D31" s="194">
        <f t="shared" ref="D31:D32" si="7">D30+7</f>
        <v>45063</v>
      </c>
      <c r="E31" s="110">
        <f t="shared" si="4"/>
        <v>45090</v>
      </c>
      <c r="F31" s="110">
        <f t="shared" si="5"/>
        <v>45093</v>
      </c>
      <c r="G31" s="110">
        <f t="shared" si="5"/>
        <v>45096</v>
      </c>
      <c r="H31" s="225">
        <f t="shared" si="5"/>
        <v>45099</v>
      </c>
      <c r="I31" s="18"/>
    </row>
    <row r="32" spans="1:9" ht="15.75" thickBot="1">
      <c r="A32" s="226" t="s">
        <v>37</v>
      </c>
      <c r="B32" s="287">
        <f t="shared" si="6"/>
        <v>45067</v>
      </c>
      <c r="C32" s="113">
        <f t="shared" si="3"/>
        <v>45068</v>
      </c>
      <c r="D32" s="227">
        <f t="shared" si="7"/>
        <v>45070</v>
      </c>
      <c r="E32" s="113">
        <f t="shared" si="4"/>
        <v>45097</v>
      </c>
      <c r="F32" s="113">
        <f t="shared" si="5"/>
        <v>45100</v>
      </c>
      <c r="G32" s="113">
        <f t="shared" si="5"/>
        <v>45103</v>
      </c>
      <c r="H32" s="228">
        <f t="shared" si="5"/>
        <v>45106</v>
      </c>
      <c r="I32" s="18"/>
    </row>
    <row r="33" spans="1:9">
      <c r="A33" s="22"/>
      <c r="B33" s="23"/>
      <c r="C33" s="23"/>
      <c r="D33" s="23"/>
      <c r="E33" s="23"/>
      <c r="F33" s="23"/>
      <c r="G33" s="23"/>
      <c r="H33" s="23"/>
      <c r="I33" s="18"/>
    </row>
    <row r="34" spans="1:9">
      <c r="A34" s="22"/>
      <c r="B34" s="23"/>
      <c r="C34" s="23"/>
      <c r="D34" s="23"/>
      <c r="E34" s="23"/>
      <c r="F34" s="23"/>
      <c r="G34" s="23"/>
      <c r="H34" s="23"/>
      <c r="I34" s="18"/>
    </row>
    <row r="35" spans="1:9" ht="16.5" thickBot="1">
      <c r="A35" s="36" t="s">
        <v>38</v>
      </c>
      <c r="B35" s="37"/>
      <c r="C35" s="37"/>
      <c r="D35" s="37"/>
      <c r="E35" s="37"/>
      <c r="F35" s="18"/>
      <c r="G35" s="18"/>
      <c r="H35" s="18"/>
      <c r="I35" s="12"/>
    </row>
    <row r="36" spans="1:9" ht="45.75" thickBot="1">
      <c r="A36" s="41" t="s">
        <v>3</v>
      </c>
      <c r="B36" s="288" t="s">
        <v>4</v>
      </c>
      <c r="C36" s="14" t="s">
        <v>39</v>
      </c>
      <c r="D36" s="15" t="s">
        <v>6</v>
      </c>
      <c r="E36" s="15" t="s">
        <v>40</v>
      </c>
      <c r="F36" s="18"/>
      <c r="H36" s="18"/>
      <c r="I36" s="12"/>
    </row>
    <row r="37" spans="1:9">
      <c r="A37" s="445" t="s">
        <v>41</v>
      </c>
      <c r="B37" s="7">
        <f>C37-1</f>
        <v>45049</v>
      </c>
      <c r="C37" s="7">
        <f>D37-2</f>
        <v>45050</v>
      </c>
      <c r="D37" s="7">
        <v>45052</v>
      </c>
      <c r="E37" s="24">
        <f>D37+14</f>
        <v>45066</v>
      </c>
      <c r="F37" s="18"/>
      <c r="H37" s="18"/>
      <c r="I37" s="12"/>
    </row>
    <row r="38" spans="1:9">
      <c r="A38" s="446" t="s">
        <v>42</v>
      </c>
      <c r="B38" s="9">
        <f>B37+7</f>
        <v>45056</v>
      </c>
      <c r="C38" s="9">
        <f t="shared" ref="C38:C40" si="8">D38-2</f>
        <v>45057</v>
      </c>
      <c r="D38" s="9">
        <f>D37+7</f>
        <v>45059</v>
      </c>
      <c r="E38" s="25">
        <f>D38+14</f>
        <v>45073</v>
      </c>
      <c r="F38" s="18"/>
      <c r="H38" s="18"/>
      <c r="I38" s="12"/>
    </row>
    <row r="39" spans="1:9">
      <c r="A39" s="447" t="s">
        <v>43</v>
      </c>
      <c r="B39" s="9">
        <f t="shared" ref="B39:B40" si="9">B38+7</f>
        <v>45063</v>
      </c>
      <c r="C39" s="9">
        <f t="shared" si="8"/>
        <v>45064</v>
      </c>
      <c r="D39" s="9">
        <f t="shared" ref="D39:D40" si="10">D38+7</f>
        <v>45066</v>
      </c>
      <c r="E39" s="25">
        <f>D39+14</f>
        <v>45080</v>
      </c>
      <c r="F39" s="18"/>
      <c r="G39" s="18"/>
      <c r="H39" s="18"/>
      <c r="I39" s="12"/>
    </row>
    <row r="40" spans="1:9" ht="16.5" thickBot="1">
      <c r="A40" s="290" t="s">
        <v>44</v>
      </c>
      <c r="B40" s="10">
        <f t="shared" si="9"/>
        <v>45070</v>
      </c>
      <c r="C40" s="10">
        <f t="shared" si="8"/>
        <v>45071</v>
      </c>
      <c r="D40" s="10">
        <f t="shared" si="10"/>
        <v>45073</v>
      </c>
      <c r="E40" s="272">
        <f t="shared" ref="E40" si="11">D40+14</f>
        <v>45087</v>
      </c>
      <c r="F40" s="18"/>
      <c r="G40" s="18"/>
      <c r="H40" s="18"/>
      <c r="I40" s="12"/>
    </row>
    <row r="41" spans="1:9">
      <c r="A41" s="291"/>
      <c r="B41" s="26"/>
      <c r="C41" s="26"/>
      <c r="D41" s="27"/>
      <c r="E41" s="26"/>
      <c r="F41" s="18"/>
      <c r="G41" s="18"/>
      <c r="H41" s="18"/>
      <c r="I41" s="12"/>
    </row>
    <row r="43" spans="1:9" ht="15.75" thickBot="1">
      <c r="A43" s="46" t="s">
        <v>45</v>
      </c>
      <c r="B43" s="47"/>
      <c r="C43" s="47"/>
      <c r="D43" s="47"/>
      <c r="E43" s="47"/>
      <c r="F43" s="47"/>
      <c r="G43" s="47"/>
      <c r="H43" s="47"/>
      <c r="I43" s="47"/>
    </row>
    <row r="44" spans="1:9" ht="30.75" thickBot="1">
      <c r="A44" s="306" t="s">
        <v>3</v>
      </c>
      <c r="B44" s="48" t="s">
        <v>46</v>
      </c>
      <c r="C44" s="49" t="s">
        <v>47</v>
      </c>
      <c r="D44" s="49" t="s">
        <v>6</v>
      </c>
      <c r="E44" s="49" t="s">
        <v>48</v>
      </c>
      <c r="F44" s="49" t="s">
        <v>49</v>
      </c>
      <c r="G44" s="49" t="s">
        <v>50</v>
      </c>
      <c r="H44" s="49" t="s">
        <v>51</v>
      </c>
      <c r="I44" s="50" t="s">
        <v>52</v>
      </c>
    </row>
    <row r="45" spans="1:9">
      <c r="A45" s="305" t="s">
        <v>53</v>
      </c>
      <c r="B45" s="293">
        <v>45044</v>
      </c>
      <c r="C45" s="294">
        <f>B45+1</f>
        <v>45045</v>
      </c>
      <c r="D45" s="295">
        <f>B45+2</f>
        <v>45046</v>
      </c>
      <c r="E45" s="295">
        <f>D45+35</f>
        <v>45081</v>
      </c>
      <c r="F45" s="295">
        <f>D45+37</f>
        <v>45083</v>
      </c>
      <c r="G45" s="295">
        <f>D45+42</f>
        <v>45088</v>
      </c>
      <c r="H45" s="295">
        <f>D45+45</f>
        <v>45091</v>
      </c>
      <c r="I45" s="296">
        <f>D45+49</f>
        <v>45095</v>
      </c>
    </row>
    <row r="46" spans="1:9">
      <c r="A46" s="304" t="s">
        <v>54</v>
      </c>
      <c r="B46" s="297">
        <f>B45+7</f>
        <v>45051</v>
      </c>
      <c r="C46" s="298">
        <f>B46+1</f>
        <v>45052</v>
      </c>
      <c r="D46" s="299">
        <f>B46+2</f>
        <v>45053</v>
      </c>
      <c r="E46" s="299">
        <f>D46+35</f>
        <v>45088</v>
      </c>
      <c r="F46" s="299">
        <f>D46+37</f>
        <v>45090</v>
      </c>
      <c r="G46" s="299">
        <f>D46+42</f>
        <v>45095</v>
      </c>
      <c r="H46" s="299">
        <f>D46+45</f>
        <v>45098</v>
      </c>
      <c r="I46" s="300">
        <f>D46+49</f>
        <v>45102</v>
      </c>
    </row>
    <row r="47" spans="1:9">
      <c r="A47" s="307" t="s">
        <v>55</v>
      </c>
      <c r="B47" s="308">
        <f>B46+7</f>
        <v>45058</v>
      </c>
      <c r="C47" s="309">
        <f>B47+1</f>
        <v>45059</v>
      </c>
      <c r="D47" s="310">
        <f>B47+2</f>
        <v>45060</v>
      </c>
      <c r="E47" s="310">
        <f>D47+35</f>
        <v>45095</v>
      </c>
      <c r="F47" s="310">
        <f>D47+37</f>
        <v>45097</v>
      </c>
      <c r="G47" s="310">
        <f>D47+42</f>
        <v>45102</v>
      </c>
      <c r="H47" s="310">
        <f>D47+45</f>
        <v>45105</v>
      </c>
      <c r="I47" s="311">
        <f>D47+49</f>
        <v>45109</v>
      </c>
    </row>
    <row r="48" spans="1:9">
      <c r="A48" s="315" t="s">
        <v>56</v>
      </c>
      <c r="B48" s="297">
        <f>B47+7</f>
        <v>45065</v>
      </c>
      <c r="C48" s="316">
        <f>C47+7</f>
        <v>45066</v>
      </c>
      <c r="D48" s="317">
        <f>B48+2</f>
        <v>45067</v>
      </c>
      <c r="E48" s="318">
        <f>D48+35</f>
        <v>45102</v>
      </c>
      <c r="F48" s="318">
        <f>D48+37</f>
        <v>45104</v>
      </c>
      <c r="G48" s="318">
        <f>D48+42</f>
        <v>45109</v>
      </c>
      <c r="H48" s="318">
        <f>D48+45</f>
        <v>45112</v>
      </c>
      <c r="I48" s="319">
        <f>D48+49</f>
        <v>45116</v>
      </c>
    </row>
    <row r="49" spans="1:9" ht="15.75" thickBot="1">
      <c r="A49" s="312" t="s">
        <v>57</v>
      </c>
      <c r="B49" s="313">
        <f>B48+7</f>
        <v>45072</v>
      </c>
      <c r="C49" s="314">
        <f>C48+7</f>
        <v>45073</v>
      </c>
      <c r="D49" s="301">
        <f>B49+2</f>
        <v>45074</v>
      </c>
      <c r="E49" s="302">
        <f>D49+35</f>
        <v>45109</v>
      </c>
      <c r="F49" s="302">
        <f>D49+37</f>
        <v>45111</v>
      </c>
      <c r="G49" s="302">
        <f>D49+42</f>
        <v>45116</v>
      </c>
      <c r="H49" s="302">
        <f>D49+45</f>
        <v>45119</v>
      </c>
      <c r="I49" s="303">
        <f>D49+49</f>
        <v>45123</v>
      </c>
    </row>
    <row r="50" spans="1:9">
      <c r="A50" s="292"/>
      <c r="B50" s="143"/>
      <c r="C50" s="144"/>
      <c r="D50" s="143"/>
      <c r="E50" s="143"/>
      <c r="F50" s="143"/>
      <c r="G50" s="143"/>
      <c r="H50" s="143"/>
      <c r="I50" s="143"/>
    </row>
    <row r="52" spans="1:9" ht="16.5" thickBot="1">
      <c r="A52" s="486" t="s">
        <v>58</v>
      </c>
      <c r="B52" s="487"/>
      <c r="C52" s="487"/>
      <c r="D52" s="487"/>
      <c r="E52" s="487"/>
      <c r="F52" s="487"/>
      <c r="G52" s="487"/>
      <c r="H52" s="487"/>
    </row>
    <row r="53" spans="1:9" ht="30.75" thickBot="1">
      <c r="A53" s="422" t="s">
        <v>3</v>
      </c>
      <c r="B53" s="53" t="s">
        <v>59</v>
      </c>
      <c r="C53" s="53" t="s">
        <v>39</v>
      </c>
      <c r="D53" s="53" t="s">
        <v>6</v>
      </c>
      <c r="E53" s="54" t="s">
        <v>60</v>
      </c>
      <c r="F53" s="54" t="s">
        <v>61</v>
      </c>
      <c r="G53" s="54" t="s">
        <v>62</v>
      </c>
      <c r="H53" s="55" t="s">
        <v>63</v>
      </c>
    </row>
    <row r="54" spans="1:9">
      <c r="A54" s="424" t="s">
        <v>64</v>
      </c>
      <c r="B54" s="425">
        <v>45044</v>
      </c>
      <c r="C54" s="56">
        <f>B54</f>
        <v>45044</v>
      </c>
      <c r="D54" s="57">
        <f>C54+2</f>
        <v>45046</v>
      </c>
      <c r="E54" s="57">
        <f>D54+22</f>
        <v>45068</v>
      </c>
      <c r="F54" s="57">
        <f>D54+23</f>
        <v>45069</v>
      </c>
      <c r="G54" s="57">
        <f>D54+27</f>
        <v>45073</v>
      </c>
      <c r="H54" s="58">
        <f>D54+28</f>
        <v>45074</v>
      </c>
    </row>
    <row r="55" spans="1:9">
      <c r="A55" s="426" t="s">
        <v>65</v>
      </c>
      <c r="B55" s="423">
        <f>B54+7</f>
        <v>45051</v>
      </c>
      <c r="C55" s="60">
        <f t="shared" ref="C55:C58" si="12">B55</f>
        <v>45051</v>
      </c>
      <c r="D55" s="61">
        <f t="shared" ref="D55:D58" si="13">C55+2</f>
        <v>45053</v>
      </c>
      <c r="E55" s="61">
        <f t="shared" ref="E55:E58" si="14">D55+22</f>
        <v>45075</v>
      </c>
      <c r="F55" s="61">
        <f t="shared" ref="F55:F58" si="15">D55+23</f>
        <v>45076</v>
      </c>
      <c r="G55" s="61">
        <f t="shared" ref="G55:G58" si="16">D55+27</f>
        <v>45080</v>
      </c>
      <c r="H55" s="62">
        <f t="shared" ref="H55:H58" si="17">D55+28</f>
        <v>45081</v>
      </c>
    </row>
    <row r="56" spans="1:9" ht="15.75">
      <c r="A56" s="289" t="s">
        <v>66</v>
      </c>
      <c r="B56" s="423">
        <f t="shared" ref="B56:B58" si="18">B55+7</f>
        <v>45058</v>
      </c>
      <c r="C56" s="60">
        <f t="shared" si="12"/>
        <v>45058</v>
      </c>
      <c r="D56" s="61">
        <f t="shared" si="13"/>
        <v>45060</v>
      </c>
      <c r="E56" s="61">
        <f t="shared" si="14"/>
        <v>45082</v>
      </c>
      <c r="F56" s="61">
        <f t="shared" si="15"/>
        <v>45083</v>
      </c>
      <c r="G56" s="61">
        <f t="shared" si="16"/>
        <v>45087</v>
      </c>
      <c r="H56" s="62">
        <f t="shared" si="17"/>
        <v>45088</v>
      </c>
    </row>
    <row r="57" spans="1:9">
      <c r="A57" s="427" t="s">
        <v>67</v>
      </c>
      <c r="B57" s="423">
        <f t="shared" si="18"/>
        <v>45065</v>
      </c>
      <c r="C57" s="60">
        <f t="shared" si="12"/>
        <v>45065</v>
      </c>
      <c r="D57" s="61">
        <f t="shared" si="13"/>
        <v>45067</v>
      </c>
      <c r="E57" s="61">
        <f t="shared" si="14"/>
        <v>45089</v>
      </c>
      <c r="F57" s="61">
        <f t="shared" si="15"/>
        <v>45090</v>
      </c>
      <c r="G57" s="61">
        <f t="shared" si="16"/>
        <v>45094</v>
      </c>
      <c r="H57" s="62">
        <f t="shared" si="17"/>
        <v>45095</v>
      </c>
    </row>
    <row r="58" spans="1:9" ht="15.75" thickBot="1">
      <c r="A58" s="428" t="s">
        <v>68</v>
      </c>
      <c r="B58" s="429">
        <f t="shared" si="18"/>
        <v>45072</v>
      </c>
      <c r="C58" s="64">
        <f t="shared" si="12"/>
        <v>45072</v>
      </c>
      <c r="D58" s="65">
        <f t="shared" si="13"/>
        <v>45074</v>
      </c>
      <c r="E58" s="65">
        <f t="shared" si="14"/>
        <v>45096</v>
      </c>
      <c r="F58" s="65">
        <f t="shared" si="15"/>
        <v>45097</v>
      </c>
      <c r="G58" s="65">
        <f t="shared" si="16"/>
        <v>45101</v>
      </c>
      <c r="H58" s="66">
        <f t="shared" si="17"/>
        <v>45102</v>
      </c>
    </row>
  </sheetData>
  <mergeCells count="2">
    <mergeCell ref="A1:K4"/>
    <mergeCell ref="A52:H52"/>
  </mergeCells>
  <pageMargins left="0.7" right="0.7" top="0.75" bottom="0.75" header="0.3" footer="0.3"/>
  <pageSetup scale="46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I139"/>
  <sheetViews>
    <sheetView workbookViewId="0">
      <selection activeCell="F109" sqref="F109"/>
    </sheetView>
  </sheetViews>
  <sheetFormatPr defaultRowHeight="15"/>
  <cols>
    <col min="1" max="1" width="60.42578125" customWidth="1"/>
    <col min="2" max="2" width="19.5703125" bestFit="1" customWidth="1"/>
    <col min="3" max="3" width="21" customWidth="1"/>
    <col min="4" max="4" width="17.5703125" customWidth="1"/>
    <col min="5" max="5" width="29" customWidth="1"/>
    <col min="6" max="6" width="27" customWidth="1"/>
    <col min="7" max="7" width="22.42578125" customWidth="1"/>
    <col min="8" max="8" width="16.42578125" customWidth="1"/>
    <col min="9" max="9" width="11.5703125" customWidth="1"/>
    <col min="10" max="10" width="17.42578125" customWidth="1"/>
    <col min="11" max="11" width="21" customWidth="1"/>
  </cols>
  <sheetData>
    <row r="1" spans="1:8" ht="15" customHeight="1">
      <c r="A1" s="491" t="s">
        <v>69</v>
      </c>
      <c r="B1" s="491"/>
      <c r="C1" s="491"/>
      <c r="D1" s="491"/>
      <c r="E1" s="491"/>
      <c r="F1" s="491"/>
      <c r="G1" s="491"/>
    </row>
    <row r="2" spans="1:8" ht="15" customHeight="1">
      <c r="A2" s="491"/>
      <c r="B2" s="491"/>
      <c r="C2" s="491"/>
      <c r="D2" s="491"/>
      <c r="E2" s="491"/>
      <c r="F2" s="491"/>
      <c r="G2" s="491"/>
    </row>
    <row r="3" spans="1:8" ht="15" customHeight="1">
      <c r="A3" s="491"/>
      <c r="B3" s="491"/>
      <c r="C3" s="491"/>
      <c r="D3" s="491"/>
      <c r="E3" s="491"/>
      <c r="F3" s="491"/>
      <c r="G3" s="491"/>
    </row>
    <row r="4" spans="1:8" ht="15" customHeight="1">
      <c r="A4" s="491"/>
      <c r="B4" s="491"/>
      <c r="C4" s="491"/>
      <c r="D4" s="491"/>
      <c r="E4" s="491"/>
      <c r="F4" s="491"/>
      <c r="G4" s="491"/>
    </row>
    <row r="5" spans="1:8" ht="21">
      <c r="A5" s="492" t="s">
        <v>1</v>
      </c>
      <c r="B5" s="492"/>
      <c r="C5" s="492"/>
      <c r="D5" s="492"/>
      <c r="E5" s="492"/>
      <c r="F5" s="492"/>
      <c r="G5" s="492"/>
    </row>
    <row r="6" spans="1:8" ht="21">
      <c r="A6" s="67"/>
      <c r="B6" s="67"/>
      <c r="C6" s="67"/>
      <c r="D6" s="67"/>
      <c r="E6" s="67"/>
      <c r="F6" s="67"/>
      <c r="G6" s="67"/>
    </row>
    <row r="7" spans="1:8" ht="21" customHeight="1">
      <c r="A7" s="493" t="s">
        <v>70</v>
      </c>
      <c r="B7" s="493"/>
      <c r="C7" s="493"/>
      <c r="D7" s="493"/>
      <c r="E7" s="493"/>
      <c r="F7" s="493"/>
      <c r="G7" s="493"/>
      <c r="H7" s="493"/>
    </row>
    <row r="8" spans="1:8" ht="21" customHeight="1" thickBot="1">
      <c r="A8" s="493"/>
      <c r="B8" s="493"/>
      <c r="C8" s="493"/>
      <c r="D8" s="493"/>
      <c r="E8" s="493"/>
      <c r="F8" s="493"/>
      <c r="G8" s="493"/>
      <c r="H8" s="493"/>
    </row>
    <row r="9" spans="1:8" ht="39.75" customHeight="1" thickBot="1">
      <c r="A9" s="68" t="s">
        <v>3</v>
      </c>
      <c r="B9" s="69" t="s">
        <v>71</v>
      </c>
      <c r="C9" s="70" t="s">
        <v>39</v>
      </c>
      <c r="D9" s="70" t="s">
        <v>6</v>
      </c>
      <c r="E9" s="69" t="s">
        <v>72</v>
      </c>
      <c r="F9" s="69" t="s">
        <v>73</v>
      </c>
      <c r="G9" s="69" t="s">
        <v>74</v>
      </c>
      <c r="H9" s="69" t="s">
        <v>75</v>
      </c>
    </row>
    <row r="10" spans="1:8" ht="19.5" customHeight="1">
      <c r="A10" s="159" t="s">
        <v>76</v>
      </c>
      <c r="B10" s="407">
        <v>44679</v>
      </c>
      <c r="C10" s="71">
        <f t="shared" ref="C10:C19" si="0">B10</f>
        <v>44679</v>
      </c>
      <c r="D10" s="71">
        <f>C10+1</f>
        <v>44680</v>
      </c>
      <c r="E10" s="72"/>
      <c r="F10" s="72"/>
      <c r="G10" s="72"/>
      <c r="H10" s="73"/>
    </row>
    <row r="11" spans="1:8" ht="19.5" customHeight="1">
      <c r="A11" s="160" t="s">
        <v>77</v>
      </c>
      <c r="B11" s="259">
        <f>B10+3</f>
        <v>44682</v>
      </c>
      <c r="C11" s="259">
        <f t="shared" si="0"/>
        <v>44682</v>
      </c>
      <c r="D11" s="259">
        <f>D10+4</f>
        <v>44684</v>
      </c>
      <c r="E11" s="74">
        <f>D11+35</f>
        <v>44719</v>
      </c>
      <c r="F11" s="74">
        <f>E11+2</f>
        <v>44721</v>
      </c>
      <c r="G11" s="74">
        <f>F11+4</f>
        <v>44725</v>
      </c>
      <c r="H11" s="75">
        <f>G11+3</f>
        <v>44728</v>
      </c>
    </row>
    <row r="12" spans="1:8" ht="19.5" customHeight="1">
      <c r="A12" s="161" t="s">
        <v>78</v>
      </c>
      <c r="B12" s="259">
        <f t="shared" ref="B12:B19" si="1">B10+7</f>
        <v>44686</v>
      </c>
      <c r="C12" s="259">
        <f t="shared" si="0"/>
        <v>44686</v>
      </c>
      <c r="D12" s="259">
        <f>C12+1</f>
        <v>44687</v>
      </c>
      <c r="E12" s="76"/>
      <c r="F12" s="76"/>
      <c r="G12" s="76"/>
      <c r="H12" s="75"/>
    </row>
    <row r="13" spans="1:8" ht="19.5" customHeight="1">
      <c r="A13" s="160" t="s">
        <v>79</v>
      </c>
      <c r="B13" s="259">
        <f t="shared" si="1"/>
        <v>44689</v>
      </c>
      <c r="C13" s="259">
        <f t="shared" si="0"/>
        <v>44689</v>
      </c>
      <c r="D13" s="259">
        <f>D12+4</f>
        <v>44691</v>
      </c>
      <c r="E13" s="74">
        <f>D13+35</f>
        <v>44726</v>
      </c>
      <c r="F13" s="74">
        <f>E13+2</f>
        <v>44728</v>
      </c>
      <c r="G13" s="74">
        <f>F13+4</f>
        <v>44732</v>
      </c>
      <c r="H13" s="75">
        <f t="shared" ref="H13:H19" si="2">G13+3</f>
        <v>44735</v>
      </c>
    </row>
    <row r="14" spans="1:8" ht="19.5" customHeight="1">
      <c r="A14" s="160" t="s">
        <v>80</v>
      </c>
      <c r="B14" s="259">
        <f t="shared" si="1"/>
        <v>44693</v>
      </c>
      <c r="C14" s="259">
        <f t="shared" si="0"/>
        <v>44693</v>
      </c>
      <c r="D14" s="259">
        <f>C14+1</f>
        <v>44694</v>
      </c>
      <c r="E14" s="76"/>
      <c r="F14" s="76"/>
      <c r="G14" s="76"/>
      <c r="H14" s="75"/>
    </row>
    <row r="15" spans="1:8" ht="19.5" customHeight="1">
      <c r="A15" s="160" t="s">
        <v>81</v>
      </c>
      <c r="B15" s="259">
        <f t="shared" si="1"/>
        <v>44696</v>
      </c>
      <c r="C15" s="259">
        <f t="shared" si="0"/>
        <v>44696</v>
      </c>
      <c r="D15" s="259">
        <f>D14+4</f>
        <v>44698</v>
      </c>
      <c r="E15" s="74">
        <f>D15+35</f>
        <v>44733</v>
      </c>
      <c r="F15" s="74">
        <f>E15+2</f>
        <v>44735</v>
      </c>
      <c r="G15" s="74">
        <f>F15+4</f>
        <v>44739</v>
      </c>
      <c r="H15" s="75">
        <f t="shared" si="2"/>
        <v>44742</v>
      </c>
    </row>
    <row r="16" spans="1:8" ht="19.5" customHeight="1">
      <c r="A16" s="160" t="s">
        <v>82</v>
      </c>
      <c r="B16" s="259">
        <f t="shared" si="1"/>
        <v>44700</v>
      </c>
      <c r="C16" s="259">
        <f t="shared" si="0"/>
        <v>44700</v>
      </c>
      <c r="D16" s="259">
        <f>C16+1</f>
        <v>44701</v>
      </c>
      <c r="E16" s="76"/>
      <c r="F16" s="76"/>
      <c r="G16" s="76"/>
      <c r="H16" s="75"/>
    </row>
    <row r="17" spans="1:9" ht="19.5" customHeight="1">
      <c r="A17" s="160" t="s">
        <v>83</v>
      </c>
      <c r="B17" s="259">
        <f t="shared" si="1"/>
        <v>44703</v>
      </c>
      <c r="C17" s="259">
        <f t="shared" si="0"/>
        <v>44703</v>
      </c>
      <c r="D17" s="259">
        <f>D16+4</f>
        <v>44705</v>
      </c>
      <c r="E17" s="74">
        <f>D17+35</f>
        <v>44740</v>
      </c>
      <c r="F17" s="74">
        <f>E17+2</f>
        <v>44742</v>
      </c>
      <c r="G17" s="74">
        <f>F17+4</f>
        <v>44746</v>
      </c>
      <c r="H17" s="75">
        <f t="shared" si="2"/>
        <v>44749</v>
      </c>
    </row>
    <row r="18" spans="1:9" ht="19.5" customHeight="1">
      <c r="A18" s="160" t="s">
        <v>84</v>
      </c>
      <c r="B18" s="259">
        <f t="shared" si="1"/>
        <v>44707</v>
      </c>
      <c r="C18" s="259">
        <f t="shared" si="0"/>
        <v>44707</v>
      </c>
      <c r="D18" s="259">
        <f>C18+1</f>
        <v>44708</v>
      </c>
      <c r="E18" s="76"/>
      <c r="F18" s="76"/>
      <c r="G18" s="76"/>
      <c r="H18" s="75"/>
    </row>
    <row r="19" spans="1:9" ht="19.5" customHeight="1" thickBot="1">
      <c r="A19" s="408" t="s">
        <v>85</v>
      </c>
      <c r="B19" s="260">
        <f t="shared" si="1"/>
        <v>44710</v>
      </c>
      <c r="C19" s="260">
        <f t="shared" si="0"/>
        <v>44710</v>
      </c>
      <c r="D19" s="260">
        <f>D18+4</f>
        <v>44712</v>
      </c>
      <c r="E19" s="77">
        <f>D19+35</f>
        <v>44747</v>
      </c>
      <c r="F19" s="77">
        <f>E19+2</f>
        <v>44749</v>
      </c>
      <c r="G19" s="77">
        <f>F19+4</f>
        <v>44753</v>
      </c>
      <c r="H19" s="78">
        <f t="shared" si="2"/>
        <v>44756</v>
      </c>
    </row>
    <row r="20" spans="1:9" ht="15.75">
      <c r="A20" s="79"/>
      <c r="B20" s="27"/>
      <c r="C20" s="27"/>
      <c r="D20" s="27"/>
      <c r="E20" s="27"/>
      <c r="F20" s="27"/>
      <c r="G20" s="80"/>
    </row>
    <row r="21" spans="1:9" ht="15.75">
      <c r="A21" s="79"/>
      <c r="B21" s="27"/>
      <c r="C21" s="27"/>
      <c r="D21" s="27"/>
      <c r="E21" s="27"/>
      <c r="F21" s="27"/>
      <c r="G21" s="80"/>
    </row>
    <row r="22" spans="1:9" ht="15.75" customHeight="1">
      <c r="A22" s="494" t="s">
        <v>86</v>
      </c>
      <c r="B22" s="494"/>
      <c r="C22" s="494"/>
      <c r="D22" s="494"/>
      <c r="E22" s="494"/>
      <c r="F22" s="494"/>
      <c r="G22" s="494"/>
      <c r="H22" s="494"/>
      <c r="I22" s="494"/>
    </row>
    <row r="23" spans="1:9" ht="28.5" customHeight="1" thickBot="1">
      <c r="A23" s="494"/>
      <c r="B23" s="494"/>
      <c r="C23" s="494"/>
      <c r="D23" s="494"/>
      <c r="E23" s="494"/>
      <c r="F23" s="494"/>
      <c r="G23" s="494"/>
      <c r="H23" s="494"/>
      <c r="I23" s="494"/>
    </row>
    <row r="24" spans="1:9" ht="30" customHeight="1" thickBot="1">
      <c r="A24" s="68" t="s">
        <v>3</v>
      </c>
      <c r="B24" s="263" t="s">
        <v>71</v>
      </c>
      <c r="C24" s="263" t="s">
        <v>39</v>
      </c>
      <c r="D24" s="263" t="s">
        <v>6</v>
      </c>
      <c r="E24" s="263" t="s">
        <v>74</v>
      </c>
      <c r="F24" s="263" t="s">
        <v>87</v>
      </c>
      <c r="G24" s="264" t="s">
        <v>72</v>
      </c>
      <c r="H24" s="265" t="s">
        <v>88</v>
      </c>
      <c r="I24" s="266" t="s">
        <v>89</v>
      </c>
    </row>
    <row r="25" spans="1:9">
      <c r="A25" s="44" t="s">
        <v>90</v>
      </c>
      <c r="B25" s="7">
        <v>45047</v>
      </c>
      <c r="C25" s="409">
        <f>B25</f>
        <v>45047</v>
      </c>
      <c r="D25" s="81">
        <f>C25</f>
        <v>45047</v>
      </c>
      <c r="E25" s="72"/>
      <c r="F25" s="72"/>
      <c r="G25" s="72"/>
      <c r="H25" s="72"/>
      <c r="I25" s="410"/>
    </row>
    <row r="26" spans="1:9">
      <c r="A26" s="45" t="s">
        <v>91</v>
      </c>
      <c r="B26" s="82">
        <f>B25+2</f>
        <v>45049</v>
      </c>
      <c r="C26" s="82">
        <f t="shared" ref="C26:C32" si="3">B26</f>
        <v>45049</v>
      </c>
      <c r="D26" s="83">
        <f>C26+2</f>
        <v>45051</v>
      </c>
      <c r="E26" s="74">
        <f>D26+35</f>
        <v>45086</v>
      </c>
      <c r="F26" s="74">
        <f>E26+2</f>
        <v>45088</v>
      </c>
      <c r="G26" s="74">
        <f>F26+2</f>
        <v>45090</v>
      </c>
      <c r="H26" s="74">
        <f>G26+3</f>
        <v>45093</v>
      </c>
      <c r="I26" s="75">
        <f>H26+3</f>
        <v>45096</v>
      </c>
    </row>
    <row r="27" spans="1:9">
      <c r="A27" s="45" t="s">
        <v>92</v>
      </c>
      <c r="B27" s="82">
        <f>B25+7</f>
        <v>45054</v>
      </c>
      <c r="C27" s="82">
        <f t="shared" si="3"/>
        <v>45054</v>
      </c>
      <c r="D27" s="83">
        <f>C27</f>
        <v>45054</v>
      </c>
      <c r="E27" s="76"/>
      <c r="F27" s="76"/>
      <c r="G27" s="76"/>
      <c r="H27" s="74"/>
      <c r="I27" s="75"/>
    </row>
    <row r="28" spans="1:9">
      <c r="A28" s="267" t="s">
        <v>93</v>
      </c>
      <c r="B28" s="82">
        <f>B27+2</f>
        <v>45056</v>
      </c>
      <c r="C28" s="82">
        <f t="shared" si="3"/>
        <v>45056</v>
      </c>
      <c r="D28" s="83">
        <f>C28+2</f>
        <v>45058</v>
      </c>
      <c r="E28" s="74">
        <f>D28+35</f>
        <v>45093</v>
      </c>
      <c r="F28" s="74">
        <f>E28+2</f>
        <v>45095</v>
      </c>
      <c r="G28" s="74">
        <f>F28+2</f>
        <v>45097</v>
      </c>
      <c r="H28" s="74">
        <f>G28+3</f>
        <v>45100</v>
      </c>
      <c r="I28" s="75">
        <f>H28+3</f>
        <v>45103</v>
      </c>
    </row>
    <row r="29" spans="1:9">
      <c r="A29" s="45" t="s">
        <v>94</v>
      </c>
      <c r="B29" s="82">
        <f>B25+14</f>
        <v>45061</v>
      </c>
      <c r="C29" s="82">
        <f t="shared" si="3"/>
        <v>45061</v>
      </c>
      <c r="D29" s="83">
        <f>C29</f>
        <v>45061</v>
      </c>
      <c r="E29" s="76"/>
      <c r="F29" s="76"/>
      <c r="G29" s="76"/>
      <c r="H29" s="74"/>
      <c r="I29" s="75"/>
    </row>
    <row r="30" spans="1:9">
      <c r="A30" s="45" t="s">
        <v>91</v>
      </c>
      <c r="B30" s="82">
        <f>B29+2</f>
        <v>45063</v>
      </c>
      <c r="C30" s="31">
        <f t="shared" si="3"/>
        <v>45063</v>
      </c>
      <c r="D30" s="83">
        <f>C30+2</f>
        <v>45065</v>
      </c>
      <c r="E30" s="74">
        <f>D30+35</f>
        <v>45100</v>
      </c>
      <c r="F30" s="74">
        <f>E30+2</f>
        <v>45102</v>
      </c>
      <c r="G30" s="74">
        <f>F30+2</f>
        <v>45104</v>
      </c>
      <c r="H30" s="74">
        <f>G30+3</f>
        <v>45107</v>
      </c>
      <c r="I30" s="75">
        <f>H30+3</f>
        <v>45110</v>
      </c>
    </row>
    <row r="31" spans="1:9">
      <c r="A31" s="45" t="s">
        <v>95</v>
      </c>
      <c r="B31" s="84">
        <f>B29+7</f>
        <v>45068</v>
      </c>
      <c r="C31" s="84">
        <f t="shared" si="3"/>
        <v>45068</v>
      </c>
      <c r="D31" s="83">
        <f>C31</f>
        <v>45068</v>
      </c>
      <c r="E31" s="76"/>
      <c r="F31" s="76"/>
      <c r="G31" s="76"/>
      <c r="H31" s="74"/>
      <c r="I31" s="75"/>
    </row>
    <row r="32" spans="1:9" ht="15.75">
      <c r="A32" s="448" t="s">
        <v>96</v>
      </c>
      <c r="B32" s="82">
        <f>B31+2</f>
        <v>45070</v>
      </c>
      <c r="C32" s="82">
        <f t="shared" si="3"/>
        <v>45070</v>
      </c>
      <c r="D32" s="83">
        <f>D30+7</f>
        <v>45072</v>
      </c>
      <c r="E32" s="74">
        <f>D32+35</f>
        <v>45107</v>
      </c>
      <c r="F32" s="74">
        <f>E32+2</f>
        <v>45109</v>
      </c>
      <c r="G32" s="74">
        <f>F32+2</f>
        <v>45111</v>
      </c>
      <c r="H32" s="74">
        <f>G32+3</f>
        <v>45114</v>
      </c>
      <c r="I32" s="75">
        <f>H32+3</f>
        <v>45117</v>
      </c>
    </row>
    <row r="33" spans="1:9">
      <c r="A33" s="45" t="s">
        <v>97</v>
      </c>
      <c r="B33" s="84">
        <f>B31+7</f>
        <v>45075</v>
      </c>
      <c r="C33" s="84">
        <f t="shared" ref="C33" si="4">B33</f>
        <v>45075</v>
      </c>
      <c r="D33" s="83">
        <f>C33</f>
        <v>45075</v>
      </c>
      <c r="E33" s="74"/>
      <c r="F33" s="74"/>
      <c r="G33" s="74"/>
      <c r="H33" s="74"/>
      <c r="I33" s="75"/>
    </row>
    <row r="34" spans="1:9" ht="15.75" thickBot="1">
      <c r="A34" s="261" t="s">
        <v>91</v>
      </c>
      <c r="B34" s="195">
        <f>B33+2</f>
        <v>45077</v>
      </c>
      <c r="C34" s="195">
        <f t="shared" ref="C34" si="5">B34</f>
        <v>45077</v>
      </c>
      <c r="D34" s="96">
        <f>D32+7</f>
        <v>45079</v>
      </c>
      <c r="E34" s="77">
        <f>D34+35</f>
        <v>45114</v>
      </c>
      <c r="F34" s="77">
        <f>E34+2</f>
        <v>45116</v>
      </c>
      <c r="G34" s="77">
        <f>F34+2</f>
        <v>45118</v>
      </c>
      <c r="H34" s="77">
        <f>G34+3</f>
        <v>45121</v>
      </c>
      <c r="I34" s="78">
        <f>H34+3</f>
        <v>45124</v>
      </c>
    </row>
    <row r="35" spans="1:9" ht="16.5" thickBot="1">
      <c r="A35" s="85"/>
      <c r="B35" s="51"/>
      <c r="C35" s="86"/>
      <c r="D35" s="86"/>
      <c r="E35" s="86"/>
      <c r="F35" s="87"/>
      <c r="G35" s="80"/>
    </row>
    <row r="36" spans="1:9" ht="16.5" thickBot="1">
      <c r="A36" s="495" t="s">
        <v>98</v>
      </c>
      <c r="B36" s="495"/>
      <c r="C36" s="495"/>
      <c r="D36" s="495"/>
      <c r="E36" s="495"/>
      <c r="F36" s="495"/>
      <c r="G36" s="80"/>
    </row>
    <row r="37" spans="1:9" ht="42.75" customHeight="1" thickBot="1">
      <c r="A37" s="88" t="s">
        <v>99</v>
      </c>
      <c r="B37" s="89" t="s">
        <v>100</v>
      </c>
      <c r="C37" s="90" t="s">
        <v>47</v>
      </c>
      <c r="D37" s="89" t="s">
        <v>6</v>
      </c>
      <c r="E37" s="91" t="s">
        <v>101</v>
      </c>
      <c r="F37" s="92" t="s">
        <v>102</v>
      </c>
      <c r="G37" s="80"/>
    </row>
    <row r="38" spans="1:9" ht="15.75">
      <c r="A38" s="44" t="s">
        <v>103</v>
      </c>
      <c r="B38" s="81">
        <v>45050</v>
      </c>
      <c r="C38" s="81">
        <f>B38+1</f>
        <v>45051</v>
      </c>
      <c r="D38" s="81">
        <f>C38+2</f>
        <v>45053</v>
      </c>
      <c r="E38" s="81">
        <f>D38+22</f>
        <v>45075</v>
      </c>
      <c r="F38" s="93">
        <f>E38+7</f>
        <v>45082</v>
      </c>
      <c r="G38" s="80"/>
    </row>
    <row r="39" spans="1:9" ht="15.75">
      <c r="A39" s="45" t="s">
        <v>104</v>
      </c>
      <c r="B39" s="83">
        <f>B38+7</f>
        <v>45057</v>
      </c>
      <c r="C39" s="83">
        <f t="shared" ref="C39:C41" si="6">B39+1</f>
        <v>45058</v>
      </c>
      <c r="D39" s="83">
        <f t="shared" ref="D39:D41" si="7">C39+2</f>
        <v>45060</v>
      </c>
      <c r="E39" s="83">
        <f t="shared" ref="E39:E41" si="8">D39+22</f>
        <v>45082</v>
      </c>
      <c r="F39" s="94">
        <f t="shared" ref="F39:F41" si="9">E39+7</f>
        <v>45089</v>
      </c>
      <c r="G39" s="80"/>
    </row>
    <row r="40" spans="1:9" ht="15.75">
      <c r="A40" s="45" t="s">
        <v>105</v>
      </c>
      <c r="B40" s="83">
        <f t="shared" ref="B40:B41" si="10">B39+7</f>
        <v>45064</v>
      </c>
      <c r="C40" s="83">
        <f t="shared" si="6"/>
        <v>45065</v>
      </c>
      <c r="D40" s="83">
        <f t="shared" si="7"/>
        <v>45067</v>
      </c>
      <c r="E40" s="83">
        <f t="shared" si="8"/>
        <v>45089</v>
      </c>
      <c r="F40" s="94">
        <f t="shared" si="9"/>
        <v>45096</v>
      </c>
      <c r="G40" s="80"/>
    </row>
    <row r="41" spans="1:9" ht="16.5" thickBot="1">
      <c r="A41" s="261" t="s">
        <v>106</v>
      </c>
      <c r="B41" s="96">
        <f t="shared" si="10"/>
        <v>45071</v>
      </c>
      <c r="C41" s="96">
        <f t="shared" si="6"/>
        <v>45072</v>
      </c>
      <c r="D41" s="96">
        <f t="shared" si="7"/>
        <v>45074</v>
      </c>
      <c r="E41" s="96">
        <f t="shared" si="8"/>
        <v>45096</v>
      </c>
      <c r="F41" s="97">
        <f t="shared" si="9"/>
        <v>45103</v>
      </c>
      <c r="G41" s="80"/>
    </row>
    <row r="42" spans="1:9" ht="15.75">
      <c r="A42" s="273"/>
      <c r="B42" s="86"/>
      <c r="C42" s="86"/>
      <c r="D42" s="86"/>
      <c r="E42" s="86"/>
      <c r="F42" s="274"/>
      <c r="G42" s="80"/>
    </row>
    <row r="43" spans="1:9" ht="16.5" thickBot="1">
      <c r="A43" s="98"/>
      <c r="B43" s="99"/>
      <c r="C43" s="99"/>
      <c r="D43" s="99"/>
      <c r="E43" s="100"/>
      <c r="F43" s="101"/>
      <c r="G43" s="80"/>
    </row>
    <row r="44" spans="1:9" ht="15.75">
      <c r="A44" s="496" t="s">
        <v>107</v>
      </c>
      <c r="B44" s="497"/>
      <c r="C44" s="497"/>
      <c r="D44" s="497"/>
      <c r="E44" s="497"/>
      <c r="F44" s="80"/>
    </row>
    <row r="45" spans="1:9" ht="20.25" customHeight="1" thickBot="1">
      <c r="A45" s="498" t="s">
        <v>108</v>
      </c>
      <c r="B45" s="499"/>
      <c r="C45" s="499"/>
      <c r="D45" s="499"/>
      <c r="E45" s="499"/>
      <c r="F45" s="80"/>
    </row>
    <row r="46" spans="1:9" ht="30">
      <c r="A46" s="102" t="s">
        <v>109</v>
      </c>
      <c r="B46" s="103" t="s">
        <v>46</v>
      </c>
      <c r="C46" s="104" t="s">
        <v>47</v>
      </c>
      <c r="D46" s="104" t="s">
        <v>6</v>
      </c>
      <c r="E46" s="105" t="s">
        <v>110</v>
      </c>
      <c r="F46" s="80"/>
    </row>
    <row r="47" spans="1:9" ht="15.75">
      <c r="A47" s="262" t="s">
        <v>111</v>
      </c>
      <c r="B47" s="43">
        <v>45049</v>
      </c>
      <c r="C47" s="43">
        <f>B47</f>
        <v>45049</v>
      </c>
      <c r="D47" s="43">
        <f>C47+2</f>
        <v>45051</v>
      </c>
      <c r="E47" s="42">
        <f>D47+21</f>
        <v>45072</v>
      </c>
      <c r="F47" s="80"/>
    </row>
    <row r="48" spans="1:9" ht="15" customHeight="1">
      <c r="A48" s="262" t="s">
        <v>112</v>
      </c>
      <c r="B48" s="110">
        <f>B47+7</f>
        <v>45056</v>
      </c>
      <c r="C48" s="110">
        <f>B48</f>
        <v>45056</v>
      </c>
      <c r="D48" s="110">
        <f>C48+2</f>
        <v>45058</v>
      </c>
      <c r="E48" s="42">
        <f>D48+21</f>
        <v>45079</v>
      </c>
      <c r="F48" s="80"/>
    </row>
    <row r="49" spans="1:8" ht="15.75">
      <c r="A49" s="268" t="s">
        <v>113</v>
      </c>
      <c r="B49" s="110">
        <f t="shared" ref="B49:B51" si="11">B48+7</f>
        <v>45063</v>
      </c>
      <c r="C49" s="110">
        <f t="shared" ref="C49:C50" si="12">B49</f>
        <v>45063</v>
      </c>
      <c r="D49" s="110">
        <f t="shared" ref="D49:D50" si="13">C49+2</f>
        <v>45065</v>
      </c>
      <c r="E49" s="42">
        <f t="shared" ref="E49:E50" si="14">D49+21</f>
        <v>45086</v>
      </c>
      <c r="F49" s="80"/>
    </row>
    <row r="50" spans="1:8" ht="15.75">
      <c r="A50" s="268" t="s">
        <v>114</v>
      </c>
      <c r="B50" s="110">
        <f t="shared" si="11"/>
        <v>45070</v>
      </c>
      <c r="C50" s="110">
        <f t="shared" si="12"/>
        <v>45070</v>
      </c>
      <c r="D50" s="110">
        <f t="shared" si="13"/>
        <v>45072</v>
      </c>
      <c r="E50" s="42">
        <f t="shared" si="14"/>
        <v>45093</v>
      </c>
      <c r="F50" s="80"/>
    </row>
    <row r="51" spans="1:8" ht="16.5" thickBot="1">
      <c r="A51" s="95" t="s">
        <v>115</v>
      </c>
      <c r="B51" s="113">
        <f t="shared" si="11"/>
        <v>45077</v>
      </c>
      <c r="C51" s="113">
        <f t="shared" ref="C51" si="15">B51</f>
        <v>45077</v>
      </c>
      <c r="D51" s="113">
        <f t="shared" ref="D51" si="16">C51+2</f>
        <v>45079</v>
      </c>
      <c r="E51" s="114">
        <f t="shared" ref="E51" si="17">D51+21</f>
        <v>45100</v>
      </c>
      <c r="F51" s="80"/>
    </row>
    <row r="52" spans="1:8" ht="15.75">
      <c r="A52" s="115"/>
      <c r="B52" s="99"/>
      <c r="C52" s="99"/>
      <c r="D52" s="99"/>
      <c r="E52" s="100"/>
      <c r="F52" s="80"/>
    </row>
    <row r="53" spans="1:8" ht="16.5" thickBot="1">
      <c r="A53" s="115"/>
      <c r="B53" s="99"/>
      <c r="C53" s="99"/>
      <c r="D53" s="99"/>
      <c r="E53" s="100"/>
      <c r="F53" s="80"/>
    </row>
    <row r="54" spans="1:8" ht="15.75">
      <c r="A54" s="496" t="s">
        <v>116</v>
      </c>
      <c r="B54" s="497"/>
      <c r="C54" s="497"/>
      <c r="D54" s="497"/>
      <c r="E54" s="497"/>
      <c r="F54" s="80"/>
    </row>
    <row r="55" spans="1:8" ht="16.5" thickBot="1">
      <c r="A55" s="498" t="s">
        <v>108</v>
      </c>
      <c r="B55" s="499"/>
      <c r="C55" s="499"/>
      <c r="D55" s="499"/>
      <c r="E55" s="499"/>
      <c r="F55" s="80"/>
    </row>
    <row r="56" spans="1:8" ht="30.75" thickBot="1">
      <c r="A56" s="102" t="s">
        <v>109</v>
      </c>
      <c r="B56" s="103" t="s">
        <v>117</v>
      </c>
      <c r="C56" s="104" t="s">
        <v>47</v>
      </c>
      <c r="D56" s="104" t="s">
        <v>6</v>
      </c>
      <c r="E56" s="105" t="s">
        <v>118</v>
      </c>
      <c r="F56" s="80"/>
    </row>
    <row r="57" spans="1:8" ht="15.75">
      <c r="A57" s="106" t="s">
        <v>119</v>
      </c>
      <c r="B57" s="107">
        <v>44686</v>
      </c>
      <c r="C57" s="16">
        <f>B57</f>
        <v>44686</v>
      </c>
      <c r="D57" s="16">
        <f>C57+2</f>
        <v>44688</v>
      </c>
      <c r="E57" s="17">
        <f>D57+22</f>
        <v>44710</v>
      </c>
      <c r="F57" s="80"/>
    </row>
    <row r="58" spans="1:8" ht="15.75">
      <c r="A58" s="151" t="s">
        <v>120</v>
      </c>
      <c r="B58" s="109">
        <f>B57+7</f>
        <v>44693</v>
      </c>
      <c r="C58" s="43">
        <f>B58</f>
        <v>44693</v>
      </c>
      <c r="D58" s="43">
        <f>C58+2</f>
        <v>44695</v>
      </c>
      <c r="E58" s="42">
        <f>D58+22</f>
        <v>44717</v>
      </c>
      <c r="F58" s="80"/>
    </row>
    <row r="59" spans="1:8" ht="15.75">
      <c r="A59" s="108" t="s">
        <v>121</v>
      </c>
      <c r="B59" s="109">
        <f t="shared" ref="B59:B60" si="18">B58+7</f>
        <v>44700</v>
      </c>
      <c r="C59" s="110">
        <f t="shared" ref="C59:C60" si="19">B59</f>
        <v>44700</v>
      </c>
      <c r="D59" s="110">
        <f t="shared" ref="D59:D60" si="20">C59+2</f>
        <v>44702</v>
      </c>
      <c r="E59" s="42">
        <f t="shared" ref="E59:E60" si="21">D59+22</f>
        <v>44724</v>
      </c>
      <c r="F59" s="101"/>
      <c r="G59" s="80"/>
    </row>
    <row r="60" spans="1:8" ht="16.5" thickBot="1">
      <c r="A60" s="111" t="s">
        <v>122</v>
      </c>
      <c r="B60" s="112">
        <f t="shared" si="18"/>
        <v>44707</v>
      </c>
      <c r="C60" s="113">
        <f t="shared" si="19"/>
        <v>44707</v>
      </c>
      <c r="D60" s="113">
        <f t="shared" si="20"/>
        <v>44709</v>
      </c>
      <c r="E60" s="114">
        <f t="shared" si="21"/>
        <v>44731</v>
      </c>
      <c r="F60" s="101"/>
      <c r="G60" s="80"/>
    </row>
    <row r="61" spans="1:8" ht="15.75">
      <c r="A61" s="116"/>
      <c r="B61" s="51"/>
      <c r="C61" s="51"/>
      <c r="D61" s="86"/>
      <c r="E61" s="86"/>
      <c r="F61" s="86"/>
      <c r="G61" s="80"/>
    </row>
    <row r="62" spans="1:8">
      <c r="A62" s="444" t="s">
        <v>123</v>
      </c>
      <c r="B62" s="117"/>
      <c r="C62" s="117"/>
      <c r="D62" s="117"/>
      <c r="E62" s="117"/>
      <c r="F62" s="117"/>
      <c r="G62" s="117"/>
      <c r="H62" s="117"/>
    </row>
    <row r="63" spans="1:8" ht="30.75" thickBot="1">
      <c r="A63" s="118" t="s">
        <v>99</v>
      </c>
      <c r="B63" s="103" t="s">
        <v>124</v>
      </c>
      <c r="C63" s="104" t="s">
        <v>47</v>
      </c>
      <c r="D63" s="104" t="s">
        <v>6</v>
      </c>
      <c r="E63" s="104" t="s">
        <v>125</v>
      </c>
      <c r="F63" s="104" t="s">
        <v>126</v>
      </c>
      <c r="G63" s="119" t="s">
        <v>127</v>
      </c>
      <c r="H63" s="120" t="s">
        <v>128</v>
      </c>
    </row>
    <row r="64" spans="1:8" ht="15.6" customHeight="1">
      <c r="A64" s="411" t="s">
        <v>129</v>
      </c>
      <c r="B64" s="412">
        <f>D64-2</f>
        <v>45046</v>
      </c>
      <c r="C64" s="412" t="s">
        <v>130</v>
      </c>
      <c r="D64" s="413">
        <v>45048</v>
      </c>
      <c r="E64" s="413">
        <f>D64+15</f>
        <v>45063</v>
      </c>
      <c r="F64" s="412">
        <f>E64+2</f>
        <v>45065</v>
      </c>
      <c r="G64" s="414">
        <f>F64+2</f>
        <v>45067</v>
      </c>
      <c r="H64" s="415">
        <f>G64+2</f>
        <v>45069</v>
      </c>
    </row>
    <row r="65" spans="1:9" ht="19.5" customHeight="1">
      <c r="A65" s="416" t="s">
        <v>131</v>
      </c>
      <c r="B65" s="320">
        <f>D65-4</f>
        <v>45051</v>
      </c>
      <c r="C65" s="320" t="s">
        <v>130</v>
      </c>
      <c r="D65" s="321">
        <f>D64+7</f>
        <v>45055</v>
      </c>
      <c r="E65" s="321">
        <f t="shared" ref="E65" si="22">D65+15</f>
        <v>45070</v>
      </c>
      <c r="F65" s="320">
        <f t="shared" ref="F65:G65" si="23">E65+2</f>
        <v>45072</v>
      </c>
      <c r="G65" s="321">
        <f t="shared" si="23"/>
        <v>45074</v>
      </c>
      <c r="H65" s="417">
        <f>G65+2</f>
        <v>45076</v>
      </c>
    </row>
    <row r="66" spans="1:9" ht="15.6" customHeight="1">
      <c r="A66" s="416" t="s">
        <v>131</v>
      </c>
      <c r="B66" s="320">
        <f>D66-3</f>
        <v>45057</v>
      </c>
      <c r="C66" s="320" t="s">
        <v>130</v>
      </c>
      <c r="D66" s="321">
        <f>D65+5</f>
        <v>45060</v>
      </c>
      <c r="E66" s="321">
        <f t="shared" ref="E66:E67" si="24">D66+15</f>
        <v>45075</v>
      </c>
      <c r="F66" s="320">
        <f t="shared" ref="F66:F67" si="25">E66+2</f>
        <v>45077</v>
      </c>
      <c r="G66" s="321">
        <f t="shared" ref="G66:G67" si="26">F66+2</f>
        <v>45079</v>
      </c>
      <c r="H66" s="417">
        <f t="shared" ref="H66:H67" si="27">G66+2</f>
        <v>45081</v>
      </c>
    </row>
    <row r="67" spans="1:9" ht="15.75">
      <c r="A67" s="416" t="s">
        <v>131</v>
      </c>
      <c r="B67" s="320">
        <f>D67-3</f>
        <v>45064</v>
      </c>
      <c r="C67" s="320" t="s">
        <v>130</v>
      </c>
      <c r="D67" s="321">
        <f t="shared" ref="D67" si="28">D66+7</f>
        <v>45067</v>
      </c>
      <c r="E67" s="321">
        <f t="shared" si="24"/>
        <v>45082</v>
      </c>
      <c r="F67" s="320">
        <f t="shared" si="25"/>
        <v>45084</v>
      </c>
      <c r="G67" s="321">
        <f t="shared" si="26"/>
        <v>45086</v>
      </c>
      <c r="H67" s="417">
        <f t="shared" si="27"/>
        <v>45088</v>
      </c>
    </row>
    <row r="68" spans="1:9" ht="15.6" customHeight="1" thickBot="1">
      <c r="A68" s="418" t="s">
        <v>131</v>
      </c>
      <c r="B68" s="419">
        <f t="shared" ref="B68" si="29">D68-4</f>
        <v>45072</v>
      </c>
      <c r="C68" s="419" t="s">
        <v>130</v>
      </c>
      <c r="D68" s="420">
        <f>D67+9</f>
        <v>45076</v>
      </c>
      <c r="E68" s="420">
        <f t="shared" ref="E68" si="30">D68+15</f>
        <v>45091</v>
      </c>
      <c r="F68" s="419">
        <f t="shared" ref="F68" si="31">E68+2</f>
        <v>45093</v>
      </c>
      <c r="G68" s="420">
        <f t="shared" ref="G68" si="32">F68+2</f>
        <v>45095</v>
      </c>
      <c r="H68" s="421">
        <f t="shared" ref="H68" si="33">G68+2</f>
        <v>45097</v>
      </c>
    </row>
    <row r="69" spans="1:9" ht="15.75">
      <c r="B69" s="51"/>
      <c r="C69" s="51"/>
      <c r="D69" s="86"/>
      <c r="E69" s="86"/>
      <c r="F69" s="87"/>
      <c r="G69" s="80"/>
    </row>
    <row r="70" spans="1:9" ht="15.75" thickBot="1">
      <c r="A70" s="122" t="s">
        <v>132</v>
      </c>
      <c r="B70" s="123"/>
      <c r="C70" s="123"/>
      <c r="D70" s="123"/>
      <c r="E70" s="123"/>
      <c r="F70" s="123"/>
      <c r="G70" s="123"/>
      <c r="H70" s="123"/>
    </row>
    <row r="71" spans="1:9" ht="30">
      <c r="A71" s="124" t="s">
        <v>99</v>
      </c>
      <c r="B71" s="125" t="s">
        <v>124</v>
      </c>
      <c r="C71" s="126" t="s">
        <v>47</v>
      </c>
      <c r="D71" s="126" t="s">
        <v>6</v>
      </c>
      <c r="E71" s="126" t="s">
        <v>133</v>
      </c>
      <c r="F71" s="127" t="s">
        <v>125</v>
      </c>
      <c r="G71" s="126" t="s">
        <v>128</v>
      </c>
      <c r="H71" s="128" t="s">
        <v>126</v>
      </c>
    </row>
    <row r="72" spans="1:9" ht="15.75">
      <c r="A72" s="241" t="s">
        <v>134</v>
      </c>
      <c r="B72" s="242">
        <f>D72-2</f>
        <v>45047</v>
      </c>
      <c r="C72" s="243" t="s">
        <v>130</v>
      </c>
      <c r="D72" s="243">
        <v>45049</v>
      </c>
      <c r="E72" s="243">
        <f>D72+8</f>
        <v>45057</v>
      </c>
      <c r="F72" s="244">
        <f t="shared" ref="F72" si="34">D72+17</f>
        <v>45066</v>
      </c>
      <c r="G72" s="245">
        <f t="shared" ref="G72" si="35">F72+3</f>
        <v>45069</v>
      </c>
      <c r="H72" s="246">
        <f>G72+2</f>
        <v>45071</v>
      </c>
    </row>
    <row r="73" spans="1:9" ht="15.75">
      <c r="A73" s="247" t="s">
        <v>135</v>
      </c>
      <c r="B73" s="248">
        <f>D73-2</f>
        <v>45054</v>
      </c>
      <c r="C73" s="249" t="s">
        <v>130</v>
      </c>
      <c r="D73" s="249">
        <f>D72+7</f>
        <v>45056</v>
      </c>
      <c r="E73" s="249">
        <f>D73+8</f>
        <v>45064</v>
      </c>
      <c r="F73" s="250">
        <f>D73+17</f>
        <v>45073</v>
      </c>
      <c r="G73" s="251">
        <f>F73+3</f>
        <v>45076</v>
      </c>
      <c r="H73" s="252">
        <f>G73+2</f>
        <v>45078</v>
      </c>
    </row>
    <row r="74" spans="1:9" ht="15.75">
      <c r="A74" s="247" t="s">
        <v>136</v>
      </c>
      <c r="B74" s="248">
        <f>D74-2</f>
        <v>45061</v>
      </c>
      <c r="C74" s="249" t="s">
        <v>130</v>
      </c>
      <c r="D74" s="249">
        <f>D73+7</f>
        <v>45063</v>
      </c>
      <c r="E74" s="249">
        <f>D74+8</f>
        <v>45071</v>
      </c>
      <c r="F74" s="250">
        <f>D74+17</f>
        <v>45080</v>
      </c>
      <c r="G74" s="251">
        <f>F74+3</f>
        <v>45083</v>
      </c>
      <c r="H74" s="252">
        <f>G74+2</f>
        <v>45085</v>
      </c>
    </row>
    <row r="75" spans="1:9" ht="16.5" thickBot="1">
      <c r="A75" s="253" t="s">
        <v>137</v>
      </c>
      <c r="B75" s="254">
        <f>D75-2</f>
        <v>45068</v>
      </c>
      <c r="C75" s="255" t="s">
        <v>130</v>
      </c>
      <c r="D75" s="255">
        <f>D74+7</f>
        <v>45070</v>
      </c>
      <c r="E75" s="255">
        <f>D75+8</f>
        <v>45078</v>
      </c>
      <c r="F75" s="256">
        <f>D75+17</f>
        <v>45087</v>
      </c>
      <c r="G75" s="257">
        <f>F75+3</f>
        <v>45090</v>
      </c>
      <c r="H75" s="258">
        <f>G75+2</f>
        <v>45092</v>
      </c>
    </row>
    <row r="76" spans="1:9" ht="15.75">
      <c r="A76" s="229"/>
      <c r="B76" s="230"/>
      <c r="C76" s="231"/>
      <c r="D76" s="231"/>
      <c r="E76" s="231"/>
      <c r="F76" s="232"/>
      <c r="G76" s="233"/>
      <c r="H76" s="234"/>
    </row>
    <row r="77" spans="1:9" ht="15.75">
      <c r="A77" s="121"/>
      <c r="B77" s="129"/>
      <c r="C77" s="130"/>
      <c r="D77" s="131"/>
      <c r="E77" s="131"/>
      <c r="F77" s="132"/>
      <c r="G77" s="80"/>
    </row>
    <row r="78" spans="1:9">
      <c r="A78" s="196" t="s">
        <v>138</v>
      </c>
      <c r="B78" s="197"/>
      <c r="C78" s="197"/>
      <c r="D78" s="197"/>
      <c r="E78" s="197"/>
      <c r="F78" s="197"/>
      <c r="G78" s="197"/>
      <c r="H78" s="197"/>
      <c r="I78" s="198"/>
    </row>
    <row r="79" spans="1:9" ht="30">
      <c r="A79" s="199" t="s">
        <v>99</v>
      </c>
      <c r="B79" s="125" t="s">
        <v>124</v>
      </c>
      <c r="C79" s="126" t="s">
        <v>47</v>
      </c>
      <c r="D79" s="126" t="s">
        <v>6</v>
      </c>
      <c r="E79" s="126" t="s">
        <v>139</v>
      </c>
      <c r="F79" s="126" t="s">
        <v>140</v>
      </c>
      <c r="G79" s="133" t="s">
        <v>126</v>
      </c>
      <c r="H79" s="134" t="s">
        <v>141</v>
      </c>
      <c r="I79" s="200" t="s">
        <v>142</v>
      </c>
    </row>
    <row r="80" spans="1:9" ht="15.75">
      <c r="A80" s="332" t="s">
        <v>143</v>
      </c>
      <c r="B80" s="235">
        <f>D80-3</f>
        <v>44679</v>
      </c>
      <c r="C80" s="236" t="s">
        <v>130</v>
      </c>
      <c r="D80" s="236">
        <v>44682</v>
      </c>
      <c r="E80" s="236">
        <f>D80+7</f>
        <v>44689</v>
      </c>
      <c r="F80" s="237">
        <f>D80+15</f>
        <v>44697</v>
      </c>
      <c r="G80" s="238">
        <f t="shared" ref="G80:H82" si="36">F80+2</f>
        <v>44699</v>
      </c>
      <c r="H80" s="239">
        <f t="shared" si="36"/>
        <v>44701</v>
      </c>
      <c r="I80" s="240">
        <f>H80+4</f>
        <v>44705</v>
      </c>
    </row>
    <row r="81" spans="1:9" ht="15.75">
      <c r="A81" s="333" t="s">
        <v>91</v>
      </c>
      <c r="B81" s="165">
        <f>D81-3</f>
        <v>44686</v>
      </c>
      <c r="C81" s="33" t="s">
        <v>130</v>
      </c>
      <c r="D81" s="33">
        <f>D80+7</f>
        <v>44689</v>
      </c>
      <c r="E81" s="33">
        <f>D81+7</f>
        <v>44696</v>
      </c>
      <c r="F81" s="164">
        <f>D81+15</f>
        <v>44704</v>
      </c>
      <c r="G81" s="162">
        <f t="shared" si="36"/>
        <v>44706</v>
      </c>
      <c r="H81" s="163">
        <f t="shared" si="36"/>
        <v>44708</v>
      </c>
      <c r="I81" s="201">
        <f>H81+4</f>
        <v>44712</v>
      </c>
    </row>
    <row r="82" spans="1:9" ht="15.75">
      <c r="A82" s="334" t="s">
        <v>144</v>
      </c>
      <c r="B82" s="202">
        <f>D82-3</f>
        <v>44693</v>
      </c>
      <c r="C82" s="203" t="s">
        <v>130</v>
      </c>
      <c r="D82" s="203">
        <f>D81+7</f>
        <v>44696</v>
      </c>
      <c r="E82" s="203">
        <f>D82+7</f>
        <v>44703</v>
      </c>
      <c r="F82" s="204">
        <f>D82+15</f>
        <v>44711</v>
      </c>
      <c r="G82" s="205">
        <f t="shared" si="36"/>
        <v>44713</v>
      </c>
      <c r="H82" s="206">
        <f t="shared" si="36"/>
        <v>44715</v>
      </c>
      <c r="I82" s="207">
        <f>H82+4</f>
        <v>44719</v>
      </c>
    </row>
    <row r="83" spans="1:9" ht="15.75">
      <c r="A83" s="335" t="s">
        <v>145</v>
      </c>
      <c r="B83" s="326">
        <f t="shared" ref="B83" si="37">D83-3</f>
        <v>44700</v>
      </c>
      <c r="C83" s="327" t="s">
        <v>130</v>
      </c>
      <c r="D83" s="327">
        <f>D82+7</f>
        <v>44703</v>
      </c>
      <c r="E83" s="327">
        <f t="shared" ref="E83" si="38">D83+7</f>
        <v>44710</v>
      </c>
      <c r="F83" s="328">
        <f t="shared" ref="F83" si="39">D83+15</f>
        <v>44718</v>
      </c>
      <c r="G83" s="329">
        <f t="shared" ref="G83" si="40">F83+2</f>
        <v>44720</v>
      </c>
      <c r="H83" s="330">
        <f t="shared" ref="H83" si="41">G83+2</f>
        <v>44722</v>
      </c>
      <c r="I83" s="331">
        <f t="shared" ref="I83" si="42">H83+4</f>
        <v>44726</v>
      </c>
    </row>
    <row r="84" spans="1:9" ht="16.5" thickBot="1">
      <c r="A84" s="336" t="s">
        <v>146</v>
      </c>
      <c r="B84" s="208">
        <f t="shared" ref="B84" si="43">D84-3</f>
        <v>44707</v>
      </c>
      <c r="C84" s="209" t="s">
        <v>130</v>
      </c>
      <c r="D84" s="209">
        <f>D83+7</f>
        <v>44710</v>
      </c>
      <c r="E84" s="209">
        <f t="shared" ref="E84" si="44">D84+7</f>
        <v>44717</v>
      </c>
      <c r="F84" s="210">
        <f t="shared" ref="F84" si="45">D84+15</f>
        <v>44725</v>
      </c>
      <c r="G84" s="211">
        <f t="shared" ref="G84" si="46">F84+2</f>
        <v>44727</v>
      </c>
      <c r="H84" s="212">
        <f t="shared" ref="H84" si="47">G84+2</f>
        <v>44729</v>
      </c>
      <c r="I84" s="213">
        <f t="shared" ref="I84" si="48">H84+4</f>
        <v>44733</v>
      </c>
    </row>
    <row r="85" spans="1:9" ht="15.75">
      <c r="A85" s="98"/>
      <c r="B85" s="100"/>
      <c r="C85" s="322"/>
      <c r="D85" s="322"/>
      <c r="E85" s="322"/>
      <c r="F85" s="323"/>
      <c r="G85" s="324"/>
      <c r="H85" s="325"/>
      <c r="I85" s="325"/>
    </row>
    <row r="86" spans="1:9" ht="15.75">
      <c r="A86" s="121"/>
      <c r="B86" s="86"/>
      <c r="C86" s="135"/>
      <c r="D86" s="129"/>
      <c r="E86" s="131"/>
      <c r="F86" s="132"/>
      <c r="G86" s="136"/>
    </row>
    <row r="87" spans="1:9" ht="15.75">
      <c r="A87" s="137" t="s">
        <v>147</v>
      </c>
      <c r="B87" s="138"/>
      <c r="C87" s="138"/>
      <c r="D87" s="138"/>
      <c r="E87" s="138"/>
      <c r="F87" s="138"/>
      <c r="G87" s="138"/>
    </row>
    <row r="88" spans="1:9" ht="36" customHeight="1" thickBot="1">
      <c r="A88" s="139" t="s">
        <v>3</v>
      </c>
      <c r="B88" s="140" t="s">
        <v>71</v>
      </c>
      <c r="C88" s="141" t="s">
        <v>47</v>
      </c>
      <c r="D88" s="141" t="s">
        <v>6</v>
      </c>
      <c r="E88" s="141" t="s">
        <v>140</v>
      </c>
      <c r="F88" s="141" t="s">
        <v>148</v>
      </c>
      <c r="G88" s="142" t="s">
        <v>149</v>
      </c>
    </row>
    <row r="89" spans="1:9" ht="18.75" customHeight="1">
      <c r="A89" s="186" t="s">
        <v>150</v>
      </c>
      <c r="B89" s="187">
        <f>D89-2</f>
        <v>45049</v>
      </c>
      <c r="C89" s="188" t="s">
        <v>130</v>
      </c>
      <c r="D89" s="189">
        <v>45051</v>
      </c>
      <c r="E89" s="189">
        <f>D89+15</f>
        <v>45066</v>
      </c>
      <c r="F89" s="189">
        <f>D89+17</f>
        <v>45068</v>
      </c>
      <c r="G89" s="190">
        <f>F89+2</f>
        <v>45070</v>
      </c>
    </row>
    <row r="90" spans="1:9" ht="18.75" customHeight="1">
      <c r="A90" s="186" t="s">
        <v>151</v>
      </c>
      <c r="B90" s="187">
        <f t="shared" ref="B90:B92" si="49">D90-2</f>
        <v>45056</v>
      </c>
      <c r="C90" s="188" t="s">
        <v>130</v>
      </c>
      <c r="D90" s="189">
        <f>D89+7</f>
        <v>45058</v>
      </c>
      <c r="E90" s="189">
        <f t="shared" ref="E90:E92" si="50">D90+15</f>
        <v>45073</v>
      </c>
      <c r="F90" s="189">
        <f t="shared" ref="F90:F92" si="51">D90+17</f>
        <v>45075</v>
      </c>
      <c r="G90" s="190">
        <f t="shared" ref="G90:G92" si="52">F90+2</f>
        <v>45077</v>
      </c>
    </row>
    <row r="91" spans="1:9" ht="18.75" customHeight="1">
      <c r="A91" s="186" t="s">
        <v>152</v>
      </c>
      <c r="B91" s="187">
        <f t="shared" si="49"/>
        <v>45063</v>
      </c>
      <c r="C91" s="188" t="s">
        <v>130</v>
      </c>
      <c r="D91" s="189">
        <f>D90+7</f>
        <v>45065</v>
      </c>
      <c r="E91" s="189">
        <f t="shared" si="50"/>
        <v>45080</v>
      </c>
      <c r="F91" s="189">
        <f t="shared" si="51"/>
        <v>45082</v>
      </c>
      <c r="G91" s="190">
        <f t="shared" si="52"/>
        <v>45084</v>
      </c>
    </row>
    <row r="92" spans="1:9" ht="18.75" customHeight="1">
      <c r="A92" s="186" t="s">
        <v>153</v>
      </c>
      <c r="B92" s="187">
        <f t="shared" si="49"/>
        <v>45070</v>
      </c>
      <c r="C92" s="188" t="s">
        <v>130</v>
      </c>
      <c r="D92" s="189">
        <f>D91+7</f>
        <v>45072</v>
      </c>
      <c r="E92" s="189">
        <f t="shared" si="50"/>
        <v>45087</v>
      </c>
      <c r="F92" s="189">
        <f t="shared" si="51"/>
        <v>45089</v>
      </c>
      <c r="G92" s="190">
        <f t="shared" si="52"/>
        <v>45091</v>
      </c>
    </row>
    <row r="93" spans="1:9" ht="14.25" customHeight="1">
      <c r="G93" s="136"/>
    </row>
    <row r="94" spans="1:9" ht="16.5" thickBot="1">
      <c r="A94" s="136"/>
      <c r="B94" s="143"/>
      <c r="C94" s="144"/>
      <c r="D94" s="144"/>
      <c r="E94" s="144"/>
      <c r="F94" s="144"/>
      <c r="G94" s="145"/>
    </row>
    <row r="95" spans="1:9" ht="26.25" customHeight="1" thickBot="1">
      <c r="A95" s="500" t="s">
        <v>154</v>
      </c>
      <c r="B95" s="501"/>
      <c r="C95" s="501"/>
      <c r="D95" s="501"/>
      <c r="E95" s="501"/>
      <c r="F95" s="501"/>
    </row>
    <row r="96" spans="1:9" ht="33" customHeight="1" thickBot="1">
      <c r="A96" s="146" t="s">
        <v>3</v>
      </c>
      <c r="B96" s="339" t="s">
        <v>124</v>
      </c>
      <c r="C96" s="147" t="s">
        <v>47</v>
      </c>
      <c r="D96" s="149" t="s">
        <v>6</v>
      </c>
      <c r="E96" s="149" t="s">
        <v>155</v>
      </c>
      <c r="F96" s="150" t="s">
        <v>156</v>
      </c>
      <c r="G96" s="145"/>
      <c r="H96" s="145"/>
    </row>
    <row r="97" spans="1:8" ht="19.5" customHeight="1">
      <c r="A97" s="269" t="s">
        <v>157</v>
      </c>
      <c r="B97" s="182">
        <f>D97-3</f>
        <v>45044</v>
      </c>
      <c r="C97" s="337" t="s">
        <v>130</v>
      </c>
      <c r="D97" s="183">
        <v>45047</v>
      </c>
      <c r="E97" s="182">
        <f t="shared" ref="E97" si="53">D97+6</f>
        <v>45053</v>
      </c>
      <c r="F97" s="184">
        <f>E97+1</f>
        <v>45054</v>
      </c>
      <c r="G97" s="145"/>
      <c r="H97" s="145"/>
    </row>
    <row r="98" spans="1:8" ht="16.5" customHeight="1">
      <c r="A98" s="270" t="s">
        <v>158</v>
      </c>
      <c r="B98" s="181">
        <f>D98-3</f>
        <v>45051</v>
      </c>
      <c r="C98" s="338" t="s">
        <v>130</v>
      </c>
      <c r="D98" s="181">
        <f>D97+7</f>
        <v>45054</v>
      </c>
      <c r="E98" s="181">
        <f t="shared" ref="E98" si="54">D98+6</f>
        <v>45060</v>
      </c>
      <c r="F98" s="185">
        <f>E98+1</f>
        <v>45061</v>
      </c>
      <c r="G98" s="145"/>
      <c r="H98" s="145"/>
    </row>
    <row r="99" spans="1:8" ht="17.25" customHeight="1">
      <c r="A99" s="270" t="s">
        <v>159</v>
      </c>
      <c r="B99" s="181">
        <f t="shared" ref="B99:B101" si="55">D99-3</f>
        <v>45058</v>
      </c>
      <c r="C99" s="338" t="s">
        <v>130</v>
      </c>
      <c r="D99" s="181">
        <f>D98+7</f>
        <v>45061</v>
      </c>
      <c r="E99" s="181">
        <f>D99+6</f>
        <v>45067</v>
      </c>
      <c r="F99" s="185">
        <f t="shared" ref="F99:F100" si="56">E99+1</f>
        <v>45068</v>
      </c>
      <c r="G99" s="145"/>
      <c r="H99" s="145"/>
    </row>
    <row r="100" spans="1:8" ht="17.25" customHeight="1">
      <c r="A100" s="270" t="s">
        <v>160</v>
      </c>
      <c r="B100" s="181">
        <f t="shared" si="55"/>
        <v>45065</v>
      </c>
      <c r="C100" s="338" t="s">
        <v>130</v>
      </c>
      <c r="D100" s="181">
        <f>D99+7</f>
        <v>45068</v>
      </c>
      <c r="E100" s="181">
        <f>D100+6</f>
        <v>45074</v>
      </c>
      <c r="F100" s="185">
        <f t="shared" si="56"/>
        <v>45075</v>
      </c>
      <c r="G100" s="145"/>
      <c r="H100" s="145"/>
    </row>
    <row r="101" spans="1:8" ht="17.25" customHeight="1" thickBot="1">
      <c r="A101" s="271" t="s">
        <v>161</v>
      </c>
      <c r="B101" s="430">
        <f t="shared" si="55"/>
        <v>45072</v>
      </c>
      <c r="C101" s="341" t="s">
        <v>130</v>
      </c>
      <c r="D101" s="340">
        <f>D100+7</f>
        <v>45075</v>
      </c>
      <c r="E101" s="340">
        <f>D101+6</f>
        <v>45081</v>
      </c>
      <c r="F101" s="342">
        <f t="shared" ref="F101" si="57">E101+1</f>
        <v>45082</v>
      </c>
      <c r="G101" s="145"/>
      <c r="H101" s="145"/>
    </row>
    <row r="102" spans="1:8" ht="15.75">
      <c r="A102" s="152"/>
      <c r="B102" s="153"/>
      <c r="C102" s="153"/>
      <c r="D102" s="153"/>
      <c r="E102" s="153"/>
      <c r="F102" s="153"/>
      <c r="G102" s="145"/>
    </row>
    <row r="103" spans="1:8" ht="15.75">
      <c r="A103" s="504" t="s">
        <v>162</v>
      </c>
      <c r="B103" s="505"/>
      <c r="C103" s="505"/>
      <c r="D103" s="505"/>
      <c r="E103" s="505"/>
      <c r="F103" s="505"/>
      <c r="G103" s="505"/>
    </row>
    <row r="104" spans="1:8" ht="30">
      <c r="A104" s="166" t="s">
        <v>3</v>
      </c>
      <c r="B104" s="147" t="s">
        <v>163</v>
      </c>
      <c r="C104" s="148" t="s">
        <v>47</v>
      </c>
      <c r="D104" s="167" t="s">
        <v>6</v>
      </c>
      <c r="E104" s="167" t="s">
        <v>164</v>
      </c>
      <c r="F104" s="167" t="s">
        <v>165</v>
      </c>
      <c r="G104" s="168" t="s">
        <v>166</v>
      </c>
    </row>
    <row r="105" spans="1:8" ht="15.75">
      <c r="A105" s="169" t="s">
        <v>167</v>
      </c>
      <c r="B105" s="170">
        <f>D105-2</f>
        <v>45049</v>
      </c>
      <c r="C105" s="171" t="s">
        <v>130</v>
      </c>
      <c r="D105" s="171">
        <v>45051</v>
      </c>
      <c r="E105" s="171">
        <f>D105+10</f>
        <v>45061</v>
      </c>
      <c r="F105" s="172">
        <f>D105+13</f>
        <v>45064</v>
      </c>
      <c r="G105" s="172">
        <f>D105+17</f>
        <v>45068</v>
      </c>
    </row>
    <row r="106" spans="1:8" ht="15.75">
      <c r="A106" s="173" t="s">
        <v>168</v>
      </c>
      <c r="B106" s="174">
        <f t="shared" ref="B106:B108" si="58">D106-2</f>
        <v>45056</v>
      </c>
      <c r="C106" s="175" t="s">
        <v>130</v>
      </c>
      <c r="D106" s="175">
        <f>D105+7</f>
        <v>45058</v>
      </c>
      <c r="E106" s="175">
        <f>D106+10</f>
        <v>45068</v>
      </c>
      <c r="F106" s="176">
        <f>D106+13</f>
        <v>45071</v>
      </c>
      <c r="G106" s="176">
        <f>D106+17</f>
        <v>45075</v>
      </c>
    </row>
    <row r="107" spans="1:8" ht="15.75">
      <c r="A107" s="343" t="s">
        <v>169</v>
      </c>
      <c r="B107" s="174">
        <f t="shared" si="58"/>
        <v>45063</v>
      </c>
      <c r="C107" s="175" t="s">
        <v>130</v>
      </c>
      <c r="D107" s="175">
        <f t="shared" ref="D107:D108" si="59">D106+7</f>
        <v>45065</v>
      </c>
      <c r="E107" s="175">
        <f>D107+10</f>
        <v>45075</v>
      </c>
      <c r="F107" s="176">
        <f>D107+13</f>
        <v>45078</v>
      </c>
      <c r="G107" s="176">
        <f>D107+17</f>
        <v>45082</v>
      </c>
    </row>
    <row r="108" spans="1:8" ht="16.5" thickBot="1">
      <c r="A108" s="177" t="s">
        <v>170</v>
      </c>
      <c r="B108" s="178">
        <f t="shared" si="58"/>
        <v>45070</v>
      </c>
      <c r="C108" s="179" t="s">
        <v>130</v>
      </c>
      <c r="D108" s="179">
        <f t="shared" si="59"/>
        <v>45072</v>
      </c>
      <c r="E108" s="179">
        <f>D108+10</f>
        <v>45082</v>
      </c>
      <c r="F108" s="180">
        <f>D108+13</f>
        <v>45085</v>
      </c>
      <c r="G108" s="180">
        <f>D108+17</f>
        <v>45089</v>
      </c>
    </row>
    <row r="109" spans="1:8" ht="16.5" thickBot="1">
      <c r="A109" s="152"/>
      <c r="B109" s="153"/>
      <c r="C109" s="153"/>
      <c r="D109" s="153"/>
      <c r="E109" s="153"/>
      <c r="F109" s="153"/>
      <c r="G109" s="154"/>
    </row>
    <row r="110" spans="1:8" ht="23.25" customHeight="1" thickBot="1">
      <c r="A110" s="502" t="s">
        <v>171</v>
      </c>
      <c r="B110" s="503"/>
      <c r="C110" s="503"/>
      <c r="D110" s="503"/>
      <c r="E110" s="503"/>
      <c r="F110" s="503"/>
      <c r="G110" s="503"/>
    </row>
    <row r="111" spans="1:8" ht="35.25" customHeight="1" thickBot="1">
      <c r="A111" s="344" t="s">
        <v>3</v>
      </c>
      <c r="B111" s="345" t="s">
        <v>124</v>
      </c>
      <c r="C111" s="345" t="s">
        <v>47</v>
      </c>
      <c r="D111" s="346" t="s">
        <v>6</v>
      </c>
      <c r="E111" s="346" t="s">
        <v>172</v>
      </c>
      <c r="F111" s="347" t="s">
        <v>173</v>
      </c>
      <c r="G111" s="348" t="s">
        <v>174</v>
      </c>
    </row>
    <row r="112" spans="1:8" ht="21" customHeight="1">
      <c r="A112" s="431" t="s">
        <v>175</v>
      </c>
      <c r="B112" s="432">
        <f>D112-2</f>
        <v>45051</v>
      </c>
      <c r="C112" s="433" t="s">
        <v>130</v>
      </c>
      <c r="D112" s="434">
        <v>45053</v>
      </c>
      <c r="E112" s="435">
        <f>D112+15</f>
        <v>45068</v>
      </c>
      <c r="F112" s="435">
        <f>D112+18</f>
        <v>45071</v>
      </c>
      <c r="G112" s="436">
        <f>F112+4</f>
        <v>45075</v>
      </c>
    </row>
    <row r="113" spans="1:7" ht="18" customHeight="1">
      <c r="A113" s="437" t="s">
        <v>176</v>
      </c>
      <c r="B113" s="350">
        <f>D113-2</f>
        <v>45056</v>
      </c>
      <c r="C113" s="351" t="s">
        <v>130</v>
      </c>
      <c r="D113" s="352">
        <v>45058</v>
      </c>
      <c r="E113" s="349">
        <f t="shared" ref="E113:E115" si="60">D113+15</f>
        <v>45073</v>
      </c>
      <c r="F113" s="349">
        <f t="shared" ref="F113:F115" si="61">D113+18</f>
        <v>45076</v>
      </c>
      <c r="G113" s="438">
        <f t="shared" ref="G113:G115" si="62">F113+4</f>
        <v>45080</v>
      </c>
    </row>
    <row r="114" spans="1:7" ht="18" customHeight="1">
      <c r="A114" s="378" t="s">
        <v>177</v>
      </c>
      <c r="B114" s="350">
        <f>D114-2</f>
        <v>45063</v>
      </c>
      <c r="C114" s="351" t="s">
        <v>130</v>
      </c>
      <c r="D114" s="352">
        <f>D113+7</f>
        <v>45065</v>
      </c>
      <c r="E114" s="349">
        <f t="shared" si="60"/>
        <v>45080</v>
      </c>
      <c r="F114" s="349">
        <f t="shared" si="61"/>
        <v>45083</v>
      </c>
      <c r="G114" s="438">
        <f t="shared" si="62"/>
        <v>45087</v>
      </c>
    </row>
    <row r="115" spans="1:7" ht="18" thickBot="1">
      <c r="A115" s="401" t="s">
        <v>178</v>
      </c>
      <c r="B115" s="439">
        <f>D115-2</f>
        <v>45070</v>
      </c>
      <c r="C115" s="440" t="s">
        <v>130</v>
      </c>
      <c r="D115" s="441">
        <f>D114+7</f>
        <v>45072</v>
      </c>
      <c r="E115" s="442">
        <f t="shared" si="60"/>
        <v>45087</v>
      </c>
      <c r="F115" s="442">
        <f t="shared" si="61"/>
        <v>45090</v>
      </c>
      <c r="G115" s="443">
        <f t="shared" si="62"/>
        <v>45094</v>
      </c>
    </row>
    <row r="116" spans="1:7" ht="15.75" thickBot="1">
      <c r="A116" s="214"/>
      <c r="B116" s="214"/>
      <c r="C116" s="214"/>
      <c r="D116" s="214"/>
      <c r="E116" s="214"/>
      <c r="F116" s="214"/>
      <c r="G116" s="215"/>
    </row>
    <row r="117" spans="1:7" ht="15.75">
      <c r="A117" s="155" t="s">
        <v>179</v>
      </c>
      <c r="B117" s="156" t="s">
        <v>180</v>
      </c>
      <c r="C117" s="156" t="s">
        <v>180</v>
      </c>
      <c r="D117" s="156" t="s">
        <v>180</v>
      </c>
      <c r="E117" s="157" t="s">
        <v>180</v>
      </c>
    </row>
    <row r="118" spans="1:7" ht="31.5" thickBot="1">
      <c r="A118" s="353" t="s">
        <v>3</v>
      </c>
      <c r="B118" s="354" t="s">
        <v>124</v>
      </c>
      <c r="C118" s="355" t="s">
        <v>47</v>
      </c>
      <c r="D118" s="356" t="s">
        <v>6</v>
      </c>
      <c r="E118" s="357" t="s">
        <v>181</v>
      </c>
    </row>
    <row r="119" spans="1:7" ht="15.75">
      <c r="A119" s="373" t="s">
        <v>182</v>
      </c>
      <c r="B119" s="374">
        <f>D119-2</f>
        <v>45046</v>
      </c>
      <c r="C119" s="375" t="s">
        <v>130</v>
      </c>
      <c r="D119" s="376">
        <v>45048</v>
      </c>
      <c r="E119" s="377">
        <f t="shared" ref="E119:E124" si="63">D119+4</f>
        <v>45052</v>
      </c>
    </row>
    <row r="120" spans="1:7" ht="15.75">
      <c r="A120" s="378" t="s">
        <v>183</v>
      </c>
      <c r="B120" s="358">
        <f>D120-3</f>
        <v>45051</v>
      </c>
      <c r="C120" s="359" t="s">
        <v>130</v>
      </c>
      <c r="D120" s="361">
        <v>45054</v>
      </c>
      <c r="E120" s="379">
        <f t="shared" si="63"/>
        <v>45058</v>
      </c>
    </row>
    <row r="121" spans="1:7" ht="15.75">
      <c r="A121" s="380" t="s">
        <v>184</v>
      </c>
      <c r="B121" s="367">
        <f t="shared" ref="B121:B122" si="64">D121-3</f>
        <v>45058</v>
      </c>
      <c r="C121" s="368" t="s">
        <v>130</v>
      </c>
      <c r="D121" s="369">
        <v>45061</v>
      </c>
      <c r="E121" s="381">
        <f t="shared" si="63"/>
        <v>45065</v>
      </c>
    </row>
    <row r="122" spans="1:7" ht="15.75">
      <c r="A122" s="382" t="s">
        <v>185</v>
      </c>
      <c r="B122" s="370">
        <f t="shared" si="64"/>
        <v>45058</v>
      </c>
      <c r="C122" s="371" t="s">
        <v>130</v>
      </c>
      <c r="D122" s="369">
        <v>45061</v>
      </c>
      <c r="E122" s="383">
        <f t="shared" si="63"/>
        <v>45065</v>
      </c>
    </row>
    <row r="123" spans="1:7" ht="15.75">
      <c r="A123" s="382" t="s">
        <v>186</v>
      </c>
      <c r="B123" s="370">
        <f t="shared" ref="B123:B124" si="65">D123-3</f>
        <v>45065</v>
      </c>
      <c r="C123" s="371" t="s">
        <v>130</v>
      </c>
      <c r="D123" s="372">
        <v>45068</v>
      </c>
      <c r="E123" s="383">
        <f t="shared" si="63"/>
        <v>45072</v>
      </c>
    </row>
    <row r="124" spans="1:7" ht="16.5" thickBot="1">
      <c r="A124" s="384" t="s">
        <v>187</v>
      </c>
      <c r="B124" s="385">
        <f t="shared" si="65"/>
        <v>45072</v>
      </c>
      <c r="C124" s="386" t="s">
        <v>130</v>
      </c>
      <c r="D124" s="387">
        <v>45075</v>
      </c>
      <c r="E124" s="388">
        <f t="shared" si="63"/>
        <v>45079</v>
      </c>
    </row>
    <row r="125" spans="1:7" ht="15.75">
      <c r="A125" s="362"/>
      <c r="B125" s="363"/>
      <c r="C125" s="364"/>
      <c r="D125" s="365"/>
      <c r="E125" s="366"/>
    </row>
    <row r="126" spans="1:7" ht="15.75" thickBot="1"/>
    <row r="127" spans="1:7" ht="16.5" thickBot="1">
      <c r="A127" s="488" t="s">
        <v>188</v>
      </c>
      <c r="B127" s="489"/>
      <c r="C127" s="489"/>
      <c r="D127" s="489"/>
      <c r="E127" s="489"/>
      <c r="F127" s="490"/>
    </row>
    <row r="128" spans="1:7" ht="30.75">
      <c r="A128" s="395" t="s">
        <v>3</v>
      </c>
      <c r="B128" s="396" t="s">
        <v>124</v>
      </c>
      <c r="C128" s="396" t="s">
        <v>47</v>
      </c>
      <c r="D128" s="397" t="s">
        <v>6</v>
      </c>
      <c r="E128" s="397" t="s">
        <v>181</v>
      </c>
      <c r="F128" s="398" t="s">
        <v>189</v>
      </c>
    </row>
    <row r="129" spans="1:8" ht="15.75">
      <c r="A129" s="378" t="s">
        <v>190</v>
      </c>
      <c r="B129" s="360">
        <f>D129-4</f>
        <v>45046</v>
      </c>
      <c r="C129" s="359" t="s">
        <v>130</v>
      </c>
      <c r="D129" s="360">
        <v>45050</v>
      </c>
      <c r="E129" s="360">
        <v>45054</v>
      </c>
      <c r="F129" s="379">
        <f>E129+1</f>
        <v>45055</v>
      </c>
    </row>
    <row r="130" spans="1:8" ht="15.75">
      <c r="A130" s="378" t="s">
        <v>191</v>
      </c>
      <c r="B130" s="360">
        <f t="shared" ref="B130:B139" si="66">D130-4</f>
        <v>45051</v>
      </c>
      <c r="C130" s="359" t="s">
        <v>130</v>
      </c>
      <c r="D130" s="360">
        <v>45055</v>
      </c>
      <c r="E130" s="360">
        <v>45060</v>
      </c>
      <c r="F130" s="379">
        <f t="shared" ref="F130:F139" si="67">E130+1</f>
        <v>45061</v>
      </c>
    </row>
    <row r="131" spans="1:8" ht="15.75">
      <c r="A131" s="380" t="s">
        <v>192</v>
      </c>
      <c r="B131" s="360">
        <f t="shared" si="66"/>
        <v>45058</v>
      </c>
      <c r="C131" s="368" t="s">
        <v>130</v>
      </c>
      <c r="D131" s="389">
        <v>45062</v>
      </c>
      <c r="E131" s="360">
        <v>45067</v>
      </c>
      <c r="F131" s="379">
        <f t="shared" si="67"/>
        <v>45068</v>
      </c>
    </row>
    <row r="132" spans="1:8" ht="15.75">
      <c r="A132" s="399" t="s">
        <v>193</v>
      </c>
      <c r="B132" s="360">
        <f>D132-3</f>
        <v>45065</v>
      </c>
      <c r="C132" s="391" t="s">
        <v>130</v>
      </c>
      <c r="D132" s="390">
        <v>45068</v>
      </c>
      <c r="E132" s="360">
        <v>45073</v>
      </c>
      <c r="F132" s="379">
        <f t="shared" si="67"/>
        <v>45074</v>
      </c>
    </row>
    <row r="133" spans="1:8" ht="30" hidden="1">
      <c r="A133" s="52"/>
      <c r="B133" s="360" t="e">
        <f t="shared" si="66"/>
        <v>#VALUE!</v>
      </c>
      <c r="C133" s="53" t="s">
        <v>39</v>
      </c>
      <c r="D133" s="53" t="s">
        <v>6</v>
      </c>
      <c r="E133" s="54" t="s">
        <v>60</v>
      </c>
      <c r="F133" s="379" t="e">
        <f t="shared" si="67"/>
        <v>#VALUE!</v>
      </c>
      <c r="G133" s="54" t="s">
        <v>62</v>
      </c>
      <c r="H133" s="55" t="s">
        <v>63</v>
      </c>
    </row>
    <row r="134" spans="1:8" ht="15.75" hidden="1">
      <c r="A134" s="158" t="s">
        <v>194</v>
      </c>
      <c r="B134" s="360">
        <f t="shared" ca="1" si="66"/>
        <v>45046</v>
      </c>
      <c r="C134" s="57">
        <f ca="1">B134</f>
        <v>44595</v>
      </c>
      <c r="D134" s="57">
        <f ca="1">C134+2</f>
        <v>44597</v>
      </c>
      <c r="E134" s="57">
        <f ca="1">D134+22</f>
        <v>44619</v>
      </c>
      <c r="F134" s="379">
        <f t="shared" ca="1" si="67"/>
        <v>44620</v>
      </c>
      <c r="G134" s="392">
        <f ca="1">D134+27</f>
        <v>44624</v>
      </c>
      <c r="H134" s="58">
        <f ca="1">D134+28</f>
        <v>44625</v>
      </c>
    </row>
    <row r="135" spans="1:8" ht="15.75" hidden="1">
      <c r="A135" s="59" t="s">
        <v>195</v>
      </c>
      <c r="B135" s="360">
        <f t="shared" ca="1" si="66"/>
        <v>45046</v>
      </c>
      <c r="C135" s="61">
        <f ca="1">B135</f>
        <v>44602</v>
      </c>
      <c r="D135" s="61">
        <f ca="1">C135+2</f>
        <v>44604</v>
      </c>
      <c r="E135" s="61">
        <f ca="1">D135+22</f>
        <v>44626</v>
      </c>
      <c r="F135" s="379">
        <f t="shared" ca="1" si="67"/>
        <v>44627</v>
      </c>
      <c r="G135" s="393">
        <f ca="1">D135+27</f>
        <v>44631</v>
      </c>
      <c r="H135" s="62">
        <f ca="1">D135+28</f>
        <v>44632</v>
      </c>
    </row>
    <row r="136" spans="1:8" ht="15.75" hidden="1">
      <c r="A136" s="59" t="s">
        <v>153</v>
      </c>
      <c r="B136" s="360">
        <f t="shared" ca="1" si="66"/>
        <v>45046</v>
      </c>
      <c r="C136" s="61">
        <f ca="1">B136</f>
        <v>44609</v>
      </c>
      <c r="D136" s="61">
        <f ca="1">C136+2</f>
        <v>44611</v>
      </c>
      <c r="E136" s="61">
        <f ca="1">D136+22</f>
        <v>44633</v>
      </c>
      <c r="F136" s="379">
        <f t="shared" ca="1" si="67"/>
        <v>44634</v>
      </c>
      <c r="G136" s="393">
        <f ca="1">D136+27</f>
        <v>44638</v>
      </c>
      <c r="H136" s="62">
        <f ca="1">D136+28</f>
        <v>44639</v>
      </c>
    </row>
    <row r="137" spans="1:8" ht="16.5" hidden="1" thickBot="1">
      <c r="A137" s="63" t="s">
        <v>196</v>
      </c>
      <c r="B137" s="360">
        <f t="shared" ca="1" si="66"/>
        <v>45046</v>
      </c>
      <c r="C137" s="65">
        <f ca="1">B137</f>
        <v>44616</v>
      </c>
      <c r="D137" s="65">
        <f ca="1">C137+2</f>
        <v>44618</v>
      </c>
      <c r="E137" s="65">
        <f ca="1">D137+22</f>
        <v>44640</v>
      </c>
      <c r="F137" s="379">
        <f t="shared" ca="1" si="67"/>
        <v>44641</v>
      </c>
      <c r="G137" s="394">
        <f ca="1">D137+27</f>
        <v>44645</v>
      </c>
      <c r="H137" s="66">
        <f ca="1">D137+28</f>
        <v>44646</v>
      </c>
    </row>
    <row r="138" spans="1:8" ht="15.75" hidden="1">
      <c r="A138" s="400"/>
      <c r="B138" s="360">
        <f t="shared" si="66"/>
        <v>-4</v>
      </c>
      <c r="F138" s="379">
        <f t="shared" si="67"/>
        <v>1</v>
      </c>
    </row>
    <row r="139" spans="1:8" ht="16.5" thickBot="1">
      <c r="A139" s="401" t="s">
        <v>197</v>
      </c>
      <c r="B139" s="402">
        <f t="shared" si="66"/>
        <v>45072</v>
      </c>
      <c r="C139" s="403" t="s">
        <v>130</v>
      </c>
      <c r="D139" s="405">
        <v>45076</v>
      </c>
      <c r="E139" s="406">
        <v>45082</v>
      </c>
      <c r="F139" s="404">
        <f t="shared" si="67"/>
        <v>45083</v>
      </c>
    </row>
  </sheetData>
  <mergeCells count="13">
    <mergeCell ref="A127:F127"/>
    <mergeCell ref="A1:G4"/>
    <mergeCell ref="A5:G5"/>
    <mergeCell ref="A7:H8"/>
    <mergeCell ref="A22:I23"/>
    <mergeCell ref="A36:F36"/>
    <mergeCell ref="A44:E44"/>
    <mergeCell ref="A45:E45"/>
    <mergeCell ref="A54:E54"/>
    <mergeCell ref="A55:E55"/>
    <mergeCell ref="A95:F95"/>
    <mergeCell ref="A110:G110"/>
    <mergeCell ref="A103:G103"/>
  </mergeCells>
  <pageMargins left="0.7" right="0.7" top="0.75" bottom="0.75" header="0.3" footer="0.3"/>
  <pageSetup scale="54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文档" ma:contentTypeID="0x010100BF83BB0DE9787847BFC7011FA5858361" ma:contentTypeVersion="17" ma:contentTypeDescription="新建文档。" ma:contentTypeScope="" ma:versionID="4622e1aaaa7fd68a64a25d93cc293ce4">
  <xsd:schema xmlns:xsd="http://www.w3.org/2001/XMLSchema" xmlns:xs="http://www.w3.org/2001/XMLSchema" xmlns:p="http://schemas.microsoft.com/office/2006/metadata/properties" xmlns:ns2="633ee1cc-3fe0-4a49-a704-20ce586fd042" xmlns:ns3="c24537aa-7a59-40f9-8184-ac5376a9b6b6" targetNamespace="http://schemas.microsoft.com/office/2006/metadata/properties" ma:root="true" ma:fieldsID="2018e1e544d551938373761b0e4f79cf" ns2:_="" ns3:_="">
    <xsd:import namespace="633ee1cc-3fe0-4a49-a704-20ce586fd042"/>
    <xsd:import namespace="c24537aa-7a59-40f9-8184-ac5376a9b6b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_x4eba__x5458_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3ee1cc-3fe0-4a49-a704-20ce586fd04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_x4eba__x5458_" ma:index="18" nillable="true" ma:displayName="人员" ma:format="Dropdown" ma:list="UserInfo" ma:SharePointGroup="0" ma:internalName="_x4eba__x5458_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图像标记" ma:readOnly="false" ma:fieldId="{5cf76f15-5ced-4ddc-b409-7134ff3c332f}" ma:taxonomyMulti="true" ma:sspId="be0278df-49fc-4173-a563-d71969f4581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4537aa-7a59-40f9-8184-ac5376a9b6b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共享对象: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共享对象详细信息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0461992e-9420-49dc-9bed-7a8e54e782d6}" ma:internalName="TaxCatchAll" ma:showField="CatchAllData" ma:web="c24537aa-7a59-40f9-8184-ac5376a9b6b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内容类型"/>
        <xsd:element ref="dc:title" minOccurs="0" maxOccurs="1" ma:index="4" ma:displayName="标题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4eba__x5458_ xmlns="633ee1cc-3fe0-4a49-a704-20ce586fd042">
      <UserInfo>
        <DisplayName/>
        <AccountId xsi:nil="true"/>
        <AccountType/>
      </UserInfo>
    </_x4eba__x5458_>
    <TaxCatchAll xmlns="c24537aa-7a59-40f9-8184-ac5376a9b6b6" xsi:nil="true"/>
    <lcf76f155ced4ddcb4097134ff3c332f xmlns="633ee1cc-3fe0-4a49-a704-20ce586fd042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538B5AA-FB7F-46A8-B6E1-A35052A8675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3ee1cc-3fe0-4a49-a704-20ce586fd042"/>
    <ds:schemaRef ds:uri="c24537aa-7a59-40f9-8184-ac5376a9b6b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AFAD661-82B5-4508-89AD-6671158138FA}">
  <ds:schemaRefs>
    <ds:schemaRef ds:uri="633ee1cc-3fe0-4a49-a704-20ce586fd042"/>
    <ds:schemaRef ds:uri="http://purl.org/dc/dcmitype/"/>
    <ds:schemaRef ds:uri="http://purl.org/dc/elements/1.1/"/>
    <ds:schemaRef ds:uri="http://purl.org/dc/terms/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c24537aa-7a59-40f9-8184-ac5376a9b6b6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A11300C2-8E6A-494D-BBBB-5DA43D2C2E5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FUZ-NGB</vt:lpstr>
      <vt:lpstr>ZIM LINE</vt:lpstr>
      <vt:lpstr>GSL LINE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 Cristina</dc:creator>
  <cp:lastModifiedBy>SysZim</cp:lastModifiedBy>
  <cp:revision/>
  <dcterms:created xsi:type="dcterms:W3CDTF">2022-11-04T02:55:33Z</dcterms:created>
  <dcterms:modified xsi:type="dcterms:W3CDTF">2023-05-12T08:57:31Z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0x010100BF83BB0DE9787847BFC7011FA5858361</vt:lpwstr>
  </property>
  <property fmtid="{D5CDD505-2E9C-101B-9397-08002B2CF9AE}" pid="3" name="MediaServiceImageTags">
    <vt:lpwstr/>
  </property>
</Properties>
</file>