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8" r:id="rId1"/>
    <sheet name="JUL" sheetId="37"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8" l="1"/>
  <c r="E11" i="38" s="1"/>
  <c r="E7" i="38"/>
  <c r="E6" i="38"/>
  <c r="E8" i="38" s="1"/>
  <c r="E10" i="38" s="1"/>
  <c r="E17" i="38"/>
  <c r="E19" i="38" s="1"/>
  <c r="E16" i="38"/>
  <c r="E18" i="38" s="1"/>
  <c r="E20" i="38" s="1"/>
  <c r="E15" i="38"/>
  <c r="E14" i="38"/>
  <c r="I104" i="37" l="1"/>
  <c r="I103" i="37"/>
  <c r="I102" i="37"/>
  <c r="G102" i="37"/>
  <c r="G103" i="37" s="1"/>
  <c r="G104" i="37" s="1"/>
  <c r="D180" i="37" l="1"/>
  <c r="F180" i="37" s="1"/>
  <c r="E180" i="37"/>
  <c r="H180" i="37"/>
  <c r="I180" i="37"/>
  <c r="J180" i="37"/>
  <c r="D307" i="37"/>
  <c r="E307" i="37"/>
  <c r="F307" i="37"/>
  <c r="G308" i="37"/>
  <c r="E308" i="37" s="1"/>
  <c r="D243" i="37"/>
  <c r="E243" i="37"/>
  <c r="F243" i="37"/>
  <c r="D244" i="37"/>
  <c r="E244" i="37"/>
  <c r="F244" i="37"/>
  <c r="D245" i="37"/>
  <c r="E245" i="37"/>
  <c r="F245" i="37"/>
  <c r="D246" i="37"/>
  <c r="E246" i="37"/>
  <c r="F246" i="37"/>
  <c r="D247" i="37"/>
  <c r="E247" i="37"/>
  <c r="F247" i="37"/>
  <c r="D257" i="37"/>
  <c r="E257" i="37"/>
  <c r="F257" i="37"/>
  <c r="G53" i="37"/>
  <c r="I53" i="37" s="1"/>
  <c r="G64" i="37"/>
  <c r="F64" i="37" s="1"/>
  <c r="I90" i="37"/>
  <c r="I91" i="37" s="1"/>
  <c r="I92" i="37" s="1"/>
  <c r="I93" i="37" s="1"/>
  <c r="F63" i="37"/>
  <c r="E63" i="37"/>
  <c r="D63" i="37"/>
  <c r="F50" i="37"/>
  <c r="E50" i="37"/>
  <c r="D50" i="37"/>
  <c r="F49" i="37"/>
  <c r="E49" i="37"/>
  <c r="D49" i="37"/>
  <c r="C37" i="37"/>
  <c r="C128" i="37" s="1"/>
  <c r="B37" i="37"/>
  <c r="B140" i="37" s="1"/>
  <c r="A37" i="37"/>
  <c r="A140" i="37" s="1"/>
  <c r="G8" i="37"/>
  <c r="G9" i="37" s="1"/>
  <c r="D9" i="37" s="1"/>
  <c r="G78" i="37"/>
  <c r="F78" i="37" s="1"/>
  <c r="J115" i="37"/>
  <c r="N115" i="37" s="1"/>
  <c r="J114" i="37"/>
  <c r="K114" i="37" s="1"/>
  <c r="G115" i="37"/>
  <c r="D115" i="37" s="1"/>
  <c r="D359" i="37"/>
  <c r="E359" i="37"/>
  <c r="F359" i="37"/>
  <c r="G360" i="37"/>
  <c r="D346" i="37"/>
  <c r="E346" i="37"/>
  <c r="F346" i="37"/>
  <c r="G347" i="37"/>
  <c r="G348" i="37" s="1"/>
  <c r="I348" i="37" s="1"/>
  <c r="D333" i="37"/>
  <c r="E333" i="37"/>
  <c r="F333" i="37"/>
  <c r="G334" i="37"/>
  <c r="G335" i="37" s="1"/>
  <c r="H127" i="37"/>
  <c r="I127" i="37"/>
  <c r="J127" i="37" s="1"/>
  <c r="H128" i="37"/>
  <c r="H129" i="37"/>
  <c r="H130" i="37"/>
  <c r="H139" i="37"/>
  <c r="I139" i="37"/>
  <c r="I140" i="37" s="1"/>
  <c r="I141" i="37" s="1"/>
  <c r="J141" i="37" s="1"/>
  <c r="K141" i="37" s="1"/>
  <c r="H140" i="37"/>
  <c r="H141" i="37"/>
  <c r="H142" i="37"/>
  <c r="D151" i="37"/>
  <c r="E151" i="37"/>
  <c r="F151" i="37"/>
  <c r="H151" i="37"/>
  <c r="I151" i="37"/>
  <c r="D152" i="37"/>
  <c r="E152" i="37"/>
  <c r="F152" i="37"/>
  <c r="H152" i="37"/>
  <c r="I152" i="37"/>
  <c r="D153" i="37"/>
  <c r="E153" i="37"/>
  <c r="F153" i="37"/>
  <c r="H153" i="37"/>
  <c r="I153" i="37"/>
  <c r="D154" i="37"/>
  <c r="E154" i="37"/>
  <c r="F154" i="37"/>
  <c r="H154" i="37"/>
  <c r="I154" i="37"/>
  <c r="D177" i="37"/>
  <c r="F177" i="37" s="1"/>
  <c r="E177" i="37"/>
  <c r="H177" i="37"/>
  <c r="I177" i="37"/>
  <c r="J177" i="37"/>
  <c r="D178" i="37"/>
  <c r="F178" i="37" s="1"/>
  <c r="E178" i="37"/>
  <c r="H178" i="37"/>
  <c r="I178" i="37"/>
  <c r="J178" i="37"/>
  <c r="D179" i="37"/>
  <c r="F179" i="37" s="1"/>
  <c r="E179" i="37"/>
  <c r="H179" i="37"/>
  <c r="I179" i="37"/>
  <c r="J179" i="37"/>
  <c r="D181" i="37"/>
  <c r="F181" i="37" s="1"/>
  <c r="E181" i="37"/>
  <c r="H181" i="37"/>
  <c r="I181" i="37"/>
  <c r="J181" i="37"/>
  <c r="D192" i="37"/>
  <c r="E192" i="37"/>
  <c r="F192" i="37"/>
  <c r="D193" i="37"/>
  <c r="E193" i="37"/>
  <c r="F193" i="37"/>
  <c r="D194" i="37"/>
  <c r="E194" i="37"/>
  <c r="F194" i="37"/>
  <c r="D195" i="37"/>
  <c r="E195" i="37"/>
  <c r="F195" i="37"/>
  <c r="D206" i="37"/>
  <c r="E206" i="37"/>
  <c r="F206" i="37"/>
  <c r="H206" i="37"/>
  <c r="I206" i="37"/>
  <c r="J206" i="37"/>
  <c r="K206" i="37"/>
  <c r="D207" i="37"/>
  <c r="E207" i="37"/>
  <c r="F207" i="37"/>
  <c r="H207" i="37"/>
  <c r="I207" i="37"/>
  <c r="J207" i="37"/>
  <c r="K207" i="37"/>
  <c r="G208" i="37"/>
  <c r="K208" i="37" s="1"/>
  <c r="D220" i="37"/>
  <c r="E220" i="37"/>
  <c r="F220" i="37"/>
  <c r="I220" i="37"/>
  <c r="J220" i="37"/>
  <c r="D230" i="37"/>
  <c r="E230" i="37"/>
  <c r="F230" i="37"/>
  <c r="J230" i="37"/>
  <c r="G231" i="37"/>
  <c r="I231" i="37"/>
  <c r="J231" i="37" s="1"/>
  <c r="H243" i="37"/>
  <c r="I243" i="37"/>
  <c r="J243" i="37"/>
  <c r="H244" i="37"/>
  <c r="I244" i="37"/>
  <c r="J244" i="37"/>
  <c r="H245" i="37"/>
  <c r="I245" i="37"/>
  <c r="J245" i="37"/>
  <c r="H246" i="37"/>
  <c r="I246" i="37"/>
  <c r="J246" i="37"/>
  <c r="H247" i="37"/>
  <c r="I247" i="37"/>
  <c r="J247" i="37"/>
  <c r="H257" i="37"/>
  <c r="I257" i="37"/>
  <c r="J257" i="37"/>
  <c r="D258" i="37"/>
  <c r="E258" i="37"/>
  <c r="F258" i="37"/>
  <c r="H258" i="37"/>
  <c r="I258" i="37"/>
  <c r="J258" i="37"/>
  <c r="D259" i="37"/>
  <c r="E259" i="37"/>
  <c r="F259" i="37"/>
  <c r="H259" i="37"/>
  <c r="I259" i="37"/>
  <c r="J259" i="37"/>
  <c r="D260" i="37"/>
  <c r="E260" i="37"/>
  <c r="F260" i="37"/>
  <c r="H260" i="37"/>
  <c r="I260" i="37"/>
  <c r="J260" i="37"/>
  <c r="D261" i="37"/>
  <c r="E261" i="37"/>
  <c r="F261" i="37"/>
  <c r="H261" i="37"/>
  <c r="I261" i="37"/>
  <c r="J261" i="37"/>
  <c r="D262" i="37"/>
  <c r="E262" i="37"/>
  <c r="F262" i="37"/>
  <c r="H262" i="37"/>
  <c r="I262" i="37"/>
  <c r="J262" i="37"/>
  <c r="H295" i="37"/>
  <c r="I295" i="37"/>
  <c r="J295" i="37"/>
  <c r="K295" i="37"/>
  <c r="L295" i="37"/>
  <c r="D296" i="37"/>
  <c r="E296" i="37" s="1"/>
  <c r="F296" i="37"/>
  <c r="H296" i="37"/>
  <c r="I296" i="37"/>
  <c r="J296" i="37"/>
  <c r="K296" i="37"/>
  <c r="L296" i="37"/>
  <c r="D297" i="37"/>
  <c r="E297" i="37" s="1"/>
  <c r="F297" i="37"/>
  <c r="H297" i="37"/>
  <c r="I297" i="37"/>
  <c r="J297" i="37"/>
  <c r="K297" i="37"/>
  <c r="L297" i="37"/>
  <c r="I307" i="37"/>
  <c r="J307" i="37"/>
  <c r="K307" i="37"/>
  <c r="L307" i="37"/>
  <c r="D320" i="37"/>
  <c r="E320" i="37"/>
  <c r="F320" i="37"/>
  <c r="H320" i="37"/>
  <c r="I320" i="37" s="1"/>
  <c r="G321" i="37"/>
  <c r="H321" i="37" s="1"/>
  <c r="I321" i="37" s="1"/>
  <c r="I333" i="37"/>
  <c r="J333" i="37"/>
  <c r="K333" i="37"/>
  <c r="L333" i="37"/>
  <c r="I346" i="37"/>
  <c r="I359" i="37"/>
  <c r="D375" i="37"/>
  <c r="E375" i="37"/>
  <c r="F375" i="37"/>
  <c r="H375" i="37"/>
  <c r="I375" i="37" s="1"/>
  <c r="J375" i="37" s="1"/>
  <c r="D376" i="37"/>
  <c r="E376" i="37"/>
  <c r="F376" i="37"/>
  <c r="H376" i="37"/>
  <c r="I376" i="37" s="1"/>
  <c r="J376" i="37" s="1"/>
  <c r="D377" i="37"/>
  <c r="E377" i="37"/>
  <c r="F377" i="37"/>
  <c r="H377" i="37"/>
  <c r="I377" i="37" s="1"/>
  <c r="J377" i="37" s="1"/>
  <c r="D114" i="37"/>
  <c r="E114" i="37"/>
  <c r="F114" i="37"/>
  <c r="D116" i="37"/>
  <c r="E116" i="37"/>
  <c r="F116" i="37"/>
  <c r="I116" i="37"/>
  <c r="J116" i="37" s="1"/>
  <c r="N116" i="37" s="1"/>
  <c r="D117" i="37"/>
  <c r="E117" i="37"/>
  <c r="F117" i="37"/>
  <c r="G118" i="37"/>
  <c r="D101" i="37"/>
  <c r="E101" i="37"/>
  <c r="F101" i="37"/>
  <c r="I101" i="37"/>
  <c r="J101" i="37" s="1"/>
  <c r="K101" i="37" s="1"/>
  <c r="L101" i="37" s="1"/>
  <c r="D102" i="37"/>
  <c r="A89" i="37"/>
  <c r="C89" i="37"/>
  <c r="G89" i="37"/>
  <c r="D89" i="37" s="1"/>
  <c r="A90" i="37"/>
  <c r="C90" i="37"/>
  <c r="A91" i="37"/>
  <c r="C91" i="37"/>
  <c r="A92" i="37"/>
  <c r="C92" i="37"/>
  <c r="A93" i="37"/>
  <c r="C93" i="37"/>
  <c r="D77" i="37"/>
  <c r="E77" i="37"/>
  <c r="F77" i="37"/>
  <c r="H77" i="37"/>
  <c r="I77" i="37" s="1"/>
  <c r="J77" i="37" s="1"/>
  <c r="H63" i="37"/>
  <c r="I63" i="37"/>
  <c r="J63" i="37"/>
  <c r="K63" i="37"/>
  <c r="L63" i="37"/>
  <c r="E64" i="37"/>
  <c r="L64" i="37"/>
  <c r="H49" i="37"/>
  <c r="I49" i="37"/>
  <c r="J49" i="37"/>
  <c r="I50" i="37"/>
  <c r="H50" i="37"/>
  <c r="D51" i="37"/>
  <c r="E51" i="37"/>
  <c r="F51" i="37"/>
  <c r="H51" i="37"/>
  <c r="I51" i="37"/>
  <c r="J51" i="37"/>
  <c r="D52" i="37"/>
  <c r="E52" i="37"/>
  <c r="F52" i="37"/>
  <c r="H52" i="37"/>
  <c r="I52" i="37"/>
  <c r="J52" i="37"/>
  <c r="A36" i="37"/>
  <c r="A127" i="37" s="1"/>
  <c r="B36" i="37"/>
  <c r="B127" i="37" s="1"/>
  <c r="C36" i="37"/>
  <c r="C127" i="37" s="1"/>
  <c r="G36" i="37"/>
  <c r="G139" i="37" s="1"/>
  <c r="I37" i="37"/>
  <c r="I38" i="37" s="1"/>
  <c r="I39" i="37" s="1"/>
  <c r="A38" i="37"/>
  <c r="B38" i="37"/>
  <c r="B141" i="37" s="1"/>
  <c r="C38" i="37"/>
  <c r="C141" i="37" s="1"/>
  <c r="A39" i="37"/>
  <c r="A130" i="37" s="1"/>
  <c r="B39" i="37"/>
  <c r="B130" i="37" s="1"/>
  <c r="C39" i="37"/>
  <c r="D24" i="37"/>
  <c r="E24" i="37"/>
  <c r="F24" i="37"/>
  <c r="H24" i="37"/>
  <c r="D7" i="37"/>
  <c r="E7" i="37"/>
  <c r="F7" i="37"/>
  <c r="J7" i="37"/>
  <c r="J8" i="37"/>
  <c r="J9" i="37"/>
  <c r="J10" i="37"/>
  <c r="G54" i="37" l="1"/>
  <c r="D54" i="37" s="1"/>
  <c r="G65" i="37"/>
  <c r="J65" i="37" s="1"/>
  <c r="D64" i="37"/>
  <c r="K64" i="37"/>
  <c r="J64" i="37"/>
  <c r="M115" i="37"/>
  <c r="L115" i="37"/>
  <c r="I64" i="37"/>
  <c r="H64" i="37"/>
  <c r="K115" i="37"/>
  <c r="G309" i="37"/>
  <c r="G310" i="37" s="1"/>
  <c r="G311" i="37" s="1"/>
  <c r="J54" i="37"/>
  <c r="D308" i="37"/>
  <c r="J53" i="37"/>
  <c r="E310" i="37"/>
  <c r="F310" i="37"/>
  <c r="D310" i="37"/>
  <c r="D309" i="37"/>
  <c r="F309" i="37"/>
  <c r="E309" i="37"/>
  <c r="F308" i="37"/>
  <c r="I54" i="37"/>
  <c r="H54" i="37"/>
  <c r="F54" i="37"/>
  <c r="E54" i="37"/>
  <c r="D53" i="37"/>
  <c r="E53" i="37"/>
  <c r="F53" i="37"/>
  <c r="H53" i="37"/>
  <c r="D8" i="37"/>
  <c r="H65" i="37"/>
  <c r="B128" i="37"/>
  <c r="E347" i="37"/>
  <c r="D347" i="37"/>
  <c r="G37" i="37"/>
  <c r="J37" i="37" s="1"/>
  <c r="K37" i="37" s="1"/>
  <c r="F9" i="37"/>
  <c r="I347" i="37"/>
  <c r="I208" i="37"/>
  <c r="E9" i="37"/>
  <c r="F8" i="37"/>
  <c r="H208" i="37"/>
  <c r="E8" i="37"/>
  <c r="E78" i="37"/>
  <c r="A128" i="37"/>
  <c r="D78" i="37"/>
  <c r="L308" i="37"/>
  <c r="J140" i="37"/>
  <c r="M140" i="37" s="1"/>
  <c r="D334" i="37"/>
  <c r="L141" i="37"/>
  <c r="I142" i="37"/>
  <c r="J142" i="37" s="1"/>
  <c r="L142" i="37" s="1"/>
  <c r="F334" i="37"/>
  <c r="I334" i="37"/>
  <c r="J208" i="37"/>
  <c r="N141" i="37"/>
  <c r="J139" i="37"/>
  <c r="M139" i="37" s="1"/>
  <c r="I65" i="37"/>
  <c r="J103" i="37"/>
  <c r="K103" i="37" s="1"/>
  <c r="L103" i="37" s="1"/>
  <c r="E334" i="37"/>
  <c r="F36" i="37"/>
  <c r="K116" i="37"/>
  <c r="E36" i="37"/>
  <c r="D36" i="37"/>
  <c r="A139" i="37"/>
  <c r="F347" i="37"/>
  <c r="E139" i="37"/>
  <c r="D139" i="37"/>
  <c r="F115" i="37"/>
  <c r="F65" i="37"/>
  <c r="E115" i="37"/>
  <c r="A142" i="37"/>
  <c r="L36" i="37"/>
  <c r="M36" i="37" s="1"/>
  <c r="E65" i="37"/>
  <c r="L114" i="37"/>
  <c r="L334" i="37"/>
  <c r="G127" i="37"/>
  <c r="D127" i="37" s="1"/>
  <c r="L65" i="37"/>
  <c r="D65" i="37"/>
  <c r="H78" i="37"/>
  <c r="I78" i="37" s="1"/>
  <c r="J78" i="37" s="1"/>
  <c r="K334" i="37"/>
  <c r="G79" i="37"/>
  <c r="J36" i="37"/>
  <c r="K36" i="37" s="1"/>
  <c r="J50" i="37"/>
  <c r="K65" i="37"/>
  <c r="J334" i="37"/>
  <c r="G209" i="37"/>
  <c r="D209" i="37" s="1"/>
  <c r="I232" i="37"/>
  <c r="C140" i="37"/>
  <c r="J89" i="37"/>
  <c r="J104" i="37"/>
  <c r="K104" i="37" s="1"/>
  <c r="L104" i="37" s="1"/>
  <c r="J335" i="37"/>
  <c r="G336" i="37"/>
  <c r="I335" i="37"/>
  <c r="D335" i="37"/>
  <c r="G361" i="37"/>
  <c r="D360" i="37"/>
  <c r="E360" i="37"/>
  <c r="F360" i="37"/>
  <c r="I117" i="37"/>
  <c r="I360" i="37"/>
  <c r="E321" i="37"/>
  <c r="G322" i="37"/>
  <c r="D321" i="37"/>
  <c r="C129" i="37"/>
  <c r="L66" i="37"/>
  <c r="K335" i="37"/>
  <c r="B129" i="37"/>
  <c r="G349" i="37"/>
  <c r="D348" i="37"/>
  <c r="E348" i="37"/>
  <c r="F348" i="37"/>
  <c r="K127" i="37"/>
  <c r="L127" i="37"/>
  <c r="M127" i="37"/>
  <c r="F335" i="37"/>
  <c r="F321" i="37"/>
  <c r="E231" i="37"/>
  <c r="G232" i="37"/>
  <c r="D231" i="37"/>
  <c r="M114" i="37"/>
  <c r="N114" i="37"/>
  <c r="C142" i="37"/>
  <c r="C130" i="37"/>
  <c r="E102" i="37"/>
  <c r="A141" i="37"/>
  <c r="A129" i="37"/>
  <c r="F89" i="37"/>
  <c r="F103" i="37"/>
  <c r="E89" i="37"/>
  <c r="E103" i="37"/>
  <c r="L335" i="37"/>
  <c r="B142" i="37"/>
  <c r="G90" i="37"/>
  <c r="D103" i="37"/>
  <c r="E118" i="37"/>
  <c r="D118" i="37"/>
  <c r="F118" i="37"/>
  <c r="M116" i="37"/>
  <c r="G38" i="37"/>
  <c r="J102" i="37"/>
  <c r="K102" i="37" s="1"/>
  <c r="L102" i="37" s="1"/>
  <c r="L116" i="37"/>
  <c r="F231" i="37"/>
  <c r="D208" i="37"/>
  <c r="F208" i="37"/>
  <c r="E208" i="37"/>
  <c r="M141" i="37"/>
  <c r="N127" i="37"/>
  <c r="I128" i="37"/>
  <c r="C139" i="37"/>
  <c r="E335" i="37"/>
  <c r="F102" i="37"/>
  <c r="I308" i="37"/>
  <c r="J308" i="37"/>
  <c r="K308" i="37"/>
  <c r="B139" i="37"/>
  <c r="G10" i="37"/>
  <c r="G39" i="37" s="1"/>
  <c r="F139" i="37"/>
  <c r="G128" i="37" l="1"/>
  <c r="F128" i="37" s="1"/>
  <c r="L140" i="37"/>
  <c r="K140" i="37"/>
  <c r="E311" i="37"/>
  <c r="F311" i="37"/>
  <c r="D311" i="37"/>
  <c r="K66" i="37"/>
  <c r="E37" i="37"/>
  <c r="L37" i="37"/>
  <c r="G140" i="37"/>
  <c r="F140" i="37" s="1"/>
  <c r="M142" i="37"/>
  <c r="K142" i="37"/>
  <c r="D37" i="37"/>
  <c r="F37" i="37"/>
  <c r="N140" i="37"/>
  <c r="F66" i="37"/>
  <c r="N139" i="37"/>
  <c r="D66" i="37"/>
  <c r="F127" i="37"/>
  <c r="E209" i="37"/>
  <c r="F209" i="37"/>
  <c r="E127" i="37"/>
  <c r="K209" i="37"/>
  <c r="N142" i="37"/>
  <c r="K139" i="37"/>
  <c r="L139" i="37"/>
  <c r="E128" i="37"/>
  <c r="D128" i="37"/>
  <c r="G80" i="37"/>
  <c r="D79" i="37"/>
  <c r="E79" i="37"/>
  <c r="F79" i="37"/>
  <c r="H79" i="37"/>
  <c r="I79" i="37" s="1"/>
  <c r="J79" i="37" s="1"/>
  <c r="I233" i="37"/>
  <c r="J233" i="37" s="1"/>
  <c r="J232" i="37"/>
  <c r="J209" i="37"/>
  <c r="H209" i="37"/>
  <c r="I209" i="37"/>
  <c r="J66" i="37"/>
  <c r="H66" i="37"/>
  <c r="I66" i="37"/>
  <c r="E66" i="37"/>
  <c r="D140" i="37"/>
  <c r="E140" i="37"/>
  <c r="I309" i="37"/>
  <c r="K309" i="37"/>
  <c r="J309" i="37"/>
  <c r="L309" i="37"/>
  <c r="J117" i="37"/>
  <c r="I118" i="37"/>
  <c r="J118" i="37" s="1"/>
  <c r="I129" i="37"/>
  <c r="J128" i="37"/>
  <c r="D336" i="37"/>
  <c r="E336" i="37"/>
  <c r="F336" i="37"/>
  <c r="L336" i="37"/>
  <c r="J336" i="37"/>
  <c r="K336" i="37"/>
  <c r="G337" i="37"/>
  <c r="I336" i="37"/>
  <c r="G129" i="37"/>
  <c r="D38" i="37"/>
  <c r="E38" i="37"/>
  <c r="F38" i="37"/>
  <c r="G141" i="37"/>
  <c r="J38" i="37"/>
  <c r="K38" i="37" s="1"/>
  <c r="L38" i="37"/>
  <c r="M38" i="37" s="1"/>
  <c r="J39" i="37"/>
  <c r="K39" i="37" s="1"/>
  <c r="L39" i="37"/>
  <c r="M39" i="37" s="1"/>
  <c r="D39" i="37"/>
  <c r="E39" i="37"/>
  <c r="F39" i="37"/>
  <c r="G142" i="37"/>
  <c r="G130" i="37"/>
  <c r="D90" i="37"/>
  <c r="E90" i="37"/>
  <c r="F90" i="37"/>
  <c r="J90" i="37"/>
  <c r="E232" i="37"/>
  <c r="G233" i="37"/>
  <c r="F232" i="37"/>
  <c r="D232" i="37"/>
  <c r="E322" i="37"/>
  <c r="G323" i="37"/>
  <c r="F322" i="37"/>
  <c r="H322" i="37"/>
  <c r="I322" i="37" s="1"/>
  <c r="G91" i="37"/>
  <c r="D322" i="37"/>
  <c r="F361" i="37"/>
  <c r="D361" i="37"/>
  <c r="E361" i="37"/>
  <c r="G362" i="37"/>
  <c r="I361" i="37"/>
  <c r="I349" i="37"/>
  <c r="G350" i="37"/>
  <c r="E349" i="37"/>
  <c r="F349" i="37"/>
  <c r="D349" i="37"/>
  <c r="D67" i="37" l="1"/>
  <c r="E67" i="37"/>
  <c r="H67" i="37"/>
  <c r="J67" i="37"/>
  <c r="I67" i="37"/>
  <c r="F67" i="37"/>
  <c r="L67" i="37"/>
  <c r="K67" i="37"/>
  <c r="H80" i="37"/>
  <c r="I80" i="37" s="1"/>
  <c r="J80" i="37" s="1"/>
  <c r="F80" i="37"/>
  <c r="D80" i="37"/>
  <c r="E80" i="37"/>
  <c r="L128" i="37"/>
  <c r="M128" i="37"/>
  <c r="N128" i="37"/>
  <c r="K128" i="37"/>
  <c r="G363" i="37"/>
  <c r="D362" i="37"/>
  <c r="E362" i="37"/>
  <c r="F362" i="37"/>
  <c r="I362" i="37"/>
  <c r="I130" i="37"/>
  <c r="J129" i="37"/>
  <c r="N117" i="37"/>
  <c r="M117" i="37"/>
  <c r="K117" i="37"/>
  <c r="L117" i="37"/>
  <c r="H323" i="37"/>
  <c r="I323" i="37" s="1"/>
  <c r="G324" i="37"/>
  <c r="D323" i="37"/>
  <c r="F323" i="37"/>
  <c r="E323" i="37"/>
  <c r="G92" i="37"/>
  <c r="F141" i="37"/>
  <c r="D141" i="37"/>
  <c r="E141" i="37"/>
  <c r="D233" i="37"/>
  <c r="E233" i="37"/>
  <c r="F233" i="37"/>
  <c r="D91" i="37"/>
  <c r="E91" i="37"/>
  <c r="F91" i="37"/>
  <c r="J91" i="37"/>
  <c r="J337" i="37"/>
  <c r="I337" i="37"/>
  <c r="D337" i="37"/>
  <c r="K337" i="37"/>
  <c r="E337" i="37"/>
  <c r="L337" i="37"/>
  <c r="F337" i="37"/>
  <c r="F129" i="37"/>
  <c r="D129" i="37"/>
  <c r="E129" i="37"/>
  <c r="D350" i="37"/>
  <c r="E350" i="37"/>
  <c r="F350" i="37"/>
  <c r="I350" i="37"/>
  <c r="E130" i="37"/>
  <c r="F130" i="37"/>
  <c r="D130" i="37"/>
  <c r="I310" i="37"/>
  <c r="K310" i="37"/>
  <c r="J310" i="37"/>
  <c r="L310" i="37"/>
  <c r="D142" i="37"/>
  <c r="E142" i="37"/>
  <c r="F142" i="37"/>
  <c r="L118" i="37"/>
  <c r="M118" i="37"/>
  <c r="K118" i="37"/>
  <c r="N118" i="37"/>
  <c r="N129" i="37" l="1"/>
  <c r="K129" i="37"/>
  <c r="L129" i="37"/>
  <c r="M129" i="37"/>
  <c r="J130" i="37"/>
  <c r="F324" i="37"/>
  <c r="E324" i="37"/>
  <c r="G93" i="37"/>
  <c r="D324" i="37"/>
  <c r="H324" i="37"/>
  <c r="I324" i="37" s="1"/>
  <c r="I311" i="37"/>
  <c r="J311" i="37"/>
  <c r="K311" i="37"/>
  <c r="L311" i="37"/>
  <c r="D92" i="37"/>
  <c r="E92" i="37"/>
  <c r="J92" i="37"/>
  <c r="F92" i="37"/>
  <c r="F363" i="37"/>
  <c r="I363" i="37"/>
  <c r="E363" i="37"/>
  <c r="D363" i="37"/>
  <c r="D93" i="37" l="1"/>
  <c r="E93" i="37"/>
  <c r="J93" i="37"/>
  <c r="F93" i="37"/>
  <c r="K130" i="37"/>
  <c r="L130" i="37"/>
  <c r="M130" i="37"/>
  <c r="N130" i="37"/>
</calcChain>
</file>

<file path=xl/sharedStrings.xml><?xml version="1.0" encoding="utf-8"?>
<sst xmlns="http://schemas.openxmlformats.org/spreadsheetml/2006/main" count="995" uniqueCount="531">
  <si>
    <t>ZNP</t>
  </si>
  <si>
    <t>加拿大&amp;美东（T/S PUSAN)</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</si>
  <si>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</si>
  <si>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</si>
  <si>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</si>
  <si>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</si>
  <si>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</si>
  <si>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</si>
  <si>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</si>
  <si>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</si>
  <si>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</si>
  <si>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</si>
  <si>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</si>
  <si>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</si>
  <si>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t>
  </si>
  <si>
    <t>VANCOUVER(BC)</t>
  </si>
  <si>
    <t>9302891</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</si>
  <si>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</si>
  <si>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</si>
  <si>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</si>
  <si>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</si>
  <si>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</si>
  <si>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</si>
  <si>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</si>
  <si>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</si>
  <si>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</si>
  <si>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</si>
  <si>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</si>
  <si>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</si>
  <si>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</si>
  <si>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</si>
  <si>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</si>
  <si>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</si>
  <si>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</si>
  <si>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</si>
  <si>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</si>
  <si>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</si>
  <si>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
/申报/海关</t>
  </si>
  <si>
    <t>ACI截申报</t>
    <phoneticPr fontId="1" type="noConversion"/>
  </si>
  <si>
    <t>ETD</t>
    <phoneticPr fontId="1" type="noConversion"/>
  </si>
  <si>
    <t>VSL NO.</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</si>
  <si>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</si>
  <si>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</si>
  <si>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</si>
  <si>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</si>
  <si>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</si>
  <si>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</si>
  <si>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AMS截申报</t>
    <phoneticPr fontId="1" type="noConversion"/>
  </si>
  <si>
    <t>NEW YORK (NY)
USNYC</t>
  </si>
  <si>
    <t xml:space="preserve">NORFOLK (VA)
USORF </t>
  </si>
  <si>
    <t>BALTIMORE (MD)
UABAL</t>
  </si>
  <si>
    <t xml:space="preserve">9359052 </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</si>
  <si>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</si>
  <si>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</si>
  <si>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</si>
  <si>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挂靠码头:国际货柜码头</t>
  </si>
  <si>
    <t>CRISTOBAL
PACBL</t>
  </si>
  <si>
    <t>9627916</t>
  </si>
  <si>
    <t>9305477</t>
  </si>
  <si>
    <t>9567661</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</si>
  <si>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</si>
  <si>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</si>
  <si>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</si>
  <si>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</si>
  <si>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订舱咨询（提交订舱；修改订舱；订舱状态咨询）:cnxia.booking@zim.com 客服热线:400 8191071 (请在往来邮件主题上添加航线名+目的港名称)</t>
  </si>
  <si>
    <r>
      <t xml:space="preserve">Z7S
</t>
    </r>
    <r>
      <rPr>
        <sz val="12"/>
        <color theme="1"/>
        <rFont val="Tahoma"/>
        <family val="2"/>
      </rPr>
      <t>(头程SA2, HKG中转）</t>
    </r>
  </si>
  <si>
    <t xml:space="preserve">美东(T/S SERVICE)  </t>
  </si>
  <si>
    <t>船舶代理:外运;  挂靠码头:海天码头</t>
  </si>
  <si>
    <t>海关截单 周三 16:00;  截放行 周四 12:00; 截提单 周三 17:00</t>
  </si>
  <si>
    <t>截提单</t>
    <phoneticPr fontId="1" type="noConversion"/>
  </si>
  <si>
    <t>MAINLINER</t>
    <phoneticPr fontId="1" type="noConversion"/>
  </si>
  <si>
    <t>USMIA (45DAYS)</t>
  </si>
  <si>
    <t>ZMP</t>
  </si>
  <si>
    <t xml:space="preserve">NEW 地中海 &amp; 黑海航线 (T/S SERVICE)  </t>
  </si>
  <si>
    <t>进场/VGM/申报/海关</t>
    <phoneticPr fontId="1"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</si>
  <si>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</si>
  <si>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</si>
  <si>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</si>
  <si>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</si>
  <si>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</si>
  <si>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</si>
  <si>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</si>
  <si>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</si>
  <si>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</si>
  <si>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</si>
  <si>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1" type="noConversion"/>
  </si>
  <si>
    <t>截提单</t>
  </si>
  <si>
    <t>M.V.</t>
  </si>
  <si>
    <t>ETD T/S</t>
  </si>
  <si>
    <t>SANTOS (BRSNT)</t>
  </si>
  <si>
    <t>ITAPOA (BRIIP)</t>
  </si>
  <si>
    <t>MONTEVIDEO (UYMVD)</t>
  </si>
  <si>
    <t>PARANAGUA
(BRPGU)</t>
  </si>
  <si>
    <t>业务   钟小姐　 TEL:0592-2687212/13400792504            EMAIL:  zhong.elena@cn.zim.com</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</si>
  <si>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</si>
  <si>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</si>
  <si>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</si>
  <si>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</si>
  <si>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</si>
  <si>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1"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</si>
  <si>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</si>
  <si>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</si>
  <si>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</si>
  <si>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</si>
  <si>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</si>
  <si>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</si>
  <si>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</si>
  <si>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</si>
  <si>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</si>
  <si>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</si>
  <si>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</si>
  <si>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</si>
  <si>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</si>
  <si>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</si>
  <si>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</si>
  <si>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</si>
  <si>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</si>
  <si>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</si>
  <si>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</si>
  <si>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</si>
  <si>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</si>
  <si>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</si>
  <si>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</si>
  <si>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</si>
  <si>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</si>
  <si>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</si>
  <si>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</si>
  <si>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</si>
  <si>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</si>
  <si>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</si>
  <si>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</si>
  <si>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</si>
  <si>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</si>
  <si>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</si>
  <si>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</si>
  <si>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</si>
  <si>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</si>
  <si>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</si>
  <si>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</si>
  <si>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</si>
  <si>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</si>
  <si>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</si>
  <si>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</si>
  <si>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</si>
  <si>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</si>
  <si>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 </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</si>
  <si>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</si>
  <si>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</si>
  <si>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</si>
  <si>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</si>
  <si>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</si>
  <si>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</si>
  <si>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</si>
  <si>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</si>
  <si>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</si>
  <si>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</si>
  <si>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</si>
  <si>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t xml:space="preserve"> omit</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</si>
  <si>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</si>
  <si>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</si>
  <si>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</si>
  <si>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</si>
  <si>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</si>
  <si>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</si>
  <si>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</si>
  <si>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</si>
  <si>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</si>
  <si>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</si>
  <si>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</si>
  <si>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</si>
  <si>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</si>
  <si>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</si>
  <si>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</si>
  <si>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</si>
  <si>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</si>
  <si>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</si>
  <si>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</si>
  <si>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</si>
  <si>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</si>
  <si>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</si>
  <si>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</si>
  <si>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</si>
  <si>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</si>
  <si>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</si>
  <si>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</si>
  <si>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</si>
  <si>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</si>
  <si>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</si>
  <si>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</si>
  <si>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</si>
  <si>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</si>
  <si>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</si>
  <si>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INAHM</t>
  </si>
  <si>
    <t>INAKV</t>
  </si>
  <si>
    <t>INVDR</t>
  </si>
  <si>
    <t>INJAI</t>
  </si>
  <si>
    <t>INHYX</t>
  </si>
  <si>
    <t>INJOH</t>
  </si>
  <si>
    <t>INMNP</t>
  </si>
  <si>
    <t>INLDH</t>
  </si>
  <si>
    <t>INNAG</t>
  </si>
  <si>
    <t>INIDS</t>
  </si>
  <si>
    <t>INSON</t>
  </si>
  <si>
    <t>INFBD</t>
  </si>
  <si>
    <t>INKAN</t>
  </si>
  <si>
    <t>INGHR</t>
  </si>
  <si>
    <t>INMBD</t>
  </si>
  <si>
    <t>INGUR</t>
  </si>
  <si>
    <t>INITG</t>
  </si>
  <si>
    <t>INIMU</t>
  </si>
  <si>
    <t>FA2</t>
  </si>
  <si>
    <t>船舶代理:外运  挂靠码头: 海天</t>
    <phoneticPr fontId="1" type="noConversion"/>
  </si>
  <si>
    <t>海关截单:周六 12:00;  截进场:周六 12:00  截放行:周六 18:00; 截提单:周五(SI CUT OFF FRI) 17:00</t>
  </si>
  <si>
    <t>截提单                   (SI CUT OFF)</t>
  </si>
  <si>
    <t>FAX</t>
  </si>
  <si>
    <t>船舶代理:外运;  挂靠码头: 海润码头</t>
  </si>
  <si>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</si>
  <si>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</si>
  <si>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</si>
  <si>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</si>
  <si>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</si>
  <si>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</si>
  <si>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</si>
  <si>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</si>
  <si>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</si>
  <si>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</si>
  <si>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订舱咨询（提交订舱；修改订舱；订舱状态咨询）:cnxia.booking@zim.com/cnxia.booking@goldstarline.com 客服热线:400 8191071</t>
  </si>
  <si>
    <t>CAX</t>
  </si>
  <si>
    <t>澳洲线(CHINA AUSTRALIA EXPRESS)</t>
  </si>
  <si>
    <t>船舶代理:外运  挂靠码头: 海润</t>
  </si>
  <si>
    <t xml:space="preserve">海关截单:周四 16:00;  截放行:周五 12:00; 截提单:周三四(SI CUT OFF THU) 12:00 </t>
  </si>
  <si>
    <t xml:space="preserve">MAINLINER </t>
  </si>
  <si>
    <t xml:space="preserve">ETA </t>
  </si>
  <si>
    <r>
      <t>EX-MOMBASA TO NAIROBI</t>
    </r>
    <r>
      <rPr>
        <b/>
        <sz val="12"/>
        <color indexed="60"/>
        <rFont val="Arial Black"/>
        <family val="2"/>
      </rPr>
      <t>- BY RAIL</t>
    </r>
  </si>
  <si>
    <t>NAIROBI</t>
  </si>
  <si>
    <t>KENBO</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</si>
  <si>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</si>
  <si>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</si>
  <si>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</si>
  <si>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</si>
  <si>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</si>
  <si>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</si>
  <si>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</si>
  <si>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KRX</t>
  </si>
  <si>
    <t>韩国线</t>
  </si>
  <si>
    <t>船舶代理:外运  挂靠码头: 海天码头</t>
  </si>
  <si>
    <t xml:space="preserve">SI截周四 12：00;     进场/VGM/申报/海关截单：周五 12：00;      截放行:周五 18：00  </t>
  </si>
  <si>
    <t>业务  胡先生　TEL: 2689803     MOBILE: 15880287084</t>
  </si>
  <si>
    <t>9302877</t>
  </si>
  <si>
    <t>9245770</t>
  </si>
  <si>
    <t>Ahmedabad (ICD Khodiyar)</t>
  </si>
  <si>
    <t>Ankleshwar</t>
  </si>
  <si>
    <t>Baroda (Vadodara)</t>
  </si>
  <si>
    <t>Hyderabad (Sanathnagar)</t>
  </si>
  <si>
    <t>Mandideep</t>
  </si>
  <si>
    <t>MMLP - Mihan, Nagpur</t>
  </si>
  <si>
    <t>TIHI - ICD TIHI</t>
  </si>
  <si>
    <t>INTHI</t>
  </si>
  <si>
    <t>Jaipur (Kanakpura)</t>
  </si>
  <si>
    <t>Jodhpur (Bhagat Ki Kothi)</t>
  </si>
  <si>
    <t>Kanpur - ICD Panki</t>
  </si>
  <si>
    <t>Ludhiana - ICD Sahnewal</t>
  </si>
  <si>
    <t>Dadri</t>
  </si>
  <si>
    <t>Faridabad (ACTL)</t>
  </si>
  <si>
    <t>Faridabad (Piyala)</t>
  </si>
  <si>
    <t>Garhi Harsaru (Gurgaon)</t>
  </si>
  <si>
    <t>Malanpur</t>
  </si>
  <si>
    <t>Moradabad</t>
  </si>
  <si>
    <t>Pantnagar</t>
  </si>
  <si>
    <t>INPGH</t>
  </si>
  <si>
    <t>Tughlakabad</t>
  </si>
  <si>
    <t>Mumbai Port Authority - MbPA</t>
  </si>
  <si>
    <t>INBOM</t>
  </si>
  <si>
    <t>ICD Tumbh</t>
  </si>
  <si>
    <t>INSAJ</t>
  </si>
  <si>
    <t>Sanand</t>
  </si>
  <si>
    <t>INSAA</t>
  </si>
  <si>
    <t>Jodhpur (Thar Dry Port)</t>
  </si>
  <si>
    <t>Ludhiana - ICD Chawa</t>
  </si>
  <si>
    <t>Ludhiana-ICD Dandari Kalan</t>
  </si>
  <si>
    <t>Ludhiana-ICD Kilaraipur</t>
  </si>
  <si>
    <t>DICT (ICD Sonipat)</t>
  </si>
  <si>
    <t>Palwal</t>
  </si>
  <si>
    <t>INPWL</t>
  </si>
  <si>
    <t>Panipat - Jattipur</t>
  </si>
  <si>
    <t>INPAA</t>
  </si>
  <si>
    <t>Patli</t>
  </si>
  <si>
    <t>X</t>
  </si>
  <si>
    <t>KINGSTON 
(30DAYS)</t>
  </si>
  <si>
    <t>CHARLESTON (SC)(34DAYS)</t>
  </si>
  <si>
    <t>JACKSONVILLE (FL)(39DAYS)</t>
  </si>
  <si>
    <r>
      <t xml:space="preserve">Houston (TX)
</t>
    </r>
    <r>
      <rPr>
        <sz val="12"/>
        <rFont val="Tahoma"/>
        <family val="2"/>
      </rPr>
      <t>(29DAYS)</t>
    </r>
  </si>
  <si>
    <r>
      <t xml:space="preserve">Tampa (FL)
</t>
    </r>
    <r>
      <rPr>
        <sz val="12"/>
        <rFont val="Tahoma"/>
        <family val="2"/>
      </rPr>
      <t>(35DAYS)</t>
    </r>
  </si>
  <si>
    <r>
      <t xml:space="preserve">Mobile (AL)
</t>
    </r>
    <r>
      <rPr>
        <sz val="12"/>
        <rFont val="Tahoma"/>
        <family val="2"/>
      </rPr>
      <t>(33DAYS)</t>
    </r>
  </si>
  <si>
    <r>
      <t xml:space="preserve">Delivery via Cristobal: </t>
    </r>
    <r>
      <rPr>
        <sz val="12"/>
        <rFont val="Tahoma"/>
        <family val="2"/>
      </rPr>
      <t>ALTAMIRA，BRIDGETOWN，CAUCEDO，GEORGETOWN，KINGSTON，LA GUAIRA，MANAGUA via HNPTZ，MARACAIBO，Barcadera/ARUBA，PARAMARIBO，
POINT LISAS，PORT AU PRINCE ，PORT OF SPAIN，PUERTO CABELLO，PUERTO LIMON, Moin，RIO HAINA，VERACRUZ，WILLEMSTAD-CURACAO</t>
    </r>
  </si>
  <si>
    <t>LOME</t>
  </si>
  <si>
    <t>西非线(直航)</t>
  </si>
  <si>
    <t>TEMA
(34Days)</t>
  </si>
  <si>
    <r>
      <rPr>
        <b/>
        <sz val="12"/>
        <color rgb="FF000000"/>
        <rFont val="宋体"/>
        <family val="3"/>
        <charset val="134"/>
      </rPr>
      <t>西非线</t>
    </r>
    <r>
      <rPr>
        <b/>
        <sz val="12"/>
        <color rgb="FF000000"/>
        <rFont val="Tahoma"/>
        <family val="2"/>
        <charset val="134"/>
      </rPr>
      <t>(T/S SERVICE VIA SINGAPORE, USE FA2/SA2</t>
    </r>
    <r>
      <rPr>
        <b/>
        <sz val="12"/>
        <color rgb="FF000000"/>
        <rFont val="Tahoma"/>
        <family val="2"/>
      </rPr>
      <t xml:space="preserve"> </t>
    </r>
    <r>
      <rPr>
        <b/>
        <sz val="12"/>
        <color rgb="FF000000"/>
        <rFont val="Tahoma"/>
        <family val="2"/>
        <charset val="134"/>
      </rPr>
      <t xml:space="preserve">AS FEEDER)  </t>
    </r>
  </si>
  <si>
    <t>东非线China East Africa  (T/S SERVICE , T/S PORT: SINGAPORE , USE FA2/SA2 AS FEEDER, )</t>
  </si>
  <si>
    <t>9502910</t>
  </si>
  <si>
    <t>9289087</t>
  </si>
  <si>
    <t xml:space="preserve">船舶代理:外代; 挂靠码头:海润 </t>
  </si>
  <si>
    <r>
      <t>船舶代理:外代; 挂靠码头:</t>
    </r>
    <r>
      <rPr>
        <b/>
        <sz val="12"/>
        <color rgb="FFFF0000"/>
        <rFont val="Tahoma"/>
        <family val="2"/>
      </rPr>
      <t>海润</t>
    </r>
    <r>
      <rPr>
        <b/>
        <sz val="12"/>
        <color indexed="8"/>
        <rFont val="Tahoma"/>
        <family val="2"/>
      </rPr>
      <t xml:space="preserve"> </t>
    </r>
  </si>
  <si>
    <r>
      <t>船舶代理:外运  挂靠码头:</t>
    </r>
    <r>
      <rPr>
        <b/>
        <sz val="12"/>
        <color rgb="FFFF0000"/>
        <rFont val="宋体"/>
        <charset val="134"/>
      </rPr>
      <t xml:space="preserve"> 海润</t>
    </r>
  </si>
  <si>
    <t>(5月中旬挂靠码头，假如有变更，最终以船代SO显示为准！）</t>
  </si>
  <si>
    <t xml:space="preserve"> T/S PORT:   SGSIN</t>
  </si>
  <si>
    <t>ETA KRPUS</t>
  </si>
  <si>
    <t xml:space="preserve">SAVANNAH (GA)
USSAV(33DAYS) </t>
  </si>
  <si>
    <t>JACKSONVILLE (FL)
USJAX(37DAYS)</t>
  </si>
  <si>
    <t>WILMINGTON (NC)
USILM(39DAYS)</t>
  </si>
  <si>
    <t>NEW YORK (NY)
USNYC(42DAYS)</t>
  </si>
  <si>
    <t>HKG</t>
  </si>
  <si>
    <t>BALBOA(PABLB) 
(NC)(28DAYS)</t>
  </si>
  <si>
    <t>CAPE TOWN
(33DAYS)</t>
  </si>
  <si>
    <t>COTONOU
(36Days)</t>
  </si>
  <si>
    <t>APAPA
(37Days)</t>
  </si>
  <si>
    <t>ONNE
(39Days)</t>
  </si>
  <si>
    <t>ABIDJAN
(43Days)</t>
  </si>
  <si>
    <t>INCHEON
(3DAYS)</t>
  </si>
  <si>
    <t>PUSAN OLD PORT
(4DAYS)</t>
  </si>
  <si>
    <t>PUSAN NEW PORT
(5DAYS)</t>
  </si>
  <si>
    <t>MOMBASA(KEMBA)
(22DAYS)</t>
  </si>
  <si>
    <t>DAR ES SALAAM(TZDAR)
(22DAYS)</t>
  </si>
  <si>
    <t>PORT LOUIS(MUPLS)
(20DAYS)</t>
  </si>
  <si>
    <t>MAPUTO(MZMAP)
(27DAYS)</t>
  </si>
  <si>
    <t>BEIRA(MZBEW)
(29DAYS)</t>
  </si>
  <si>
    <t>NACALA(MZNAC)
(33DAYS)</t>
  </si>
  <si>
    <t>APM TERMINAL 4 (ARTPF ) 
(ARBUE)</t>
  </si>
  <si>
    <t xml:space="preserve">美东(DIRECT SERVICE)+中南美 Caribbean via Cristobal(T/S SERVICE) </t>
  </si>
  <si>
    <t>EVER UNITED V.194W</t>
  </si>
  <si>
    <t>EED 33W</t>
  </si>
  <si>
    <t>GD3 18E</t>
  </si>
  <si>
    <t>IAX</t>
  </si>
  <si>
    <t>UTK 12E</t>
  </si>
  <si>
    <t>KYX</t>
  </si>
  <si>
    <t>TZX</t>
  </si>
  <si>
    <t>TRANCURA 327E</t>
  </si>
  <si>
    <t>MAERSK LA PAZ V.326W(ML4/18W)
VIA HKHKG</t>
  </si>
  <si>
    <t>OG1 27W</t>
  </si>
  <si>
    <t>OOCL GENOA  V.064W</t>
  </si>
  <si>
    <t>SYDNEY 
(11Days)</t>
  </si>
  <si>
    <t>MELBOURNE
(14Days)</t>
  </si>
  <si>
    <t>BRISBANE
(18Days)</t>
  </si>
  <si>
    <t xml:space="preserve">SYDNEY 中转 TAURANGA AUCKLAND FREMANTLE </t>
  </si>
  <si>
    <t>GZ3/8W</t>
  </si>
  <si>
    <t>ZIM SHANGHAI V.8W</t>
  </si>
  <si>
    <t>ZCX</t>
  </si>
  <si>
    <t>业务   钟小姐/杨先生　 TEL:0592-13400792504/13950182991            EMAIL:  zhong.elena@cn.zim.com/yang.michael@cn.zim.com</t>
  </si>
  <si>
    <t>BUENAVENTURA
(COBNV) 31DAYS</t>
  </si>
  <si>
    <t>GUAYAQUIL
(ECGYL) 33DAYS</t>
  </si>
  <si>
    <t>CALLAO(PECLO)
36DAYS</t>
  </si>
  <si>
    <t>SAN ANTONIO
(CLIIC) 42DAYS</t>
  </si>
  <si>
    <t>ER3 7E</t>
  </si>
  <si>
    <t>MAERSK EMERALD 327E</t>
  </si>
  <si>
    <t>MS9 36W</t>
  </si>
  <si>
    <t xml:space="preserve">SI截 周日 12：00;     进场/VGM/申报/海关截单 周一 12：00;     截放行 周一 18：00  </t>
  </si>
  <si>
    <t xml:space="preserve">SI截周二 12：00;     进场/VGM/申报/海关截单：周三 18：00;      截放行:周三 12：00  </t>
  </si>
  <si>
    <t xml:space="preserve">南美东 ECSA (T/S SERVICE)  </t>
  </si>
  <si>
    <t>南美西 WCSA  (T/S SERVICE)  VIA PUSAN &amp; BALBOA</t>
  </si>
  <si>
    <t xml:space="preserve">ETA BALBOA
(PABLB) 28DAYS </t>
  </si>
  <si>
    <t>OBX</t>
  </si>
  <si>
    <t>南美西 WCCA  (T/S SERVICE)  VIA PUSAN &amp; BALBOA</t>
  </si>
  <si>
    <t>CALDERA
(CRCDE) 33DAYS</t>
  </si>
  <si>
    <t>CORINTO
(NICOR) 35DAYS</t>
  </si>
  <si>
    <t>PUERTO QUETZAL
(GTJQZ) 42DAYS</t>
  </si>
  <si>
    <t>ACAJUTLA
(SVACJ) 39DAY</t>
  </si>
  <si>
    <t>SL7 11E</t>
  </si>
  <si>
    <t>CM1
(New China Malaysia Service)</t>
  </si>
  <si>
    <t>OB3/24S</t>
  </si>
  <si>
    <t>OOCL BELGIUM V.583S</t>
  </si>
  <si>
    <t>ZTQ/48S</t>
  </si>
  <si>
    <t>HANSA WOLFSBURG V.23088S</t>
  </si>
  <si>
    <t>BR4/41S</t>
  </si>
  <si>
    <t>GSL ROSSI V.41S</t>
  </si>
  <si>
    <t>SEASPAN TOKYO  V.006W</t>
  </si>
  <si>
    <t>YVC 219W</t>
  </si>
  <si>
    <t>COSCO AQABA V.073W</t>
  </si>
  <si>
    <t>QQC 251W</t>
  </si>
  <si>
    <t>BEAR MOUNTAIN BRIDGE V.109W</t>
  </si>
  <si>
    <t>BT4 21W</t>
  </si>
  <si>
    <t>AKA BHUM V.015W</t>
  </si>
  <si>
    <t>OWP 94W</t>
  </si>
  <si>
    <t>OG1/27W</t>
  </si>
  <si>
    <t>OWP/94W</t>
  </si>
  <si>
    <t>OOCL HAMBURG V.144W</t>
  </si>
  <si>
    <t>OHA/144W</t>
  </si>
  <si>
    <t>MAERSK LUZ V.328W(M3L/5W)
VIA HKHKG</t>
  </si>
  <si>
    <t>MAERSK LINS V.329W(YE4/21W)
VIA HKHKG</t>
  </si>
  <si>
    <t>MAERSK LAGUNA V.330W(LG1/18W)
VIA HKHKG</t>
  </si>
  <si>
    <t>MAERSK LEBU V.327W(LB3/17W)
VIA HKHKG</t>
  </si>
  <si>
    <t>VJR/31E</t>
  </si>
  <si>
    <t>MSC JASPER VIII V.QP327E</t>
  </si>
  <si>
    <t>ZIM NEWARK V.23E</t>
  </si>
  <si>
    <t>VGX/23E</t>
  </si>
  <si>
    <t>ZIM NINGBO V.79E</t>
  </si>
  <si>
    <t>ZIM CHARLESTON V.16E</t>
  </si>
  <si>
    <t>MB9/16E</t>
  </si>
  <si>
    <t>ZNB/79E</t>
  </si>
  <si>
    <t>SEASPAN LONCOMILLA V.11E</t>
  </si>
  <si>
    <t>ZIM CARMEL V.16E</t>
  </si>
  <si>
    <t>UXH 16E</t>
  </si>
  <si>
    <t>STAMATIS B V.271E</t>
  </si>
  <si>
    <t>TM5 271E</t>
  </si>
  <si>
    <t>BELLAVIA V.58E</t>
  </si>
  <si>
    <t>BLV 58E</t>
  </si>
  <si>
    <t>ZE5 2E/ZIM MOUNT EVEREST V.2E</t>
  </si>
  <si>
    <t>ACJ 4E/ZIM THAILAND V.4E</t>
  </si>
  <si>
    <t>ADL 7E/ZIM CANADA V.7E</t>
  </si>
  <si>
    <t>JTJ 49E/TIANJIN V.49E</t>
  </si>
  <si>
    <t>GERDA MAERSK 326E</t>
  </si>
  <si>
    <t>VJP 23W</t>
  </si>
  <si>
    <t>XCR 21W</t>
  </si>
  <si>
    <t>TR6 23W</t>
  </si>
  <si>
    <t>CC4 21W</t>
  </si>
  <si>
    <t>MS1 8E</t>
  </si>
  <si>
    <t>GNU 20E</t>
  </si>
  <si>
    <t>GZM 20E</t>
  </si>
  <si>
    <t>LE1 35E</t>
  </si>
  <si>
    <t>ET2 27E</t>
  </si>
  <si>
    <t>UEG 23E</t>
  </si>
  <si>
    <t>ECT 25E</t>
  </si>
  <si>
    <t>MS8 25E</t>
  </si>
  <si>
    <t>MSC TIANSHAN UL328E</t>
  </si>
  <si>
    <t>SEROJA LIMA 329E</t>
  </si>
  <si>
    <t>MSC BUSAN UL331E</t>
  </si>
  <si>
    <t>CLEMENTINE MAERSK  330E</t>
  </si>
  <si>
    <t>GUNVOR MAERSK 328E</t>
  </si>
  <si>
    <t>MAERSK SARAT 329E</t>
  </si>
  <si>
    <t>GUDRUN MAERSK 330E</t>
  </si>
  <si>
    <t>MAERSK SHIVLING 331E</t>
  </si>
  <si>
    <t>9732591</t>
  </si>
  <si>
    <t>OHA 144W</t>
  </si>
  <si>
    <t>LXK 63W</t>
  </si>
  <si>
    <t>RS2 25W</t>
  </si>
  <si>
    <t>GZ3 8W</t>
  </si>
  <si>
    <t>AKA BHUM  V.015W</t>
  </si>
  <si>
    <t>OOCL LUXEMBOURG V.104W</t>
  </si>
  <si>
    <t>SEAMAX STRATFORD  V.23124W</t>
  </si>
  <si>
    <t>YGS 329W</t>
  </si>
  <si>
    <t>JU3 331W</t>
  </si>
  <si>
    <t>EXPRESS SPAIN  142W</t>
  </si>
  <si>
    <t>ANDROUSA  351W</t>
  </si>
  <si>
    <t>BWX,82S</t>
  </si>
  <si>
    <t>YD5,30S</t>
  </si>
  <si>
    <t>AE6,68S</t>
  </si>
  <si>
    <t>BWX,83S</t>
  </si>
  <si>
    <t>BUXMELODY  23194S</t>
  </si>
  <si>
    <t>YM CREDENTIAL 058S</t>
  </si>
  <si>
    <t>ALS VENUS 68S</t>
  </si>
  <si>
    <t>BUXMELODY  23195S</t>
  </si>
  <si>
    <t>IC4,54S</t>
  </si>
  <si>
    <t>HF3,52S</t>
  </si>
  <si>
    <t>XA3,18S</t>
  </si>
  <si>
    <t>IC4,55S</t>
  </si>
  <si>
    <t>HF3,53S</t>
  </si>
  <si>
    <t>INCRES 2326S</t>
  </si>
  <si>
    <t>HE JIN 2327S</t>
  </si>
  <si>
    <t>XIN AN 18S</t>
  </si>
  <si>
    <t>INCRES 2329S</t>
  </si>
  <si>
    <t>HE JIN 2330S</t>
  </si>
  <si>
    <t>KOTA GAYA V.0330S</t>
  </si>
  <si>
    <t>KG3/2S</t>
  </si>
  <si>
    <t>CALANDRA 18E(AAP 18E) ETD KRPUS:11/JUL</t>
  </si>
  <si>
    <t>GSL VALERIE 24E(GV0 24E) ETD KRPUS:19/JUL</t>
  </si>
  <si>
    <t>ARIANA 24E(ARB 25E) ETD KRPUS:25/JUL</t>
  </si>
  <si>
    <t>EMMANUEL P 54E(EE3 55E) ETD KRPUS:01/AUG</t>
  </si>
  <si>
    <t>SEASPAN LONCOMILLA V.12W</t>
  </si>
  <si>
    <t>ZIM CARMEL V.17W</t>
  </si>
  <si>
    <t>STAMATIS B V.272W</t>
  </si>
  <si>
    <t>BELLAVIA V.59W</t>
  </si>
  <si>
    <t>PONTRESINA 243S</t>
  </si>
  <si>
    <t>NB1 243S</t>
  </si>
  <si>
    <t>SEAMASTER 22S</t>
  </si>
  <si>
    <t>SE8 22S</t>
  </si>
  <si>
    <t>CIMBRIA 276S</t>
  </si>
  <si>
    <t>BD5 276S</t>
  </si>
  <si>
    <t>ZVB 327W</t>
  </si>
  <si>
    <t>SUNNY PHOENIX   327W</t>
  </si>
  <si>
    <t>航线</t>
  </si>
  <si>
    <t>船名</t>
  </si>
  <si>
    <t>航次</t>
  </si>
  <si>
    <t>福州码头</t>
  </si>
  <si>
    <t>操作时间</t>
  </si>
  <si>
    <t>马尾-厦门 
船代：嘉航</t>
  </si>
  <si>
    <t xml:space="preserve">DE QI 6 </t>
  </si>
  <si>
    <t>/周四</t>
  </si>
  <si>
    <t>马尾青州</t>
  </si>
  <si>
    <r>
      <t xml:space="preserve">截关时间：
周三17:00          周六12:00 
</t>
    </r>
    <r>
      <rPr>
        <sz val="11"/>
        <color theme="1"/>
        <rFont val="Calibri"/>
        <family val="2"/>
        <scheme val="minor"/>
      </rPr>
      <t xml:space="preserve">VGM截止时间:
周三12:00      周五17:30  </t>
    </r>
  </si>
  <si>
    <t>/周日</t>
    <phoneticPr fontId="14" type="noConversion"/>
  </si>
  <si>
    <t>江阴-厦门 
船代：嘉航</t>
  </si>
  <si>
    <t>ZE YUAN</t>
  </si>
  <si>
    <r>
      <t>/</t>
    </r>
    <r>
      <rPr>
        <sz val="10"/>
        <rFont val="宋体"/>
        <family val="3"/>
        <charset val="134"/>
      </rPr>
      <t>周六</t>
    </r>
  </si>
  <si>
    <t>江阴</t>
  </si>
  <si>
    <r>
      <t xml:space="preserve">
截关时间：
周二18:00        周五12:00       
截进重时间：
周二:16:00      周五10:00
VGM截止时间：
周二:12:00       周四:17:00</t>
    </r>
    <r>
      <rPr>
        <sz val="11"/>
        <color theme="1"/>
        <rFont val="Calibri"/>
        <family val="2"/>
        <scheme val="minor"/>
      </rPr>
      <t xml:space="preserve">
</t>
    </r>
  </si>
  <si>
    <r>
      <t>/</t>
    </r>
    <r>
      <rPr>
        <sz val="10"/>
        <rFont val="宋体"/>
        <family val="3"/>
        <charset val="134"/>
      </rPr>
      <t>周三</t>
    </r>
  </si>
  <si>
    <t>订舱注意事项：</t>
  </si>
  <si>
    <t>0. SI截止时间烦请查询：http://www.worde.com/download_category.php?id=4， 每周五公布下周时间，请知悉，谢谢</t>
  </si>
  <si>
    <t>1.二程船期表详见工作表2。</t>
    <phoneticPr fontId="13" type="noConversion"/>
  </si>
  <si>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</si>
  <si>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</si>
  <si>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</si>
  <si>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</si>
  <si>
    <t>D105</t>
  </si>
  <si>
    <t>ZY5/703S</t>
  </si>
  <si>
    <t>D107</t>
  </si>
  <si>
    <t>ZY5/704S</t>
  </si>
  <si>
    <t>D109</t>
  </si>
  <si>
    <t>ZY5/705S</t>
  </si>
  <si>
    <t>D111</t>
  </si>
  <si>
    <t>ZY5/706S</t>
  </si>
  <si>
    <t>D113</t>
  </si>
  <si>
    <t>ZY5/707S</t>
  </si>
  <si>
    <t>D115</t>
  </si>
  <si>
    <t>ZY5/708S</t>
  </si>
  <si>
    <t>D117</t>
  </si>
  <si>
    <t>ZY5/709S</t>
  </si>
  <si>
    <t>D119</t>
  </si>
  <si>
    <t>ZY5/710S</t>
  </si>
  <si>
    <t>D121</t>
  </si>
  <si>
    <t>ZY5/711S</t>
  </si>
  <si>
    <t>DI6/75S</t>
  </si>
  <si>
    <t>DI6/76S</t>
  </si>
  <si>
    <t>DI6/77S</t>
  </si>
  <si>
    <t>DI6/78S</t>
  </si>
  <si>
    <t>DI6/79S</t>
  </si>
  <si>
    <t>DI6/80S</t>
  </si>
  <si>
    <t>DI6/81S</t>
  </si>
  <si>
    <t>DI6/82S</t>
  </si>
  <si>
    <t>DI6/83S</t>
  </si>
  <si>
    <t>/周日</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</si>
</sst>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6" formatCode="[$-409]d\-mmm;@"/>
    <numFmt numFmtId="167" formatCode="0000"/>
  </numFmts>
  <fonts count="78">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0"/>
      <name val="Arial"/>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u/>
      <sz val="11"/>
      <color theme="10"/>
      <name val="Calibri"/>
      <family val="2"/>
      <scheme val="minor"/>
    </font>
    <font>
      <sz val="12"/>
      <color indexed="8"/>
      <name val="Tahoma"/>
      <family val="3"/>
      <charset val="134"/>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1"/>
      <name val="Calibri"/>
      <family val="2"/>
      <scheme val="minor"/>
    </font>
    <font>
      <b/>
      <sz val="12"/>
      <color rgb="FFFF0000"/>
      <name val="Tahoma"/>
      <family val="2"/>
    </font>
    <font>
      <sz val="12"/>
      <color theme="1"/>
      <name val="Tahoma"/>
      <family val="3"/>
      <charset val="134"/>
    </font>
    <font>
      <b/>
      <sz val="12"/>
      <color rgb="FFFF0000"/>
      <name val="宋体"/>
      <charset val="134"/>
    </font>
    <font>
      <b/>
      <sz val="12"/>
      <color theme="1"/>
      <name val="宋体"/>
      <charset val="134"/>
    </font>
    <font>
      <b/>
      <sz val="12"/>
      <color rgb="FF000000"/>
      <name val="Tahoma"/>
      <family val="3"/>
      <charset val="134"/>
    </font>
    <font>
      <sz val="12"/>
      <color theme="1"/>
      <name val="Tahoma"/>
    </font>
    <font>
      <sz val="12"/>
      <color rgb="FFFF0000"/>
      <name val="Tahoma"/>
    </font>
    <font>
      <sz val="12"/>
      <name val="Tahoma"/>
    </font>
    <font>
      <sz val="12"/>
      <color indexed="8"/>
      <name val="Tahoma"/>
    </font>
    <font>
      <strike/>
      <sz val="12"/>
      <name val="Tahoma"/>
    </font>
    <font>
      <sz val="12"/>
      <color theme="2" tint="-0.499984740745262"/>
      <name val="Tahoma"/>
    </font>
    <font>
      <strike/>
      <sz val="12"/>
      <color theme="1"/>
      <name val="Tahoma"/>
    </font>
    <font>
      <b/>
      <sz val="18"/>
      <color indexed="8"/>
      <name val="Tahoma"/>
    </font>
    <font>
      <b/>
      <sz val="12"/>
      <color indexed="8"/>
      <name val="Tahoma"/>
    </font>
    <font>
      <sz val="12"/>
      <color rgb="FF000000"/>
      <name val="Tahoma"/>
    </font>
    <font>
      <b/>
      <sz val="18"/>
      <name val="Tahoma"/>
    </font>
    <font>
      <b/>
      <sz val="18"/>
      <color rgb="FF000000"/>
      <name val="Tahoma"/>
    </font>
    <font>
      <sz val="14"/>
      <color theme="1"/>
      <name val="Tahoma"/>
    </font>
    <font>
      <sz val="14"/>
      <name val="Tahoma"/>
    </font>
    <font>
      <b/>
      <sz val="12"/>
      <color rgb="FFFF0000"/>
      <name val="Tahoma"/>
    </font>
    <font>
      <sz val="12"/>
      <color theme="0"/>
      <name val="Tahoma"/>
    </font>
    <font>
      <b/>
      <sz val="12"/>
      <color theme="1"/>
      <name val="Tahoma"/>
    </font>
    <font>
      <b/>
      <sz val="18"/>
      <color theme="1"/>
      <name val="Tahoma"/>
    </font>
    <font>
      <sz val="9"/>
      <name val="Tahoma"/>
    </font>
    <font>
      <b/>
      <sz val="12"/>
      <name val="Tahoma"/>
    </font>
    <font>
      <b/>
      <sz val="12"/>
      <color rgb="FF000000"/>
      <name val="Tahoma"/>
    </font>
    <font>
      <sz val="11"/>
      <name val="Tahoma"/>
    </font>
    <font>
      <sz val="12"/>
      <color theme="4" tint="0.39997558519241921"/>
      <name val="Tahoma"/>
    </font>
    <font>
      <sz val="10"/>
      <name val="Tahoma"/>
    </font>
    <font>
      <sz val="10"/>
      <color theme="1"/>
      <name val="Tahoma"/>
    </font>
    <font>
      <strike/>
      <sz val="12"/>
      <color indexed="8"/>
      <name val="Tahoma"/>
    </font>
    <font>
      <sz val="12"/>
      <color theme="0" tint="-4.9989318521683403E-2"/>
      <name val="Tahoma"/>
    </font>
    <font>
      <b/>
      <sz val="12"/>
      <color rgb="FFC00000"/>
      <name val="Tahoma"/>
    </font>
    <font>
      <b/>
      <sz val="12"/>
      <name val="Arial Black"/>
    </font>
    <font>
      <sz val="12"/>
      <name val="Arial Black"/>
    </font>
    <font>
      <b/>
      <sz val="12"/>
      <name val="Arial"/>
    </font>
    <font>
      <sz val="12"/>
      <name val="Arial"/>
    </font>
    <font>
      <sz val="11"/>
      <color rgb="FF000000"/>
      <name val="Tahoma"/>
    </font>
    <font>
      <strike/>
      <sz val="12"/>
      <color rgb="FFFF0000"/>
      <name val="Tahoma"/>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bgColor indexed="64"/>
      </patternFill>
    </fill>
  </fills>
  <borders count="4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right style="thin">
        <color auto="1"/>
      </right>
      <top/>
      <bottom/>
      <diagonal/>
    </border>
    <border>
      <left style="thin">
        <color rgb="FF000000"/>
      </left>
      <right/>
      <top style="thin">
        <color auto="1"/>
      </top>
      <bottom/>
      <diagonal/>
    </border>
    <border>
      <left/>
      <right style="thin">
        <color rgb="FF000000"/>
      </right>
      <top style="thin">
        <color rgb="FF000000"/>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2" fillId="0" borderId="0"/>
    <xf numFmtId="0" fontId="1" fillId="0" borderId="0">
      <alignment vertical="center"/>
    </xf>
    <xf numFmtId="0" fontId="12" fillId="0" borderId="0"/>
    <xf numFmtId="0" fontId="12" fillId="0" borderId="0"/>
    <xf numFmtId="164" fontId="2" fillId="0" borderId="0">
      <alignment vertical="center"/>
    </xf>
    <xf numFmtId="0" fontId="12" fillId="0" borderId="0"/>
    <xf numFmtId="0" fontId="19" fillId="0" borderId="0" applyNumberFormat="0" applyFill="0" applyBorder="0" applyAlignment="0" applyProtection="0"/>
  </cellStyleXfs>
  <cellXfs count="601">
    <xf numFmtId="0" fontId="0" fillId="0" borderId="0" xfId="0"/>
    <xf numFmtId="164" fontId="10" fillId="3" borderId="6" xfId="4" applyNumberFormat="1" applyFont="1" applyFill="1" applyBorder="1" applyAlignment="1">
      <alignment horizontal="center" vertical="center" wrapText="1"/>
    </xf>
    <xf numFmtId="164" fontId="6" fillId="0" borderId="0" xfId="3" applyFont="1" applyAlignment="1">
      <alignment horizontal="left" vertical="center" wrapText="1"/>
    </xf>
    <xf numFmtId="165" fontId="21" fillId="7" borderId="9" xfId="5" applyFont="1" applyFill="1" applyBorder="1">
      <alignment vertical="center"/>
    </xf>
    <xf numFmtId="165" fontId="21" fillId="7" borderId="11" xfId="5" applyFont="1" applyFill="1" applyBorder="1">
      <alignment vertical="center"/>
    </xf>
    <xf numFmtId="0" fontId="0" fillId="7" borderId="6" xfId="0" applyFill="1" applyBorder="1" applyAlignment="1">
      <alignment vertical="center" wrapText="1"/>
    </xf>
    <xf numFmtId="164" fontId="6" fillId="3" borderId="0" xfId="3" applyFont="1" applyFill="1" applyAlignment="1">
      <alignment vertical="center" wrapText="1"/>
    </xf>
    <xf numFmtId="0" fontId="0" fillId="0" borderId="0" xfId="0" applyAlignment="1">
      <alignment vertical="center"/>
    </xf>
    <xf numFmtId="0" fontId="26" fillId="0" borderId="0" xfId="0" applyFont="1"/>
    <xf numFmtId="164" fontId="19" fillId="0" borderId="0" xfId="12" applyNumberFormat="1" applyAlignment="1">
      <alignment horizontal="left" vertical="center" wrapText="1"/>
    </xf>
    <xf numFmtId="164" fontId="7" fillId="0" borderId="6" xfId="4" applyNumberFormat="1" applyFont="1" applyBorder="1" applyAlignment="1">
      <alignment horizontal="center" vertical="center" wrapText="1"/>
    </xf>
    <xf numFmtId="0" fontId="0" fillId="3" borderId="0" xfId="2" applyFont="1" applyFill="1" applyAlignment="1">
      <alignment horizontal="center" vertical="center"/>
    </xf>
    <xf numFmtId="164" fontId="10" fillId="0" borderId="6" xfId="4" applyNumberFormat="1" applyFont="1" applyFill="1" applyBorder="1" applyAlignment="1">
      <alignment horizontal="center" vertical="center"/>
    </xf>
    <xf numFmtId="164" fontId="10" fillId="0" borderId="6" xfId="4" applyNumberFormat="1" applyFont="1" applyFill="1" applyBorder="1" applyAlignment="1">
      <alignment horizontal="center" vertical="center" wrapText="1"/>
    </xf>
    <xf numFmtId="0" fontId="10" fillId="0" borderId="6" xfId="7" applyFont="1" applyBorder="1" applyAlignment="1">
      <alignment horizontal="center" vertical="center"/>
    </xf>
    <xf numFmtId="0" fontId="18"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26" fillId="0" borderId="0" xfId="0" applyFont="1" applyAlignment="1">
      <alignment horizontal="center" vertical="center"/>
    </xf>
    <xf numFmtId="0" fontId="26" fillId="3" borderId="23" xfId="0" applyFont="1" applyFill="1" applyBorder="1"/>
    <xf numFmtId="164" fontId="19" fillId="0" borderId="23" xfId="12" applyNumberFormat="1" applyBorder="1" applyAlignment="1">
      <alignment horizontal="left" vertical="center" wrapText="1"/>
    </xf>
    <xf numFmtId="164" fontId="10" fillId="3" borderId="22" xfId="4" applyNumberFormat="1" applyFont="1" applyFill="1" applyBorder="1" applyAlignment="1">
      <alignment horizontal="center" vertical="center"/>
    </xf>
    <xf numFmtId="164" fontId="6" fillId="0" borderId="23" xfId="3" applyFont="1" applyBorder="1" applyAlignment="1">
      <alignment horizontal="left" vertical="center" wrapText="1"/>
    </xf>
    <xf numFmtId="164" fontId="6" fillId="12" borderId="23" xfId="3" applyFont="1" applyFill="1" applyBorder="1" applyAlignment="1">
      <alignment horizontal="left" vertical="center" wrapText="1"/>
    </xf>
    <xf numFmtId="164" fontId="7" fillId="3" borderId="23" xfId="4" applyNumberFormat="1" applyFont="1" applyFill="1" applyBorder="1" applyAlignment="1">
      <alignment horizontal="center" vertical="center"/>
    </xf>
    <xf numFmtId="164" fontId="7" fillId="3" borderId="23" xfId="4" applyNumberFormat="1" applyFont="1" applyFill="1" applyBorder="1" applyAlignment="1">
      <alignment horizontal="center" vertical="center" wrapText="1"/>
    </xf>
    <xf numFmtId="164" fontId="7" fillId="3" borderId="23" xfId="3" applyFont="1" applyFill="1" applyBorder="1" applyAlignment="1">
      <alignment horizontal="center" vertical="center" wrapText="1"/>
    </xf>
    <xf numFmtId="164" fontId="10" fillId="3" borderId="23" xfId="4" applyNumberFormat="1" applyFont="1" applyFill="1" applyBorder="1" applyAlignment="1">
      <alignment horizontal="center" vertical="center" wrapText="1"/>
    </xf>
    <xf numFmtId="164" fontId="10" fillId="3" borderId="23" xfId="4" applyNumberFormat="1" applyFont="1" applyFill="1" applyBorder="1" applyAlignment="1">
      <alignment horizontal="center" vertical="center"/>
    </xf>
    <xf numFmtId="164" fontId="7" fillId="0" borderId="23" xfId="11" applyNumberFormat="1" applyFont="1" applyBorder="1" applyAlignment="1">
      <alignment horizontal="center" vertical="center"/>
    </xf>
    <xf numFmtId="164" fontId="10" fillId="0" borderId="23" xfId="4" applyNumberFormat="1" applyFont="1" applyBorder="1" applyAlignment="1">
      <alignment horizontal="center" vertical="center"/>
    </xf>
    <xf numFmtId="164" fontId="7" fillId="3" borderId="23" xfId="4" applyNumberFormat="1" applyFont="1" applyFill="1" applyBorder="1" applyAlignment="1">
      <alignment horizontal="center" wrapText="1"/>
    </xf>
    <xf numFmtId="164" fontId="7" fillId="3" borderId="23" xfId="3" applyFont="1" applyFill="1" applyBorder="1" applyAlignment="1">
      <alignment horizontal="center" wrapText="1"/>
    </xf>
    <xf numFmtId="0" fontId="7" fillId="0" borderId="6" xfId="0" applyFont="1" applyBorder="1" applyAlignment="1">
      <alignment horizontal="center" wrapText="1"/>
    </xf>
    <xf numFmtId="165" fontId="10" fillId="0" borderId="23" xfId="4" applyNumberFormat="1" applyFont="1" applyBorder="1" applyAlignment="1">
      <alignment horizontal="center" vertical="center"/>
    </xf>
    <xf numFmtId="165" fontId="10" fillId="3" borderId="23" xfId="4" applyNumberFormat="1" applyFont="1" applyFill="1" applyBorder="1" applyAlignment="1">
      <alignment horizontal="center" vertical="center" wrapText="1"/>
    </xf>
    <xf numFmtId="165" fontId="7" fillId="3" borderId="23" xfId="4" applyNumberFormat="1" applyFont="1" applyFill="1" applyBorder="1" applyAlignment="1">
      <alignment horizontal="center" vertical="center"/>
    </xf>
    <xf numFmtId="0" fontId="10" fillId="0" borderId="23" xfId="0" applyFont="1" applyBorder="1" applyAlignment="1">
      <alignment horizontal="center" wrapText="1"/>
    </xf>
    <xf numFmtId="49" fontId="10" fillId="0" borderId="10" xfId="6" applyNumberFormat="1" applyFont="1" applyBorder="1" applyAlignment="1">
      <alignment horizontal="center" vertical="center"/>
    </xf>
    <xf numFmtId="164" fontId="10" fillId="0" borderId="11" xfId="4" applyNumberFormat="1" applyFont="1" applyFill="1" applyBorder="1" applyAlignment="1">
      <alignment horizontal="center" vertical="center"/>
    </xf>
    <xf numFmtId="49" fontId="10" fillId="0" borderId="15" xfId="6" applyNumberFormat="1" applyFont="1" applyBorder="1" applyAlignment="1">
      <alignment horizontal="center" vertical="center"/>
    </xf>
    <xf numFmtId="164" fontId="10" fillId="0" borderId="8" xfId="4" applyNumberFormat="1" applyFont="1" applyFill="1" applyBorder="1" applyAlignment="1">
      <alignment horizontal="center" vertical="center" wrapText="1"/>
    </xf>
    <xf numFmtId="0" fontId="10" fillId="0" borderId="23" xfId="0" applyFont="1" applyBorder="1" applyAlignment="1">
      <alignment horizontal="center"/>
    </xf>
    <xf numFmtId="164" fontId="6" fillId="0" borderId="0" xfId="3" applyFont="1" applyAlignment="1">
      <alignment horizontal="left" vertical="center"/>
    </xf>
    <xf numFmtId="164" fontId="6" fillId="0" borderId="25" xfId="3" applyFont="1" applyBorder="1" applyAlignment="1">
      <alignment horizontal="left" vertical="center"/>
    </xf>
    <xf numFmtId="164" fontId="6" fillId="0" borderId="41" xfId="3" applyFont="1" applyBorder="1" applyAlignment="1">
      <alignment horizontal="left" vertical="center"/>
    </xf>
    <xf numFmtId="164" fontId="10" fillId="0" borderId="8" xfId="3" applyFont="1" applyBorder="1" applyAlignment="1">
      <alignment horizontal="center" vertical="center" wrapText="1"/>
    </xf>
    <xf numFmtId="0" fontId="10" fillId="0" borderId="8" xfId="4" applyFont="1" applyBorder="1" applyAlignment="1">
      <alignment horizontal="center" vertical="center"/>
    </xf>
    <xf numFmtId="164" fontId="10" fillId="0" borderId="8" xfId="4" applyNumberFormat="1" applyFont="1" applyBorder="1" applyAlignment="1">
      <alignment horizontal="center" vertical="center"/>
    </xf>
    <xf numFmtId="164" fontId="6" fillId="0" borderId="13" xfId="3" applyFont="1" applyBorder="1" applyAlignment="1">
      <alignment horizontal="left" vertical="center"/>
    </xf>
    <xf numFmtId="0" fontId="7" fillId="0" borderId="23" xfId="0" applyFont="1" applyBorder="1" applyAlignment="1">
      <alignment horizontal="center" wrapText="1"/>
    </xf>
    <xf numFmtId="164" fontId="32" fillId="0" borderId="23" xfId="4" applyNumberFormat="1" applyFont="1" applyBorder="1" applyAlignment="1">
      <alignment horizontal="center" vertical="center"/>
    </xf>
    <xf numFmtId="164" fontId="32" fillId="3" borderId="23" xfId="4" applyNumberFormat="1" applyFont="1" applyFill="1" applyBorder="1" applyAlignment="1">
      <alignment horizontal="center" vertical="center"/>
    </xf>
    <xf numFmtId="164" fontId="6" fillId="3" borderId="0" xfId="3" applyFont="1" applyFill="1" applyAlignment="1">
      <alignment horizontal="center" vertical="center" wrapText="1"/>
    </xf>
    <xf numFmtId="164" fontId="6" fillId="3" borderId="17" xfId="3" applyFont="1" applyFill="1" applyBorder="1" applyAlignment="1">
      <alignment horizontal="center" vertical="center" wrapText="1"/>
    </xf>
    <xf numFmtId="164" fontId="33" fillId="3" borderId="23" xfId="3" applyFont="1" applyFill="1" applyBorder="1" applyAlignment="1">
      <alignment horizontal="center" wrapText="1"/>
    </xf>
    <xf numFmtId="164" fontId="34" fillId="0" borderId="0" xfId="1" applyFont="1">
      <alignment vertical="center"/>
    </xf>
    <xf numFmtId="164" fontId="35" fillId="0" borderId="0" xfId="1" applyFont="1">
      <alignment vertical="center"/>
    </xf>
    <xf numFmtId="164" fontId="32" fillId="0" borderId="0" xfId="1" applyFont="1" applyAlignment="1">
      <alignment horizontal="center"/>
    </xf>
    <xf numFmtId="164" fontId="35" fillId="3" borderId="0" xfId="1" applyFont="1" applyFill="1">
      <alignment vertical="center"/>
    </xf>
    <xf numFmtId="164" fontId="34" fillId="0" borderId="0" xfId="1" applyFont="1" applyAlignment="1">
      <alignment horizontal="center" vertical="center"/>
    </xf>
    <xf numFmtId="164" fontId="34" fillId="3" borderId="0" xfId="1" applyFont="1" applyFill="1">
      <alignment vertical="center"/>
    </xf>
    <xf numFmtId="164" fontId="36" fillId="0" borderId="0" xfId="1" applyFont="1" applyAlignment="1">
      <alignment horizontal="center"/>
    </xf>
    <xf numFmtId="164" fontId="33" fillId="0" borderId="0" xfId="1" applyFont="1" applyAlignment="1">
      <alignment horizontal="center"/>
    </xf>
    <xf numFmtId="164" fontId="32" fillId="3" borderId="0" xfId="1" applyFont="1" applyFill="1">
      <alignment vertical="center"/>
    </xf>
    <xf numFmtId="164" fontId="32" fillId="0" borderId="0" xfId="1" applyFont="1">
      <alignment vertical="center"/>
    </xf>
    <xf numFmtId="164" fontId="37" fillId="0" borderId="0" xfId="1" applyFont="1">
      <alignment vertical="center"/>
    </xf>
    <xf numFmtId="164" fontId="38" fillId="0" borderId="0" xfId="1" applyFont="1" applyAlignment="1">
      <alignment horizontal="center" vertical="center" wrapText="1"/>
    </xf>
    <xf numFmtId="164" fontId="33" fillId="3" borderId="0" xfId="3" applyFont="1" applyFill="1" applyAlignment="1">
      <alignment horizontal="center" wrapText="1"/>
    </xf>
    <xf numFmtId="164" fontId="35" fillId="0" borderId="0" xfId="1" applyFont="1" applyAlignment="1">
      <alignment horizontal="center" vertical="center"/>
    </xf>
    <xf numFmtId="165" fontId="34" fillId="8" borderId="24" xfId="4" applyNumberFormat="1" applyFont="1" applyFill="1" applyBorder="1" applyAlignment="1">
      <alignment horizontal="center" vertical="center"/>
    </xf>
    <xf numFmtId="165" fontId="34" fillId="8" borderId="23" xfId="4" applyNumberFormat="1" applyFont="1" applyFill="1" applyBorder="1" applyAlignment="1">
      <alignment horizontal="center" vertical="center" wrapText="1"/>
    </xf>
    <xf numFmtId="165" fontId="34" fillId="8" borderId="24" xfId="4" applyNumberFormat="1" applyFont="1" applyFill="1" applyBorder="1" applyAlignment="1">
      <alignment horizontal="center" vertical="center" wrapText="1"/>
    </xf>
    <xf numFmtId="164" fontId="34" fillId="8" borderId="23" xfId="1" applyFont="1" applyFill="1" applyBorder="1" applyAlignment="1">
      <alignment horizontal="center" vertical="center"/>
    </xf>
    <xf numFmtId="164" fontId="34" fillId="8" borderId="22" xfId="1" applyFont="1" applyFill="1" applyBorder="1" applyAlignment="1">
      <alignment horizontal="center" vertical="center"/>
    </xf>
    <xf numFmtId="164" fontId="35" fillId="13" borderId="23" xfId="3" applyFont="1" applyFill="1" applyBorder="1" applyAlignment="1">
      <alignment horizontal="center" vertical="center" wrapText="1"/>
    </xf>
    <xf numFmtId="165" fontId="34" fillId="8" borderId="23" xfId="4" applyNumberFormat="1" applyFont="1" applyFill="1" applyBorder="1" applyAlignment="1">
      <alignment horizontal="center" vertical="center"/>
    </xf>
    <xf numFmtId="164" fontId="34" fillId="8" borderId="23" xfId="1" applyFont="1" applyFill="1" applyBorder="1" applyAlignment="1">
      <alignment horizontal="center" vertical="center" wrapText="1"/>
    </xf>
    <xf numFmtId="164" fontId="34" fillId="8" borderId="22" xfId="1" applyFont="1" applyFill="1" applyBorder="1" applyAlignment="1">
      <alignment horizontal="center" vertical="center" wrapText="1"/>
    </xf>
    <xf numFmtId="0" fontId="34" fillId="0" borderId="6" xfId="0" applyFont="1" applyBorder="1" applyAlignment="1">
      <alignment horizontal="center" wrapText="1"/>
    </xf>
    <xf numFmtId="164" fontId="32" fillId="3" borderId="23" xfId="3" applyFont="1" applyFill="1" applyBorder="1" applyAlignment="1">
      <alignment horizontal="center" wrapText="1"/>
    </xf>
    <xf numFmtId="164" fontId="32" fillId="3" borderId="23" xfId="4" applyNumberFormat="1" applyFont="1" applyFill="1" applyBorder="1" applyAlignment="1">
      <alignment horizontal="center"/>
    </xf>
    <xf numFmtId="164" fontId="32" fillId="0" borderId="23" xfId="11" applyNumberFormat="1" applyFont="1" applyBorder="1" applyAlignment="1">
      <alignment horizontal="center"/>
    </xf>
    <xf numFmtId="164" fontId="32" fillId="0" borderId="39" xfId="11" applyNumberFormat="1" applyFont="1" applyBorder="1" applyAlignment="1">
      <alignment horizontal="center"/>
    </xf>
    <xf numFmtId="164" fontId="38" fillId="3" borderId="23" xfId="3" applyFont="1" applyFill="1" applyBorder="1" applyAlignment="1">
      <alignment horizontal="center" wrapText="1"/>
    </xf>
    <xf numFmtId="164" fontId="32" fillId="3" borderId="23" xfId="4" applyNumberFormat="1" applyFont="1" applyFill="1" applyBorder="1" applyAlignment="1">
      <alignment horizontal="center" wrapText="1"/>
    </xf>
    <xf numFmtId="164" fontId="32" fillId="0" borderId="22" xfId="11" applyNumberFormat="1" applyFont="1" applyBorder="1" applyAlignment="1">
      <alignment horizontal="center"/>
    </xf>
    <xf numFmtId="164" fontId="38" fillId="3" borderId="26" xfId="3" applyFont="1" applyFill="1" applyBorder="1" applyAlignment="1">
      <alignment horizontal="center" wrapText="1"/>
    </xf>
    <xf numFmtId="0" fontId="32" fillId="0" borderId="6" xfId="0" applyFont="1" applyBorder="1" applyAlignment="1">
      <alignment horizontal="center" wrapText="1"/>
    </xf>
    <xf numFmtId="164" fontId="34" fillId="3" borderId="23" xfId="4" applyNumberFormat="1" applyFont="1" applyFill="1" applyBorder="1" applyAlignment="1">
      <alignment horizontal="center"/>
    </xf>
    <xf numFmtId="164" fontId="34" fillId="3" borderId="23" xfId="3" applyFont="1" applyFill="1" applyBorder="1" applyAlignment="1">
      <alignment horizontal="center" wrapText="1"/>
    </xf>
    <xf numFmtId="164" fontId="32" fillId="3" borderId="26" xfId="3" applyFont="1" applyFill="1" applyBorder="1" applyAlignment="1">
      <alignment horizontal="center" wrapText="1"/>
    </xf>
    <xf numFmtId="0" fontId="34" fillId="0" borderId="23" xfId="0" applyFont="1" applyBorder="1" applyAlignment="1">
      <alignment horizontal="center" wrapText="1"/>
    </xf>
    <xf numFmtId="164" fontId="32" fillId="3" borderId="2" xfId="4" applyNumberFormat="1" applyFont="1" applyFill="1" applyBorder="1" applyAlignment="1">
      <alignment horizontal="center"/>
    </xf>
    <xf numFmtId="164" fontId="34" fillId="0" borderId="23" xfId="11" applyNumberFormat="1" applyFont="1" applyBorder="1" applyAlignment="1">
      <alignment horizontal="center"/>
    </xf>
    <xf numFmtId="164" fontId="32" fillId="0" borderId="12" xfId="11" applyNumberFormat="1" applyFont="1" applyBorder="1" applyAlignment="1">
      <alignment horizontal="center"/>
    </xf>
    <xf numFmtId="164" fontId="35" fillId="3" borderId="0" xfId="1" applyFont="1" applyFill="1" applyAlignment="1">
      <alignment horizontal="center" vertical="center"/>
    </xf>
    <xf numFmtId="165" fontId="41" fillId="3" borderId="23" xfId="4" applyNumberFormat="1" applyFont="1" applyFill="1" applyBorder="1" applyAlignment="1">
      <alignment horizontal="center" vertical="center"/>
    </xf>
    <xf numFmtId="164" fontId="41" fillId="3" borderId="23" xfId="4" applyNumberFormat="1" applyFont="1" applyFill="1" applyBorder="1" applyAlignment="1">
      <alignment horizontal="center" vertical="center"/>
    </xf>
    <xf numFmtId="166" fontId="41" fillId="3" borderId="23" xfId="4" applyNumberFormat="1" applyFont="1" applyFill="1" applyBorder="1" applyAlignment="1">
      <alignment horizontal="center" vertical="center" wrapText="1"/>
    </xf>
    <xf numFmtId="164" fontId="41" fillId="3" borderId="23" xfId="4" applyNumberFormat="1" applyFont="1" applyFill="1" applyBorder="1" applyAlignment="1">
      <alignment horizontal="center" vertical="center" wrapText="1"/>
    </xf>
    <xf numFmtId="165" fontId="34" fillId="11" borderId="23" xfId="4" applyNumberFormat="1" applyFont="1" applyFill="1" applyBorder="1" applyAlignment="1">
      <alignment horizontal="center" vertical="center" wrapText="1"/>
    </xf>
    <xf numFmtId="165" fontId="32" fillId="0" borderId="23" xfId="4" applyNumberFormat="1" applyFont="1" applyBorder="1" applyAlignment="1">
      <alignment horizontal="center" vertical="center"/>
    </xf>
    <xf numFmtId="164" fontId="41" fillId="0" borderId="23" xfId="4" applyNumberFormat="1" applyFont="1" applyBorder="1" applyAlignment="1">
      <alignment horizontal="center" vertical="center"/>
    </xf>
    <xf numFmtId="166" fontId="41" fillId="0" borderId="23" xfId="4" applyNumberFormat="1" applyFont="1" applyBorder="1" applyAlignment="1">
      <alignment horizontal="center" vertical="center" wrapText="1"/>
    </xf>
    <xf numFmtId="164" fontId="41" fillId="0" borderId="23" xfId="4" applyNumberFormat="1" applyFont="1" applyBorder="1" applyAlignment="1">
      <alignment horizontal="center" vertical="center" wrapText="1"/>
    </xf>
    <xf numFmtId="164" fontId="38" fillId="0" borderId="23" xfId="1" applyFont="1" applyBorder="1" applyAlignment="1">
      <alignment horizontal="center" vertical="center"/>
    </xf>
    <xf numFmtId="164" fontId="34" fillId="0" borderId="23" xfId="1" applyFont="1" applyBorder="1">
      <alignment vertical="center"/>
    </xf>
    <xf numFmtId="164" fontId="34" fillId="3" borderId="0" xfId="1" applyFont="1" applyFill="1" applyAlignment="1">
      <alignment horizontal="center" vertical="center"/>
    </xf>
    <xf numFmtId="164" fontId="46" fillId="0" borderId="23" xfId="11" applyNumberFormat="1" applyFont="1" applyBorder="1" applyAlignment="1">
      <alignment horizontal="center" vertical="center"/>
    </xf>
    <xf numFmtId="164" fontId="47" fillId="0" borderId="23" xfId="11" applyNumberFormat="1" applyFont="1" applyBorder="1" applyAlignment="1">
      <alignment horizontal="center" vertical="center"/>
    </xf>
    <xf numFmtId="164" fontId="34" fillId="13" borderId="23" xfId="1" applyFont="1" applyFill="1" applyBorder="1" applyAlignment="1">
      <alignment horizontal="center" vertical="center" wrapText="1"/>
    </xf>
    <xf numFmtId="164" fontId="46" fillId="0" borderId="23" xfId="11" applyNumberFormat="1" applyFont="1" applyBorder="1" applyAlignment="1">
      <alignment horizontal="center" vertical="center" wrapText="1"/>
    </xf>
    <xf numFmtId="164" fontId="32" fillId="3" borderId="23" xfId="4" applyNumberFormat="1" applyFont="1" applyFill="1" applyBorder="1" applyAlignment="1">
      <alignment horizontal="center" vertical="center" wrapText="1"/>
    </xf>
    <xf numFmtId="164" fontId="34" fillId="0" borderId="23" xfId="11" applyNumberFormat="1" applyFont="1" applyBorder="1" applyAlignment="1">
      <alignment horizontal="center" vertical="center"/>
    </xf>
    <xf numFmtId="164" fontId="33" fillId="0" borderId="23" xfId="11" applyNumberFormat="1" applyFont="1" applyBorder="1" applyAlignment="1">
      <alignment horizontal="center" vertical="center"/>
    </xf>
    <xf numFmtId="164" fontId="34" fillId="0" borderId="23" xfId="3" applyFont="1" applyBorder="1" applyAlignment="1">
      <alignment horizontal="center" vertical="center" wrapText="1"/>
    </xf>
    <xf numFmtId="164" fontId="34" fillId="3" borderId="23" xfId="4" applyNumberFormat="1" applyFont="1" applyFill="1" applyBorder="1" applyAlignment="1">
      <alignment horizontal="center" vertical="center"/>
    </xf>
    <xf numFmtId="164" fontId="34" fillId="0" borderId="23" xfId="4" applyNumberFormat="1" applyFont="1" applyBorder="1" applyAlignment="1">
      <alignment horizontal="center" vertical="center"/>
    </xf>
    <xf numFmtId="164" fontId="34" fillId="3" borderId="23" xfId="3" applyFont="1" applyFill="1" applyBorder="1" applyAlignment="1">
      <alignment horizontal="center" vertical="center" wrapText="1"/>
    </xf>
    <xf numFmtId="164" fontId="47" fillId="0" borderId="0" xfId="1" applyFont="1" applyAlignment="1">
      <alignment horizontal="left" vertical="center"/>
    </xf>
    <xf numFmtId="164" fontId="34" fillId="3" borderId="23" xfId="11" applyNumberFormat="1" applyFont="1" applyFill="1" applyBorder="1" applyAlignment="1">
      <alignment horizontal="center" vertical="center"/>
    </xf>
    <xf numFmtId="164" fontId="34" fillId="0" borderId="0" xfId="1" applyFont="1" applyAlignment="1">
      <alignment horizontal="left" vertical="center"/>
    </xf>
    <xf numFmtId="164" fontId="34" fillId="3" borderId="23" xfId="4" applyNumberFormat="1" applyFont="1" applyFill="1" applyBorder="1" applyAlignment="1">
      <alignment horizontal="center" vertical="center" wrapText="1"/>
    </xf>
    <xf numFmtId="164" fontId="32" fillId="0" borderId="23" xfId="11" applyNumberFormat="1" applyFont="1" applyBorder="1" applyAlignment="1">
      <alignment horizontal="center" vertical="center"/>
    </xf>
    <xf numFmtId="164" fontId="50" fillId="0" borderId="0" xfId="1" applyFont="1" applyAlignment="1">
      <alignment horizontal="center" vertical="center"/>
    </xf>
    <xf numFmtId="165" fontId="32" fillId="8" borderId="23" xfId="4" applyNumberFormat="1" applyFont="1" applyFill="1" applyBorder="1" applyAlignment="1">
      <alignment horizontal="center" vertical="center"/>
    </xf>
    <xf numFmtId="165" fontId="32" fillId="8" borderId="23" xfId="4" applyNumberFormat="1" applyFont="1" applyFill="1" applyBorder="1" applyAlignment="1">
      <alignment horizontal="center" vertical="center" wrapText="1"/>
    </xf>
    <xf numFmtId="164" fontId="32" fillId="8" borderId="23" xfId="1" applyFont="1" applyFill="1" applyBorder="1" applyAlignment="1">
      <alignment horizontal="center" vertical="center" wrapText="1"/>
    </xf>
    <xf numFmtId="164" fontId="53" fillId="0" borderId="23" xfId="3" applyFont="1" applyBorder="1" applyAlignment="1">
      <alignment horizontal="center" vertical="center" wrapText="1"/>
    </xf>
    <xf numFmtId="166" fontId="34" fillId="3" borderId="23" xfId="4" applyNumberFormat="1" applyFont="1" applyFill="1" applyBorder="1" applyAlignment="1">
      <alignment horizontal="center" vertical="center" wrapText="1"/>
    </xf>
    <xf numFmtId="164" fontId="53" fillId="0" borderId="24" xfId="3" applyFont="1" applyBorder="1" applyAlignment="1">
      <alignment horizontal="center" vertical="center" wrapText="1"/>
    </xf>
    <xf numFmtId="164" fontId="34" fillId="0" borderId="24" xfId="4" applyNumberFormat="1" applyFont="1" applyBorder="1" applyAlignment="1">
      <alignment horizontal="center" wrapText="1"/>
    </xf>
    <xf numFmtId="166" fontId="34" fillId="3" borderId="24" xfId="4" applyNumberFormat="1" applyFont="1" applyFill="1" applyBorder="1" applyAlignment="1">
      <alignment horizontal="center" vertical="center" wrapText="1"/>
    </xf>
    <xf numFmtId="164" fontId="34" fillId="0" borderId="23" xfId="4" applyNumberFormat="1" applyFont="1" applyBorder="1" applyAlignment="1">
      <alignment horizontal="center" wrapText="1"/>
    </xf>
    <xf numFmtId="165" fontId="33" fillId="3" borderId="23" xfId="4" applyNumberFormat="1" applyFont="1" applyFill="1" applyBorder="1" applyAlignment="1">
      <alignment horizontal="center" vertical="center" wrapText="1"/>
    </xf>
    <xf numFmtId="164" fontId="54" fillId="12" borderId="23" xfId="1" applyFont="1" applyFill="1" applyBorder="1" applyAlignment="1">
      <alignment horizontal="center" vertical="center"/>
    </xf>
    <xf numFmtId="164" fontId="54" fillId="12" borderId="22" xfId="1" applyFont="1" applyFill="1" applyBorder="1" applyAlignment="1">
      <alignment horizontal="center" vertical="center"/>
    </xf>
    <xf numFmtId="164" fontId="34" fillId="12" borderId="23" xfId="1" applyFont="1" applyFill="1" applyBorder="1" applyAlignment="1">
      <alignment horizontal="center" vertical="center"/>
    </xf>
    <xf numFmtId="165" fontId="32" fillId="8" borderId="8" xfId="4" applyNumberFormat="1" applyFont="1" applyFill="1" applyBorder="1" applyAlignment="1">
      <alignment horizontal="center" vertical="center"/>
    </xf>
    <xf numFmtId="165" fontId="32" fillId="8" borderId="6" xfId="4" applyNumberFormat="1" applyFont="1" applyFill="1" applyBorder="1" applyAlignment="1">
      <alignment horizontal="center" vertical="center" wrapText="1"/>
    </xf>
    <xf numFmtId="164" fontId="34" fillId="13" borderId="24" xfId="1" applyFont="1" applyFill="1" applyBorder="1" applyAlignment="1">
      <alignment horizontal="center" vertical="center"/>
    </xf>
    <xf numFmtId="164" fontId="55" fillId="8" borderId="8" xfId="11" applyNumberFormat="1" applyFont="1" applyFill="1" applyBorder="1" applyAlignment="1">
      <alignment horizontal="center" vertical="center"/>
    </xf>
    <xf numFmtId="164" fontId="55" fillId="8" borderId="15" xfId="11" applyNumberFormat="1" applyFont="1" applyFill="1" applyBorder="1" applyAlignment="1">
      <alignment horizontal="center" vertical="center"/>
    </xf>
    <xf numFmtId="164" fontId="56" fillId="8" borderId="15" xfId="1" applyFont="1" applyFill="1" applyBorder="1" applyAlignment="1">
      <alignment horizontal="center" vertical="center" wrapText="1"/>
    </xf>
    <xf numFmtId="164" fontId="56" fillId="8" borderId="29" xfId="1" applyFont="1" applyFill="1" applyBorder="1" applyAlignment="1">
      <alignment horizontal="center" vertical="center" wrapText="1"/>
    </xf>
    <xf numFmtId="164" fontId="32" fillId="0" borderId="22" xfId="11" applyNumberFormat="1" applyFont="1" applyBorder="1" applyAlignment="1">
      <alignment horizontal="center" vertical="center"/>
    </xf>
    <xf numFmtId="164" fontId="35" fillId="0" borderId="23" xfId="1" applyFont="1" applyBorder="1" applyAlignment="1">
      <alignment horizontal="center" vertical="center"/>
    </xf>
    <xf numFmtId="164" fontId="35" fillId="0" borderId="22" xfId="1" applyFont="1" applyBorder="1" applyAlignment="1">
      <alignment horizontal="center" vertical="center"/>
    </xf>
    <xf numFmtId="16" fontId="32" fillId="0" borderId="26" xfId="0" applyNumberFormat="1" applyFont="1" applyBorder="1" applyAlignment="1">
      <alignment horizontal="center"/>
    </xf>
    <xf numFmtId="164" fontId="35" fillId="0" borderId="2" xfId="1" applyFont="1" applyBorder="1" applyAlignment="1">
      <alignment horizontal="center" vertical="center"/>
    </xf>
    <xf numFmtId="164" fontId="32" fillId="0" borderId="23" xfId="1" applyFont="1" applyBorder="1" applyAlignment="1">
      <alignment horizontal="center" vertical="center"/>
    </xf>
    <xf numFmtId="164" fontId="32" fillId="0" borderId="22" xfId="1" applyFont="1" applyBorder="1" applyAlignment="1">
      <alignment horizontal="center" vertical="center"/>
    </xf>
    <xf numFmtId="164" fontId="38" fillId="0" borderId="22" xfId="1" applyFont="1" applyBorder="1" applyAlignment="1">
      <alignment horizontal="center"/>
    </xf>
    <xf numFmtId="164" fontId="57" fillId="0" borderId="2" xfId="1" applyFont="1" applyBorder="1" applyAlignment="1">
      <alignment horizontal="center"/>
    </xf>
    <xf numFmtId="164" fontId="33" fillId="0" borderId="22" xfId="1" applyFont="1" applyBorder="1" applyAlignment="1">
      <alignment horizontal="center"/>
    </xf>
    <xf numFmtId="164" fontId="33" fillId="0" borderId="2" xfId="1" applyFont="1" applyBorder="1" applyAlignment="1">
      <alignment horizontal="center"/>
    </xf>
    <xf numFmtId="164" fontId="34" fillId="0" borderId="4" xfId="1" applyFont="1" applyBorder="1">
      <alignment vertical="center"/>
    </xf>
    <xf numFmtId="164" fontId="34" fillId="8" borderId="24" xfId="1" applyFont="1" applyFill="1" applyBorder="1" applyAlignment="1">
      <alignment horizontal="center" vertical="center"/>
    </xf>
    <xf numFmtId="164" fontId="34" fillId="8" borderId="24" xfId="1" applyFont="1" applyFill="1" applyBorder="1" applyAlignment="1">
      <alignment horizontal="center" vertical="center" wrapText="1"/>
    </xf>
    <xf numFmtId="0" fontId="34" fillId="0" borderId="23" xfId="4" applyFont="1" applyBorder="1" applyAlignment="1">
      <alignment horizontal="center" vertical="center"/>
    </xf>
    <xf numFmtId="164" fontId="34" fillId="0" borderId="11" xfId="4" applyNumberFormat="1" applyFont="1" applyBorder="1" applyAlignment="1">
      <alignment horizontal="center" vertical="center" wrapText="1"/>
    </xf>
    <xf numFmtId="166" fontId="32" fillId="0" borderId="23" xfId="4" applyNumberFormat="1" applyFont="1" applyBorder="1" applyAlignment="1">
      <alignment horizontal="center" vertical="center" wrapText="1"/>
    </xf>
    <xf numFmtId="166" fontId="32" fillId="3" borderId="26" xfId="4" applyNumberFormat="1" applyFont="1" applyFill="1" applyBorder="1" applyAlignment="1">
      <alignment horizontal="center" vertical="center" wrapText="1"/>
    </xf>
    <xf numFmtId="166" fontId="32" fillId="3" borderId="23" xfId="4" applyNumberFormat="1" applyFont="1" applyFill="1" applyBorder="1" applyAlignment="1">
      <alignment horizontal="center" vertical="center" wrapText="1"/>
    </xf>
    <xf numFmtId="166" fontId="32" fillId="0" borderId="23" xfId="1" applyNumberFormat="1" applyFont="1" applyBorder="1" applyAlignment="1">
      <alignment horizontal="center" vertical="center"/>
    </xf>
    <xf numFmtId="165" fontId="34" fillId="0" borderId="23" xfId="4" applyNumberFormat="1" applyFont="1" applyBorder="1" applyAlignment="1">
      <alignment horizontal="center" vertical="center"/>
    </xf>
    <xf numFmtId="0" fontId="34" fillId="0" borderId="6" xfId="4" applyFont="1" applyBorder="1" applyAlignment="1">
      <alignment horizontal="center" vertical="center"/>
    </xf>
    <xf numFmtId="164" fontId="34" fillId="0" borderId="6" xfId="3" applyFont="1" applyBorder="1" applyAlignment="1">
      <alignment horizontal="center" vertical="center" wrapText="1"/>
    </xf>
    <xf numFmtId="166" fontId="32" fillId="0" borderId="2" xfId="4" applyNumberFormat="1" applyFont="1" applyBorder="1" applyAlignment="1">
      <alignment horizontal="center" vertical="center" wrapText="1"/>
    </xf>
    <xf numFmtId="166" fontId="32" fillId="3" borderId="3" xfId="4" applyNumberFormat="1" applyFont="1" applyFill="1" applyBorder="1" applyAlignment="1">
      <alignment horizontal="center" vertical="center" wrapText="1"/>
    </xf>
    <xf numFmtId="166" fontId="32" fillId="3" borderId="2" xfId="4" applyNumberFormat="1" applyFont="1" applyFill="1" applyBorder="1" applyAlignment="1">
      <alignment horizontal="center" vertical="center" wrapText="1"/>
    </xf>
    <xf numFmtId="166" fontId="32" fillId="0" borderId="2" xfId="1" applyNumberFormat="1" applyFont="1" applyBorder="1" applyAlignment="1">
      <alignment horizontal="center" vertical="center"/>
    </xf>
    <xf numFmtId="0" fontId="32" fillId="0" borderId="0" xfId="0" applyFont="1" applyAlignment="1">
      <alignment horizontal="center" vertical="center"/>
    </xf>
    <xf numFmtId="164" fontId="34" fillId="0" borderId="23" xfId="1" applyFont="1" applyBorder="1" applyAlignment="1">
      <alignment horizontal="center" vertical="center"/>
    </xf>
    <xf numFmtId="0" fontId="32" fillId="0" borderId="23" xfId="0" applyFont="1" applyBorder="1" applyAlignment="1">
      <alignment horizontal="center" vertical="center"/>
    </xf>
    <xf numFmtId="165" fontId="34" fillId="8" borderId="8" xfId="4" applyNumberFormat="1" applyFont="1" applyFill="1" applyBorder="1" applyAlignment="1">
      <alignment horizontal="center" vertical="center"/>
    </xf>
    <xf numFmtId="165" fontId="34" fillId="8" borderId="6" xfId="4" applyNumberFormat="1" applyFont="1" applyFill="1" applyBorder="1" applyAlignment="1">
      <alignment horizontal="center" vertical="center" wrapText="1"/>
    </xf>
    <xf numFmtId="165" fontId="34" fillId="8" borderId="10" xfId="4" applyNumberFormat="1" applyFont="1" applyFill="1" applyBorder="1" applyAlignment="1">
      <alignment horizontal="center" vertical="center" wrapText="1"/>
    </xf>
    <xf numFmtId="165" fontId="34" fillId="8" borderId="6" xfId="4" applyNumberFormat="1" applyFont="1" applyFill="1" applyBorder="1" applyAlignment="1">
      <alignment horizontal="center" vertical="center"/>
    </xf>
    <xf numFmtId="164" fontId="32" fillId="0" borderId="6" xfId="4" applyNumberFormat="1" applyFont="1" applyBorder="1" applyAlignment="1">
      <alignment horizontal="center" vertical="center"/>
    </xf>
    <xf numFmtId="164" fontId="32" fillId="0" borderId="6" xfId="4" applyNumberFormat="1" applyFont="1" applyBorder="1" applyAlignment="1">
      <alignment horizontal="center" vertical="center" wrapText="1"/>
    </xf>
    <xf numFmtId="164" fontId="41" fillId="0" borderId="0" xfId="3" applyFont="1" applyAlignment="1">
      <alignment horizontal="center" vertical="center" wrapText="1"/>
    </xf>
    <xf numFmtId="1" fontId="41" fillId="0" borderId="0" xfId="3" applyNumberFormat="1" applyFont="1" applyAlignment="1">
      <alignment horizontal="center" vertical="center" wrapText="1"/>
    </xf>
    <xf numFmtId="0" fontId="41" fillId="0" borderId="0" xfId="4" applyFont="1" applyBorder="1" applyAlignment="1">
      <alignment horizontal="center" vertical="center"/>
    </xf>
    <xf numFmtId="164" fontId="35" fillId="0" borderId="6" xfId="4" applyNumberFormat="1" applyFont="1" applyBorder="1" applyAlignment="1">
      <alignment horizontal="center" vertical="center" wrapText="1"/>
    </xf>
    <xf numFmtId="164" fontId="32" fillId="3" borderId="0" xfId="3" applyFont="1" applyFill="1" applyAlignment="1">
      <alignment horizontal="center" vertical="center" wrapText="1"/>
    </xf>
    <xf numFmtId="164" fontId="32" fillId="3" borderId="0" xfId="3" applyFont="1" applyFill="1" applyAlignment="1">
      <alignment horizontal="left" vertical="center" wrapText="1"/>
    </xf>
    <xf numFmtId="164" fontId="32" fillId="3" borderId="0" xfId="1" applyFont="1" applyFill="1" applyAlignment="1">
      <alignment horizontal="center" vertical="center"/>
    </xf>
    <xf numFmtId="165" fontId="34" fillId="8" borderId="8" xfId="4" applyNumberFormat="1" applyFont="1" applyFill="1" applyBorder="1" applyAlignment="1">
      <alignment horizontal="center" vertical="center" wrapText="1"/>
    </xf>
    <xf numFmtId="164" fontId="58" fillId="0" borderId="6" xfId="3" applyFont="1" applyBorder="1" applyAlignment="1">
      <alignment horizontal="center" vertical="center" wrapText="1"/>
    </xf>
    <xf numFmtId="0" fontId="58" fillId="0" borderId="6" xfId="4" applyFont="1" applyBorder="1" applyAlignment="1">
      <alignment horizontal="center" vertical="center"/>
    </xf>
    <xf numFmtId="164" fontId="58" fillId="0" borderId="6" xfId="4" applyNumberFormat="1" applyFont="1" applyBorder="1" applyAlignment="1">
      <alignment horizontal="center" vertical="center"/>
    </xf>
    <xf numFmtId="164" fontId="58" fillId="0" borderId="6" xfId="4" applyNumberFormat="1" applyFont="1" applyBorder="1" applyAlignment="1">
      <alignment horizontal="center" vertical="center" wrapText="1"/>
    </xf>
    <xf numFmtId="165" fontId="32" fillId="3" borderId="23" xfId="4" applyNumberFormat="1" applyFont="1" applyFill="1" applyBorder="1" applyAlignment="1">
      <alignment horizontal="center" vertical="center" wrapText="1"/>
    </xf>
    <xf numFmtId="164" fontId="32" fillId="3" borderId="2" xfId="1" applyFont="1" applyFill="1" applyBorder="1" applyAlignment="1">
      <alignment horizontal="center" vertical="center"/>
    </xf>
    <xf numFmtId="164" fontId="34" fillId="3" borderId="23" xfId="1" applyFont="1" applyFill="1" applyBorder="1" applyAlignment="1">
      <alignment horizontal="center" vertical="center"/>
    </xf>
    <xf numFmtId="164" fontId="33" fillId="3" borderId="23" xfId="1" applyFont="1" applyFill="1" applyBorder="1" applyAlignment="1">
      <alignment horizontal="center" vertical="center"/>
    </xf>
    <xf numFmtId="166" fontId="33" fillId="3" borderId="23" xfId="4" applyNumberFormat="1"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3" xfId="0" applyFont="1" applyBorder="1" applyAlignment="1">
      <alignment horizontal="center" vertical="center"/>
    </xf>
    <xf numFmtId="16" fontId="34" fillId="0" borderId="26" xfId="0" applyNumberFormat="1" applyFont="1" applyBorder="1" applyAlignment="1">
      <alignment horizontal="center" vertical="center"/>
    </xf>
    <xf numFmtId="16" fontId="34" fillId="0" borderId="3" xfId="0" applyNumberFormat="1" applyFont="1" applyBorder="1" applyAlignment="1">
      <alignment horizontal="center" vertical="center" wrapText="1"/>
    </xf>
    <xf numFmtId="0" fontId="34" fillId="0" borderId="23" xfId="0" applyFont="1" applyBorder="1" applyAlignment="1">
      <alignment horizontal="center" vertical="center"/>
    </xf>
    <xf numFmtId="16" fontId="34" fillId="0" borderId="23" xfId="0" applyNumberFormat="1" applyFont="1" applyBorder="1" applyAlignment="1">
      <alignment horizontal="center" vertical="center"/>
    </xf>
    <xf numFmtId="16" fontId="34" fillId="0" borderId="23" xfId="0" applyNumberFormat="1" applyFont="1" applyBorder="1" applyAlignment="1">
      <alignment horizontal="center" vertical="center" wrapText="1"/>
    </xf>
    <xf numFmtId="164" fontId="32" fillId="0" borderId="23" xfId="4" applyNumberFormat="1" applyFont="1" applyBorder="1" applyAlignment="1">
      <alignment horizontal="center" vertical="center" wrapText="1"/>
    </xf>
    <xf numFmtId="164" fontId="32" fillId="0" borderId="6" xfId="3" applyFont="1" applyBorder="1" applyAlignment="1">
      <alignment horizontal="center" vertical="center" wrapText="1"/>
    </xf>
    <xf numFmtId="0" fontId="32" fillId="0" borderId="6" xfId="4" applyFont="1" applyBorder="1" applyAlignment="1">
      <alignment horizontal="center" vertical="center"/>
    </xf>
    <xf numFmtId="164" fontId="34" fillId="3" borderId="27" xfId="4" applyNumberFormat="1" applyFont="1" applyFill="1" applyBorder="1" applyAlignment="1">
      <alignment horizontal="center" vertical="center"/>
    </xf>
    <xf numFmtId="164" fontId="35" fillId="3" borderId="23" xfId="4" applyNumberFormat="1" applyFont="1" applyFill="1" applyBorder="1" applyAlignment="1">
      <alignment horizontal="center" vertical="center"/>
    </xf>
    <xf numFmtId="164" fontId="35" fillId="3" borderId="27" xfId="4" applyNumberFormat="1" applyFont="1" applyFill="1" applyBorder="1" applyAlignment="1">
      <alignment horizontal="center" vertical="center"/>
    </xf>
    <xf numFmtId="164" fontId="34" fillId="3" borderId="22" xfId="4" applyNumberFormat="1" applyFont="1" applyFill="1" applyBorder="1" applyAlignment="1">
      <alignment horizontal="center" vertical="center"/>
    </xf>
    <xf numFmtId="1" fontId="47" fillId="0" borderId="0" xfId="4" applyNumberFormat="1" applyFont="1" applyBorder="1" applyAlignment="1">
      <alignment horizontal="center" vertical="center"/>
    </xf>
    <xf numFmtId="164" fontId="35" fillId="3" borderId="22" xfId="4" applyNumberFormat="1" applyFont="1" applyFill="1" applyBorder="1" applyAlignment="1">
      <alignment horizontal="center" vertical="center"/>
    </xf>
    <xf numFmtId="0" fontId="61" fillId="5" borderId="5" xfId="8" applyFont="1" applyFill="1" applyBorder="1" applyAlignment="1">
      <alignment horizontal="center" vertical="center"/>
    </xf>
    <xf numFmtId="0" fontId="61" fillId="0" borderId="0" xfId="2" applyFont="1" applyAlignment="1">
      <alignment vertical="center"/>
    </xf>
    <xf numFmtId="0" fontId="62" fillId="0" borderId="0" xfId="2" applyFont="1" applyAlignment="1">
      <alignment horizontal="center" vertical="center"/>
    </xf>
    <xf numFmtId="0" fontId="61" fillId="6" borderId="23" xfId="2" applyFont="1" applyFill="1" applyBorder="1" applyAlignment="1">
      <alignment vertical="center"/>
    </xf>
    <xf numFmtId="0" fontId="62" fillId="6" borderId="23" xfId="2" applyFont="1" applyFill="1" applyBorder="1" applyAlignment="1">
      <alignment horizontal="center" vertical="center"/>
    </xf>
    <xf numFmtId="0" fontId="61" fillId="5" borderId="28" xfId="8" applyFont="1" applyFill="1" applyBorder="1" applyAlignment="1">
      <alignment horizontal="center" vertical="center"/>
    </xf>
    <xf numFmtId="1" fontId="61" fillId="0" borderId="0" xfId="9" applyNumberFormat="1" applyFont="1" applyAlignment="1">
      <alignment vertical="center"/>
    </xf>
    <xf numFmtId="1" fontId="62" fillId="0" borderId="0" xfId="2" applyNumberFormat="1" applyFont="1" applyAlignment="1">
      <alignment horizontal="center" vertical="center"/>
    </xf>
    <xf numFmtId="1" fontId="61" fillId="5" borderId="23" xfId="9" applyNumberFormat="1" applyFont="1" applyFill="1" applyBorder="1" applyAlignment="1">
      <alignment vertical="center"/>
    </xf>
    <xf numFmtId="1" fontId="62" fillId="6" borderId="23" xfId="2" applyNumberFormat="1" applyFont="1" applyFill="1" applyBorder="1" applyAlignment="1">
      <alignment horizontal="center" vertical="center"/>
    </xf>
    <xf numFmtId="1" fontId="60" fillId="0" borderId="0" xfId="9" applyNumberFormat="1" applyFont="1" applyAlignment="1">
      <alignment horizontal="center" vertical="center"/>
    </xf>
    <xf numFmtId="1" fontId="61" fillId="6" borderId="23" xfId="9" applyNumberFormat="1" applyFont="1" applyFill="1" applyBorder="1" applyAlignment="1">
      <alignment vertical="center"/>
    </xf>
    <xf numFmtId="1" fontId="60" fillId="6" borderId="23" xfId="9" applyNumberFormat="1" applyFont="1" applyFill="1" applyBorder="1" applyAlignment="1">
      <alignment horizontal="center" vertical="center"/>
    </xf>
    <xf numFmtId="1" fontId="61" fillId="0" borderId="0" xfId="2" applyNumberFormat="1" applyFont="1" applyAlignment="1">
      <alignment vertical="center"/>
    </xf>
    <xf numFmtId="1" fontId="61" fillId="6" borderId="23" xfId="2" applyNumberFormat="1" applyFont="1" applyFill="1" applyBorder="1" applyAlignment="1">
      <alignment vertical="center"/>
    </xf>
    <xf numFmtId="164" fontId="32" fillId="0" borderId="0" xfId="1" applyFont="1" applyAlignment="1">
      <alignment horizontal="center" vertical="center"/>
    </xf>
    <xf numFmtId="1" fontId="61" fillId="5" borderId="28" xfId="8" applyNumberFormat="1" applyFont="1" applyFill="1" applyBorder="1" applyAlignment="1">
      <alignment horizontal="center" vertical="center"/>
    </xf>
    <xf numFmtId="1" fontId="61" fillId="5" borderId="23" xfId="8" applyNumberFormat="1" applyFont="1" applyFill="1" applyBorder="1" applyAlignment="1">
      <alignment horizontal="center" vertical="center"/>
    </xf>
    <xf numFmtId="164" fontId="37" fillId="0" borderId="0" xfId="1" applyFont="1" applyAlignment="1">
      <alignment horizontal="center" vertical="center"/>
    </xf>
    <xf numFmtId="1" fontId="61" fillId="5" borderId="0" xfId="8" applyNumberFormat="1" applyFont="1" applyFill="1" applyAlignment="1">
      <alignment horizontal="center" vertical="center"/>
    </xf>
    <xf numFmtId="1" fontId="61" fillId="0" borderId="0" xfId="8" applyNumberFormat="1" applyFont="1" applyAlignment="1">
      <alignment horizontal="center" vertical="center"/>
    </xf>
    <xf numFmtId="165" fontId="34" fillId="8" borderId="7" xfId="4" applyNumberFormat="1" applyFont="1" applyFill="1" applyBorder="1" applyAlignment="1">
      <alignment horizontal="center" vertical="center" wrapText="1"/>
    </xf>
    <xf numFmtId="164" fontId="34" fillId="8" borderId="6" xfId="1" applyFont="1" applyFill="1" applyBorder="1" applyAlignment="1">
      <alignment horizontal="center" vertical="center" wrapText="1"/>
    </xf>
    <xf numFmtId="164" fontId="34" fillId="0" borderId="6" xfId="4" applyNumberFormat="1" applyFont="1" applyBorder="1" applyAlignment="1">
      <alignment horizontal="center" vertical="center"/>
    </xf>
    <xf numFmtId="164" fontId="34" fillId="0" borderId="6" xfId="4" applyNumberFormat="1" applyFont="1" applyBorder="1" applyAlignment="1">
      <alignment horizontal="center" vertical="center" wrapText="1"/>
    </xf>
    <xf numFmtId="164" fontId="32" fillId="3" borderId="6" xfId="4" applyNumberFormat="1" applyFont="1" applyFill="1" applyBorder="1" applyAlignment="1">
      <alignment horizontal="center" vertical="center" wrapText="1"/>
    </xf>
    <xf numFmtId="164" fontId="34" fillId="0" borderId="8" xfId="4" applyNumberFormat="1" applyFont="1" applyBorder="1" applyAlignment="1">
      <alignment horizontal="center" vertical="center" wrapText="1"/>
    </xf>
    <xf numFmtId="164" fontId="34" fillId="8" borderId="6" xfId="1" applyFont="1" applyFill="1" applyBorder="1" applyAlignment="1">
      <alignment horizontal="center" vertical="center"/>
    </xf>
    <xf numFmtId="164" fontId="41" fillId="0" borderId="6" xfId="4" applyNumberFormat="1" applyFont="1" applyBorder="1" applyAlignment="1">
      <alignment horizontal="center" vertical="center" wrapText="1"/>
    </xf>
    <xf numFmtId="164" fontId="41" fillId="0" borderId="6" xfId="1" applyFont="1" applyBorder="1" applyAlignment="1">
      <alignment horizontal="center" vertical="center" wrapText="1"/>
    </xf>
    <xf numFmtId="164" fontId="41" fillId="0" borderId="6" xfId="1" applyFont="1" applyBorder="1" applyAlignment="1">
      <alignment horizontal="center" vertical="center"/>
    </xf>
    <xf numFmtId="164" fontId="41" fillId="3" borderId="6" xfId="4" applyNumberFormat="1" applyFont="1" applyFill="1" applyBorder="1" applyAlignment="1">
      <alignment horizontal="center" vertical="center"/>
    </xf>
    <xf numFmtId="164" fontId="34" fillId="0" borderId="8" xfId="3" applyFont="1" applyBorder="1" applyAlignment="1">
      <alignment horizontal="center" vertical="center" wrapText="1"/>
    </xf>
    <xf numFmtId="0" fontId="34" fillId="0" borderId="8" xfId="4" applyFont="1" applyBorder="1" applyAlignment="1">
      <alignment horizontal="center" vertical="center"/>
    </xf>
    <xf numFmtId="164" fontId="34" fillId="0" borderId="8" xfId="4" applyNumberFormat="1" applyFont="1" applyBorder="1" applyAlignment="1">
      <alignment horizontal="center" vertical="center"/>
    </xf>
    <xf numFmtId="164" fontId="34" fillId="0" borderId="23" xfId="4" applyNumberFormat="1" applyFont="1" applyBorder="1" applyAlignment="1">
      <alignment horizontal="center" vertical="center" wrapText="1"/>
    </xf>
    <xf numFmtId="164" fontId="41" fillId="3" borderId="8" xfId="4" applyNumberFormat="1" applyFont="1" applyFill="1" applyBorder="1" applyAlignment="1">
      <alignment horizontal="center" vertical="center"/>
    </xf>
    <xf numFmtId="164" fontId="41" fillId="0" borderId="8" xfId="1" applyFont="1" applyBorder="1" applyAlignment="1">
      <alignment horizontal="center" vertical="center" wrapText="1"/>
    </xf>
    <xf numFmtId="164" fontId="41" fillId="0" borderId="8" xfId="1" applyFont="1" applyBorder="1" applyAlignment="1">
      <alignment horizontal="center" vertical="center"/>
    </xf>
    <xf numFmtId="164" fontId="41" fillId="0" borderId="0" xfId="1" applyFont="1" applyAlignment="1">
      <alignment horizontal="center" vertical="center"/>
    </xf>
    <xf numFmtId="164" fontId="41" fillId="0" borderId="0" xfId="1" applyFont="1">
      <alignment vertical="center"/>
    </xf>
    <xf numFmtId="165" fontId="41" fillId="8" borderId="6" xfId="4" applyNumberFormat="1" applyFont="1" applyFill="1" applyBorder="1" applyAlignment="1">
      <alignment horizontal="center" vertical="center" wrapText="1"/>
    </xf>
    <xf numFmtId="165" fontId="41" fillId="8" borderId="6" xfId="4" applyNumberFormat="1" applyFont="1" applyFill="1" applyBorder="1" applyAlignment="1">
      <alignment horizontal="center" vertical="center"/>
    </xf>
    <xf numFmtId="164" fontId="41" fillId="8" borderId="6" xfId="1" applyFont="1" applyFill="1" applyBorder="1" applyAlignment="1">
      <alignment horizontal="center" vertical="center" wrapText="1"/>
    </xf>
    <xf numFmtId="164" fontId="34" fillId="0" borderId="6" xfId="1" applyFont="1" applyBorder="1" applyAlignment="1">
      <alignment horizontal="center" vertical="center"/>
    </xf>
    <xf numFmtId="164" fontId="34" fillId="0" borderId="8" xfId="1" applyFont="1" applyBorder="1" applyAlignment="1">
      <alignment horizontal="center" vertical="center"/>
    </xf>
    <xf numFmtId="165" fontId="34" fillId="8" borderId="7" xfId="4" applyNumberFormat="1" applyFont="1" applyFill="1" applyBorder="1" applyAlignment="1">
      <alignment horizontal="center" vertical="center"/>
    </xf>
    <xf numFmtId="165" fontId="34" fillId="8" borderId="10" xfId="4" applyNumberFormat="1" applyFont="1" applyFill="1" applyBorder="1" applyAlignment="1">
      <alignment horizontal="center" vertical="center"/>
    </xf>
    <xf numFmtId="164" fontId="41" fillId="0" borderId="2" xfId="4" applyNumberFormat="1" applyFont="1" applyBorder="1" applyAlignment="1">
      <alignment horizontal="center" vertical="center" wrapText="1"/>
    </xf>
    <xf numFmtId="164" fontId="34" fillId="0" borderId="2" xfId="1" applyFont="1" applyBorder="1" applyAlignment="1">
      <alignment horizontal="center" vertical="center"/>
    </xf>
    <xf numFmtId="164" fontId="38" fillId="0" borderId="13" xfId="1" applyFont="1" applyBorder="1" applyAlignment="1">
      <alignment horizontal="center" vertical="center" wrapText="1"/>
    </xf>
    <xf numFmtId="164" fontId="38" fillId="0" borderId="0" xfId="1" applyFont="1" applyAlignment="1">
      <alignment vertical="center" wrapText="1"/>
    </xf>
    <xf numFmtId="164" fontId="34" fillId="0" borderId="13" xfId="1" applyFont="1" applyBorder="1" applyAlignment="1">
      <alignment horizontal="center" vertical="center"/>
    </xf>
    <xf numFmtId="0" fontId="61" fillId="0" borderId="23" xfId="2" applyFont="1" applyBorder="1" applyAlignment="1">
      <alignment vertical="center"/>
    </xf>
    <xf numFmtId="164" fontId="34" fillId="3" borderId="6" xfId="4" applyNumberFormat="1" applyFont="1" applyFill="1" applyBorder="1" applyAlignment="1">
      <alignment horizontal="center" vertical="center" wrapText="1"/>
    </xf>
    <xf numFmtId="164" fontId="32" fillId="0" borderId="6" xfId="1" applyFont="1" applyBorder="1" applyAlignment="1">
      <alignment horizontal="center" vertical="center"/>
    </xf>
    <xf numFmtId="0" fontId="64" fillId="8" borderId="6" xfId="0" applyFont="1" applyFill="1" applyBorder="1" applyAlignment="1">
      <alignment vertical="center"/>
    </xf>
    <xf numFmtId="165" fontId="41" fillId="8" borderId="7" xfId="4" applyNumberFormat="1" applyFont="1" applyFill="1" applyBorder="1" applyAlignment="1">
      <alignment horizontal="center" vertical="center" wrapText="1"/>
    </xf>
    <xf numFmtId="164" fontId="41" fillId="0" borderId="6" xfId="4" applyNumberFormat="1" applyFont="1" applyBorder="1" applyAlignment="1">
      <alignment horizontal="center" vertical="center"/>
    </xf>
    <xf numFmtId="164" fontId="33" fillId="0" borderId="0" xfId="1" applyFont="1" applyAlignment="1">
      <alignment horizontal="center" vertical="center"/>
    </xf>
    <xf numFmtId="16" fontId="34" fillId="0" borderId="11" xfId="0" applyNumberFormat="1" applyFont="1" applyBorder="1" applyAlignment="1">
      <alignment horizontal="center" wrapText="1"/>
    </xf>
    <xf numFmtId="0" fontId="34" fillId="0" borderId="8" xfId="0" applyFont="1" applyBorder="1" applyAlignment="1">
      <alignment horizontal="center" wrapText="1"/>
    </xf>
    <xf numFmtId="164" fontId="34" fillId="0" borderId="24" xfId="3" applyFont="1" applyBorder="1" applyAlignment="1">
      <alignment horizontal="center" vertical="center" wrapText="1"/>
    </xf>
    <xf numFmtId="0" fontId="65" fillId="0" borderId="8" xfId="0" applyFont="1" applyBorder="1" applyAlignment="1">
      <alignment horizontal="center" wrapText="1"/>
    </xf>
    <xf numFmtId="164" fontId="65" fillId="0" borderId="23" xfId="3" applyFont="1" applyBorder="1" applyAlignment="1">
      <alignment horizontal="center" vertical="center" wrapText="1"/>
    </xf>
    <xf numFmtId="164" fontId="65" fillId="0" borderId="6" xfId="4" applyNumberFormat="1" applyFont="1" applyBorder="1" applyAlignment="1">
      <alignment horizontal="center" vertical="center" wrapText="1"/>
    </xf>
    <xf numFmtId="16" fontId="65" fillId="0" borderId="11" xfId="0" applyNumberFormat="1" applyFont="1" applyBorder="1" applyAlignment="1">
      <alignment horizontal="center" wrapText="1"/>
    </xf>
    <xf numFmtId="0" fontId="65" fillId="0" borderId="6" xfId="0" applyFont="1" applyBorder="1" applyAlignment="1">
      <alignment horizontal="center" wrapText="1"/>
    </xf>
    <xf numFmtId="164" fontId="65" fillId="0" borderId="8" xfId="4" applyNumberFormat="1" applyFont="1" applyBorder="1" applyAlignment="1">
      <alignment horizontal="center" vertical="center" wrapText="1"/>
    </xf>
    <xf numFmtId="16" fontId="65" fillId="0" borderId="44" xfId="0" applyNumberFormat="1" applyFont="1" applyBorder="1" applyAlignment="1">
      <alignment horizontal="center" wrapText="1"/>
    </xf>
    <xf numFmtId="0" fontId="34" fillId="0" borderId="22" xfId="0" applyFont="1" applyBorder="1" applyAlignment="1">
      <alignment horizontal="center" vertical="center" wrapText="1"/>
    </xf>
    <xf numFmtId="0" fontId="34" fillId="0" borderId="12" xfId="0" applyFont="1" applyBorder="1" applyAlignment="1">
      <alignment horizontal="center" vertical="center" wrapText="1"/>
    </xf>
    <xf numFmtId="166" fontId="7" fillId="3" borderId="23" xfId="4" applyNumberFormat="1" applyFont="1" applyFill="1" applyBorder="1" applyAlignment="1">
      <alignment horizontal="center" vertical="center"/>
    </xf>
    <xf numFmtId="164" fontId="7" fillId="3" borderId="23" xfId="1" applyFont="1" applyFill="1" applyBorder="1" applyAlignment="1">
      <alignment horizontal="center" vertical="center" wrapText="1"/>
    </xf>
    <xf numFmtId="164" fontId="32" fillId="0" borderId="0" xfId="0" applyNumberFormat="1" applyFont="1" applyAlignment="1">
      <alignment horizontal="center"/>
    </xf>
    <xf numFmtId="49" fontId="33" fillId="3" borderId="0" xfId="4" applyNumberFormat="1" applyFont="1" applyFill="1" applyBorder="1" applyAlignment="1">
      <alignment horizontal="center" wrapText="1"/>
    </xf>
    <xf numFmtId="49" fontId="32" fillId="0" borderId="6" xfId="3" applyNumberFormat="1" applyFont="1" applyBorder="1" applyAlignment="1">
      <alignment horizontal="center" wrapText="1"/>
    </xf>
    <xf numFmtId="49" fontId="32" fillId="3" borderId="23" xfId="4" applyNumberFormat="1" applyFont="1" applyFill="1" applyBorder="1" applyAlignment="1">
      <alignment horizontal="center" wrapText="1"/>
    </xf>
    <xf numFmtId="49" fontId="34" fillId="0" borderId="23" xfId="3" applyNumberFormat="1" applyFont="1" applyBorder="1" applyAlignment="1">
      <alignment horizontal="center" wrapText="1"/>
    </xf>
    <xf numFmtId="49" fontId="6" fillId="3" borderId="0" xfId="3" applyNumberFormat="1" applyFont="1" applyFill="1" applyAlignment="1">
      <alignment vertical="center" wrapText="1"/>
    </xf>
    <xf numFmtId="49" fontId="41" fillId="3" borderId="23" xfId="4" applyNumberFormat="1" applyFont="1" applyFill="1" applyBorder="1" applyAlignment="1">
      <alignment horizontal="center" vertical="center"/>
    </xf>
    <xf numFmtId="49" fontId="32" fillId="0" borderId="23" xfId="4" applyNumberFormat="1" applyFont="1" applyBorder="1" applyAlignment="1">
      <alignment horizontal="center" vertical="center"/>
    </xf>
    <xf numFmtId="49" fontId="34" fillId="3" borderId="0" xfId="1" applyNumberFormat="1" applyFont="1" applyFill="1">
      <alignment vertical="center"/>
    </xf>
    <xf numFmtId="49" fontId="32" fillId="3" borderId="23" xfId="4" applyNumberFormat="1" applyFont="1" applyFill="1" applyBorder="1" applyAlignment="1">
      <alignment horizontal="center" vertical="center" wrapText="1"/>
    </xf>
    <xf numFmtId="49" fontId="34" fillId="3" borderId="0" xfId="1" applyNumberFormat="1" applyFont="1" applyFill="1" applyAlignment="1">
      <alignment horizontal="center" vertical="center"/>
    </xf>
    <xf numFmtId="49" fontId="34" fillId="3" borderId="23" xfId="4" quotePrefix="1" applyNumberFormat="1" applyFont="1" applyFill="1" applyBorder="1" applyAlignment="1">
      <alignment horizontal="center" vertical="center" wrapText="1"/>
    </xf>
    <xf numFmtId="49" fontId="34" fillId="0" borderId="0" xfId="1" applyNumberFormat="1" applyFont="1">
      <alignment vertical="center"/>
    </xf>
    <xf numFmtId="49" fontId="34" fillId="0" borderId="23" xfId="3" applyNumberFormat="1" applyFont="1" applyBorder="1" applyAlignment="1">
      <alignment horizontal="center" vertical="center" wrapText="1"/>
    </xf>
    <xf numFmtId="49" fontId="34" fillId="0" borderId="24" xfId="3" applyNumberFormat="1" applyFont="1" applyBorder="1" applyAlignment="1">
      <alignment horizontal="center" vertical="center" wrapText="1"/>
    </xf>
    <xf numFmtId="49" fontId="6" fillId="0" borderId="0" xfId="3" applyNumberFormat="1" applyFont="1" applyAlignment="1">
      <alignment horizontal="left" vertical="center" wrapText="1"/>
    </xf>
    <xf numFmtId="49" fontId="34" fillId="0" borderId="23" xfId="0" applyNumberFormat="1" applyFont="1" applyBorder="1" applyAlignment="1">
      <alignment horizontal="center" vertical="center" wrapText="1"/>
    </xf>
    <xf numFmtId="49" fontId="33" fillId="0" borderId="23" xfId="4" applyNumberFormat="1" applyFont="1" applyBorder="1" applyAlignment="1">
      <alignment horizontal="center" vertical="center"/>
    </xf>
    <xf numFmtId="49" fontId="33" fillId="0" borderId="8" xfId="3" applyNumberFormat="1" applyFont="1" applyBorder="1" applyAlignment="1">
      <alignment horizontal="center" vertical="center" wrapText="1"/>
    </xf>
    <xf numFmtId="49" fontId="6" fillId="3" borderId="17" xfId="3" applyNumberFormat="1" applyFont="1" applyFill="1" applyBorder="1" applyAlignment="1">
      <alignment horizontal="center" vertical="center" wrapText="1"/>
    </xf>
    <xf numFmtId="49" fontId="34" fillId="0" borderId="6" xfId="3" applyNumberFormat="1" applyFont="1" applyBorder="1" applyAlignment="1">
      <alignment horizontal="center" vertical="center" wrapText="1"/>
    </xf>
    <xf numFmtId="49" fontId="34" fillId="3" borderId="6" xfId="3" applyNumberFormat="1" applyFont="1" applyFill="1" applyBorder="1" applyAlignment="1">
      <alignment horizontal="center" vertical="center" wrapText="1"/>
    </xf>
    <xf numFmtId="49" fontId="35" fillId="0" borderId="0" xfId="1" applyNumberFormat="1" applyFont="1">
      <alignment vertical="center"/>
    </xf>
    <xf numFmtId="49" fontId="58" fillId="0" borderId="6" xfId="3" applyNumberFormat="1" applyFont="1" applyBorder="1" applyAlignment="1">
      <alignment horizontal="center" vertical="center" wrapText="1"/>
    </xf>
    <xf numFmtId="49" fontId="19" fillId="0" borderId="0" xfId="12" applyNumberFormat="1" applyAlignment="1">
      <alignment horizontal="left" vertical="center" wrapText="1"/>
    </xf>
    <xf numFmtId="49" fontId="34" fillId="0" borderId="3" xfId="0" applyNumberFormat="1" applyFont="1" applyBorder="1" applyAlignment="1">
      <alignment horizontal="center" vertical="center" wrapText="1"/>
    </xf>
    <xf numFmtId="49" fontId="32" fillId="0" borderId="6" xfId="3" applyNumberFormat="1" applyFont="1" applyBorder="1" applyAlignment="1">
      <alignment horizontal="center" vertical="center" wrapText="1"/>
    </xf>
    <xf numFmtId="49" fontId="61" fillId="5" borderId="23" xfId="8" applyNumberFormat="1" applyFont="1" applyFill="1" applyBorder="1" applyAlignment="1">
      <alignment horizontal="center" vertical="center"/>
    </xf>
    <xf numFmtId="49" fontId="61" fillId="5" borderId="4" xfId="8" applyNumberFormat="1" applyFont="1" applyFill="1" applyBorder="1" applyAlignment="1">
      <alignment horizontal="center" vertical="center"/>
    </xf>
    <xf numFmtId="49" fontId="61" fillId="0" borderId="4" xfId="8" applyNumberFormat="1" applyFont="1" applyBorder="1" applyAlignment="1">
      <alignment horizontal="center" vertical="center"/>
    </xf>
    <xf numFmtId="49" fontId="61" fillId="0" borderId="0" xfId="8" applyNumberFormat="1" applyFont="1" applyAlignment="1">
      <alignment horizontal="center" vertical="center"/>
    </xf>
    <xf numFmtId="49" fontId="34" fillId="0" borderId="8" xfId="3" applyNumberFormat="1" applyFont="1" applyBorder="1" applyAlignment="1">
      <alignment horizontal="center" vertical="center" wrapText="1"/>
    </xf>
    <xf numFmtId="49" fontId="41" fillId="0" borderId="0" xfId="1" applyNumberFormat="1" applyFont="1">
      <alignment vertical="center"/>
    </xf>
    <xf numFmtId="49" fontId="6" fillId="0" borderId="0" xfId="3" applyNumberFormat="1" applyFont="1" applyAlignment="1">
      <alignment horizontal="left" vertical="center"/>
    </xf>
    <xf numFmtId="49" fontId="33" fillId="0" borderId="6" xfId="3" applyNumberFormat="1" applyFont="1" applyBorder="1" applyAlignment="1">
      <alignment horizontal="center" vertical="center" wrapText="1"/>
    </xf>
    <xf numFmtId="49" fontId="6" fillId="0" borderId="22" xfId="3" applyNumberFormat="1" applyFont="1" applyBorder="1" applyAlignment="1">
      <alignment horizontal="left" vertical="center"/>
    </xf>
    <xf numFmtId="49" fontId="63" fillId="0" borderId="23" xfId="2" applyNumberFormat="1" applyFont="1" applyBorder="1" applyAlignment="1">
      <alignment horizontal="center" vertical="center"/>
    </xf>
    <xf numFmtId="49" fontId="21" fillId="7" borderId="10" xfId="5" applyNumberFormat="1" applyFont="1" applyFill="1" applyBorder="1">
      <alignment vertical="center"/>
    </xf>
    <xf numFmtId="49" fontId="32" fillId="0" borderId="6" xfId="4" applyNumberFormat="1" applyFont="1" applyBorder="1" applyAlignment="1">
      <alignment horizontal="center" vertical="center" wrapText="1"/>
    </xf>
    <xf numFmtId="49" fontId="63" fillId="0" borderId="0" xfId="2" applyNumberFormat="1" applyFont="1" applyAlignment="1">
      <alignment horizontal="center" vertical="center"/>
    </xf>
    <xf numFmtId="49" fontId="34" fillId="0" borderId="6" xfId="0" applyNumberFormat="1" applyFont="1" applyBorder="1" applyAlignment="1">
      <alignment horizontal="center" wrapText="1"/>
    </xf>
    <xf numFmtId="49" fontId="34" fillId="0" borderId="23" xfId="4" applyNumberFormat="1" applyFont="1" applyBorder="1" applyAlignment="1">
      <alignment horizontal="center" wrapText="1"/>
    </xf>
    <xf numFmtId="49" fontId="65" fillId="0" borderId="23" xfId="3" applyNumberFormat="1" applyFont="1" applyBorder="1" applyAlignment="1">
      <alignment horizontal="center" vertical="center" wrapText="1"/>
    </xf>
    <xf numFmtId="49" fontId="65" fillId="0" borderId="23" xfId="4" applyNumberFormat="1" applyFont="1" applyBorder="1" applyAlignment="1">
      <alignment horizontal="center" wrapText="1"/>
    </xf>
    <xf numFmtId="165" fontId="10" fillId="3" borderId="24" xfId="4" applyNumberFormat="1" applyFont="1" applyFill="1" applyBorder="1" applyAlignment="1">
      <alignment horizontal="center" vertical="center" wrapText="1"/>
    </xf>
    <xf numFmtId="49" fontId="10" fillId="3" borderId="23" xfId="4" quotePrefix="1" applyNumberFormat="1" applyFont="1" applyFill="1" applyBorder="1" applyAlignment="1">
      <alignment horizontal="center" vertical="center" wrapText="1"/>
    </xf>
    <xf numFmtId="0" fontId="34" fillId="0" borderId="6" xfId="7" applyFont="1" applyBorder="1" applyAlignment="1">
      <alignment horizontal="center" vertical="center"/>
    </xf>
    <xf numFmtId="0" fontId="34" fillId="0" borderId="23" xfId="0" applyFont="1" applyBorder="1" applyAlignment="1">
      <alignment horizontal="center"/>
    </xf>
    <xf numFmtId="164" fontId="34" fillId="0" borderId="11" xfId="4" applyNumberFormat="1" applyFont="1" applyFill="1" applyBorder="1" applyAlignment="1">
      <alignment horizontal="center" vertical="center"/>
    </xf>
    <xf numFmtId="164" fontId="34" fillId="0" borderId="6" xfId="4" applyNumberFormat="1" applyFont="1" applyFill="1" applyBorder="1" applyAlignment="1">
      <alignment horizontal="center" vertical="center"/>
    </xf>
    <xf numFmtId="49" fontId="34" fillId="0" borderId="15" xfId="6" applyNumberFormat="1" applyFont="1" applyBorder="1" applyAlignment="1">
      <alignment horizontal="center" vertical="center"/>
    </xf>
    <xf numFmtId="164" fontId="34" fillId="0" borderId="8" xfId="4" applyNumberFormat="1" applyFont="1" applyFill="1" applyBorder="1" applyAlignment="1">
      <alignment horizontal="center" vertical="center" wrapText="1"/>
    </xf>
    <xf numFmtId="0" fontId="10" fillId="14" borderId="23" xfId="0" applyFont="1" applyFill="1" applyBorder="1" applyAlignment="1">
      <alignment horizontal="center"/>
    </xf>
    <xf numFmtId="0" fontId="10" fillId="14" borderId="6" xfId="7" applyFont="1" applyFill="1" applyBorder="1" applyAlignment="1">
      <alignment horizontal="center" vertical="center"/>
    </xf>
    <xf numFmtId="49" fontId="10" fillId="14" borderId="10" xfId="6" applyNumberFormat="1" applyFont="1" applyFill="1" applyBorder="1" applyAlignment="1">
      <alignment horizontal="center" vertical="center"/>
    </xf>
    <xf numFmtId="164" fontId="10" fillId="14" borderId="11" xfId="4" applyNumberFormat="1" applyFont="1" applyFill="1" applyBorder="1" applyAlignment="1">
      <alignment horizontal="center" vertical="center"/>
    </xf>
    <xf numFmtId="164" fontId="10" fillId="14" borderId="6" xfId="4" applyNumberFormat="1" applyFont="1" applyFill="1" applyBorder="1" applyAlignment="1">
      <alignment horizontal="center" vertical="center"/>
    </xf>
    <xf numFmtId="164" fontId="10" fillId="14" borderId="6" xfId="4" applyNumberFormat="1" applyFont="1" applyFill="1" applyBorder="1" applyAlignment="1">
      <alignment horizontal="center" vertical="center" wrapText="1"/>
    </xf>
    <xf numFmtId="164" fontId="41" fillId="0" borderId="23" xfId="12" applyNumberFormat="1" applyFont="1" applyBorder="1" applyAlignment="1">
      <alignment horizontal="left" vertical="center" wrapText="1"/>
    </xf>
    <xf numFmtId="164" fontId="35" fillId="0" borderId="23" xfId="3" applyFont="1" applyBorder="1" applyAlignment="1">
      <alignment horizontal="left" vertical="center"/>
    </xf>
    <xf numFmtId="165" fontId="41" fillId="8" borderId="8" xfId="4" applyNumberFormat="1" applyFont="1" applyFill="1" applyBorder="1" applyAlignment="1">
      <alignment horizontal="center" vertical="center"/>
    </xf>
    <xf numFmtId="165" fontId="41" fillId="8" borderId="7" xfId="4" applyNumberFormat="1" applyFont="1" applyFill="1" applyBorder="1" applyAlignment="1">
      <alignment horizontal="center" vertical="center"/>
    </xf>
    <xf numFmtId="49" fontId="41" fillId="8" borderId="16" xfId="4" applyNumberFormat="1" applyFont="1" applyFill="1" applyBorder="1" applyAlignment="1">
      <alignment horizontal="center" vertical="center"/>
    </xf>
    <xf numFmtId="49" fontId="41" fillId="8" borderId="32" xfId="4" applyNumberFormat="1" applyFont="1" applyFill="1" applyBorder="1" applyAlignment="1">
      <alignment horizontal="center" vertical="center"/>
    </xf>
    <xf numFmtId="165" fontId="41" fillId="8" borderId="16" xfId="4" applyNumberFormat="1" applyFont="1" applyFill="1" applyBorder="1" applyAlignment="1">
      <alignment horizontal="center" vertical="center"/>
    </xf>
    <xf numFmtId="165" fontId="41" fillId="8" borderId="32" xfId="4" applyNumberFormat="1" applyFont="1" applyFill="1" applyBorder="1" applyAlignment="1">
      <alignment horizontal="center" vertical="center"/>
    </xf>
    <xf numFmtId="165" fontId="41" fillId="8" borderId="16" xfId="4" applyNumberFormat="1" applyFont="1" applyFill="1" applyBorder="1" applyAlignment="1">
      <alignment horizontal="center" vertical="center" wrapText="1"/>
    </xf>
    <xf numFmtId="165" fontId="41" fillId="8" borderId="7" xfId="4" applyNumberFormat="1" applyFont="1" applyFill="1" applyBorder="1" applyAlignment="1">
      <alignment horizontal="center" vertical="center" wrapText="1"/>
    </xf>
    <xf numFmtId="0" fontId="34" fillId="0" borderId="18" xfId="0" applyFont="1" applyBorder="1" applyAlignment="1">
      <alignment horizontal="left" wrapText="1"/>
    </xf>
    <xf numFmtId="0" fontId="34" fillId="0" borderId="19" xfId="0" applyFont="1" applyBorder="1" applyAlignment="1">
      <alignment horizontal="left" wrapText="1"/>
    </xf>
    <xf numFmtId="0" fontId="34" fillId="0" borderId="20" xfId="0" applyFont="1" applyBorder="1" applyAlignment="1">
      <alignment horizontal="left" wrapText="1"/>
    </xf>
    <xf numFmtId="0" fontId="34" fillId="0" borderId="22" xfId="0" applyFont="1" applyBorder="1" applyAlignment="1">
      <alignment horizontal="left" wrapText="1"/>
    </xf>
    <xf numFmtId="0" fontId="34" fillId="0" borderId="25" xfId="0" applyFont="1" applyBorder="1" applyAlignment="1">
      <alignment horizontal="left" wrapText="1"/>
    </xf>
    <xf numFmtId="0" fontId="34" fillId="0" borderId="26" xfId="0" applyFont="1" applyBorder="1" applyAlignment="1">
      <alignment horizontal="left" wrapText="1"/>
    </xf>
    <xf numFmtId="0" fontId="52" fillId="10" borderId="15" xfId="0" applyFont="1" applyFill="1" applyBorder="1" applyAlignment="1">
      <alignment horizontal="center" vertical="center" wrapText="1"/>
    </xf>
    <xf numFmtId="0" fontId="52" fillId="10" borderId="13" xfId="0" applyFont="1" applyFill="1" applyBorder="1" applyAlignment="1">
      <alignment horizontal="center" vertical="center" wrapText="1"/>
    </xf>
    <xf numFmtId="0" fontId="52" fillId="10" borderId="14" xfId="0" applyFont="1" applyFill="1" applyBorder="1" applyAlignment="1">
      <alignment horizontal="center" vertical="center" wrapText="1"/>
    </xf>
    <xf numFmtId="164" fontId="52" fillId="7" borderId="22" xfId="1" applyFont="1" applyFill="1" applyBorder="1" applyAlignment="1">
      <alignment horizontal="left" vertical="center"/>
    </xf>
    <xf numFmtId="164" fontId="52" fillId="7" borderId="25" xfId="1" applyFont="1" applyFill="1" applyBorder="1" applyAlignment="1">
      <alignment horizontal="left" vertical="center"/>
    </xf>
    <xf numFmtId="164" fontId="52" fillId="7" borderId="26" xfId="1" applyFont="1" applyFill="1" applyBorder="1" applyAlignment="1">
      <alignment horizontal="left" vertical="center"/>
    </xf>
    <xf numFmtId="49" fontId="41" fillId="8" borderId="8" xfId="4" applyNumberFormat="1" applyFont="1" applyFill="1" applyBorder="1" applyAlignment="1">
      <alignment horizontal="center" vertical="center"/>
    </xf>
    <xf numFmtId="49" fontId="41" fillId="8" borderId="7" xfId="4" applyNumberFormat="1" applyFont="1" applyFill="1" applyBorder="1" applyAlignment="1">
      <alignment horizontal="center" vertical="center"/>
    </xf>
    <xf numFmtId="165" fontId="41" fillId="8" borderId="8" xfId="4" applyNumberFormat="1" applyFont="1" applyFill="1" applyBorder="1" applyAlignment="1">
      <alignment horizontal="center" vertical="center" wrapText="1"/>
    </xf>
    <xf numFmtId="165" fontId="34" fillId="8" borderId="10" xfId="4" applyNumberFormat="1" applyFont="1" applyFill="1" applyBorder="1" applyAlignment="1">
      <alignment horizontal="center" vertical="center" wrapText="1"/>
    </xf>
    <xf numFmtId="164" fontId="40" fillId="0" borderId="10" xfId="3" applyFont="1" applyBorder="1" applyAlignment="1">
      <alignment horizontal="left" vertical="center" wrapText="1"/>
    </xf>
    <xf numFmtId="164" fontId="40" fillId="0" borderId="9" xfId="3" applyFont="1" applyBorder="1" applyAlignment="1">
      <alignment horizontal="left" vertical="center" wrapText="1"/>
    </xf>
    <xf numFmtId="164" fontId="40" fillId="0" borderId="11" xfId="3" applyFont="1" applyBorder="1" applyAlignment="1">
      <alignment horizontal="left" vertical="center" wrapText="1"/>
    </xf>
    <xf numFmtId="164" fontId="25" fillId="0" borderId="10" xfId="12" applyNumberFormat="1" applyFont="1" applyBorder="1" applyAlignment="1">
      <alignment horizontal="left" vertical="center" wrapText="1"/>
    </xf>
    <xf numFmtId="164" fontId="25" fillId="0" borderId="9" xfId="12" applyNumberFormat="1" applyFont="1" applyBorder="1" applyAlignment="1">
      <alignment horizontal="left" vertical="center" wrapText="1"/>
    </xf>
    <xf numFmtId="164" fontId="25" fillId="0" borderId="11" xfId="12" applyNumberFormat="1" applyFont="1" applyBorder="1" applyAlignment="1">
      <alignment horizontal="left" vertical="center" wrapText="1"/>
    </xf>
    <xf numFmtId="164" fontId="6" fillId="0" borderId="10" xfId="3" applyFont="1" applyBorder="1" applyAlignment="1">
      <alignment horizontal="left" vertical="center"/>
    </xf>
    <xf numFmtId="164" fontId="6" fillId="0" borderId="9" xfId="3" applyFont="1" applyBorder="1" applyAlignment="1">
      <alignment horizontal="left" vertical="center"/>
    </xf>
    <xf numFmtId="164" fontId="6" fillId="0" borderId="11" xfId="3" applyFont="1" applyBorder="1" applyAlignment="1">
      <alignment horizontal="left" vertical="center"/>
    </xf>
    <xf numFmtId="0" fontId="52" fillId="10" borderId="8" xfId="0" applyFont="1" applyFill="1" applyBorder="1" applyAlignment="1">
      <alignment horizontal="center" vertical="center" wrapText="1"/>
    </xf>
    <xf numFmtId="0" fontId="52" fillId="10" borderId="16" xfId="0" applyFont="1" applyFill="1" applyBorder="1" applyAlignment="1">
      <alignment horizontal="center" vertical="center" wrapText="1"/>
    </xf>
    <xf numFmtId="0" fontId="52" fillId="10" borderId="7" xfId="0" applyFont="1" applyFill="1" applyBorder="1" applyAlignment="1">
      <alignment horizontal="center" vertical="center" wrapText="1"/>
    </xf>
    <xf numFmtId="164" fontId="52" fillId="7" borderId="10" xfId="1" applyFont="1" applyFill="1" applyBorder="1" applyAlignment="1">
      <alignment horizontal="left" vertical="center"/>
    </xf>
    <xf numFmtId="164" fontId="52" fillId="7" borderId="9" xfId="1" applyFont="1" applyFill="1" applyBorder="1" applyAlignment="1">
      <alignment horizontal="left" vertical="center"/>
    </xf>
    <xf numFmtId="164" fontId="52" fillId="7" borderId="11" xfId="1" applyFont="1" applyFill="1" applyBorder="1" applyAlignment="1">
      <alignment horizontal="left" vertical="center"/>
    </xf>
    <xf numFmtId="165" fontId="21" fillId="7" borderId="10" xfId="5" applyFont="1" applyFill="1" applyBorder="1" applyAlignment="1">
      <alignment horizontal="left" vertical="center"/>
    </xf>
    <xf numFmtId="165" fontId="21" fillId="7" borderId="9" xfId="5" applyFont="1" applyFill="1" applyBorder="1" applyAlignment="1">
      <alignment horizontal="left" vertical="center"/>
    </xf>
    <xf numFmtId="165" fontId="21" fillId="7" borderId="11" xfId="5" applyFont="1" applyFill="1" applyBorder="1" applyAlignment="1">
      <alignment horizontal="left" vertical="center"/>
    </xf>
    <xf numFmtId="165" fontId="34" fillId="8" borderId="8" xfId="4" applyNumberFormat="1" applyFont="1" applyFill="1" applyBorder="1" applyAlignment="1">
      <alignment horizontal="center" vertical="center"/>
    </xf>
    <xf numFmtId="49" fontId="34" fillId="8" borderId="8"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xf>
    <xf numFmtId="164" fontId="25" fillId="0" borderId="12" xfId="12" applyNumberFormat="1" applyFont="1" applyBorder="1" applyAlignment="1">
      <alignment horizontal="left" vertical="center" wrapText="1"/>
    </xf>
    <xf numFmtId="164" fontId="25" fillId="0" borderId="40" xfId="12" applyNumberFormat="1" applyFont="1" applyBorder="1" applyAlignment="1">
      <alignment horizontal="left" vertical="center" wrapText="1"/>
    </xf>
    <xf numFmtId="164" fontId="25" fillId="0" borderId="3" xfId="12" applyNumberFormat="1" applyFont="1" applyBorder="1" applyAlignment="1">
      <alignment horizontal="left" vertical="center" wrapText="1"/>
    </xf>
    <xf numFmtId="164" fontId="6" fillId="0" borderId="22" xfId="3" applyFont="1" applyBorder="1" applyAlignment="1">
      <alignment horizontal="left" vertical="center"/>
    </xf>
    <xf numFmtId="164" fontId="6" fillId="0" borderId="25" xfId="3" applyFont="1" applyBorder="1" applyAlignment="1">
      <alignment horizontal="left" vertical="center"/>
    </xf>
    <xf numFmtId="164" fontId="6" fillId="0" borderId="26" xfId="3" applyFont="1" applyBorder="1" applyAlignment="1">
      <alignment horizontal="left" vertical="center"/>
    </xf>
    <xf numFmtId="1" fontId="60" fillId="15" borderId="37" xfId="10" applyNumberFormat="1" applyFont="1" applyFill="1" applyBorder="1" applyAlignment="1" applyProtection="1">
      <alignment horizontal="left" vertical="center" wrapText="1"/>
      <protection locked="0"/>
    </xf>
    <xf numFmtId="1" fontId="60" fillId="15" borderId="2" xfId="10" applyNumberFormat="1" applyFont="1" applyFill="1" applyBorder="1" applyAlignment="1" applyProtection="1">
      <alignment horizontal="left" vertical="center" wrapText="1"/>
      <protection locked="0"/>
    </xf>
    <xf numFmtId="49" fontId="60" fillId="15" borderId="37" xfId="1" applyNumberFormat="1" applyFont="1" applyFill="1" applyBorder="1" applyAlignment="1" applyProtection="1">
      <alignment horizontal="center" vertical="center" wrapText="1"/>
      <protection locked="0"/>
    </xf>
    <xf numFmtId="49" fontId="60" fillId="15" borderId="2" xfId="1" applyNumberFormat="1" applyFont="1" applyFill="1" applyBorder="1" applyAlignment="1" applyProtection="1">
      <alignment horizontal="center" vertical="center" wrapText="1"/>
      <protection locked="0"/>
    </xf>
    <xf numFmtId="164" fontId="52" fillId="7" borderId="8" xfId="1" applyFont="1" applyFill="1" applyBorder="1" applyAlignment="1">
      <alignment horizontal="center" vertical="center"/>
    </xf>
    <xf numFmtId="165" fontId="34" fillId="8" borderId="7" xfId="4" applyNumberFormat="1" applyFont="1" applyFill="1" applyBorder="1" applyAlignment="1">
      <alignment horizontal="center" vertical="center"/>
    </xf>
    <xf numFmtId="49" fontId="34" fillId="8" borderId="7" xfId="4" applyNumberFormat="1" applyFont="1" applyFill="1" applyBorder="1" applyAlignment="1">
      <alignment horizontal="center" vertical="center"/>
    </xf>
    <xf numFmtId="165" fontId="8" fillId="8" borderId="7"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wrapText="1"/>
    </xf>
    <xf numFmtId="165" fontId="8" fillId="8" borderId="7" xfId="4" applyNumberFormat="1" applyFont="1" applyFill="1" applyBorder="1" applyAlignment="1">
      <alignment horizontal="center" vertical="center" wrapText="1"/>
    </xf>
    <xf numFmtId="164" fontId="52" fillId="7" borderId="15" xfId="1" applyFont="1" applyFill="1" applyBorder="1" applyAlignment="1">
      <alignment horizontal="center" vertical="center"/>
    </xf>
    <xf numFmtId="164" fontId="52" fillId="7" borderId="16" xfId="1" applyFont="1" applyFill="1" applyBorder="1" applyAlignment="1">
      <alignment horizontal="center" vertical="center"/>
    </xf>
    <xf numFmtId="164" fontId="52" fillId="7" borderId="7" xfId="1" applyFont="1" applyFill="1" applyBorder="1" applyAlignment="1">
      <alignment horizontal="center" vertical="center"/>
    </xf>
    <xf numFmtId="164" fontId="52" fillId="7" borderId="43" xfId="1" applyFont="1" applyFill="1" applyBorder="1" applyAlignment="1">
      <alignment horizontal="left" vertical="center"/>
    </xf>
    <xf numFmtId="164" fontId="52" fillId="7" borderId="41" xfId="1" applyFont="1" applyFill="1" applyBorder="1" applyAlignment="1">
      <alignment horizontal="left" vertical="center"/>
    </xf>
    <xf numFmtId="164" fontId="52" fillId="7" borderId="38" xfId="1" applyFont="1" applyFill="1" applyBorder="1" applyAlignment="1">
      <alignment horizontal="left" vertical="center"/>
    </xf>
    <xf numFmtId="164" fontId="52" fillId="7" borderId="13" xfId="1" applyFont="1" applyFill="1" applyBorder="1" applyAlignment="1">
      <alignment horizontal="left" vertical="center"/>
    </xf>
    <xf numFmtId="164" fontId="52" fillId="7" borderId="0" xfId="1" applyFont="1" applyFill="1" applyAlignment="1">
      <alignment horizontal="left" vertical="center"/>
    </xf>
    <xf numFmtId="164" fontId="52" fillId="7" borderId="42" xfId="1" applyFont="1" applyFill="1" applyBorder="1" applyAlignment="1">
      <alignment horizontal="left" vertical="center"/>
    </xf>
    <xf numFmtId="165" fontId="34" fillId="8" borderId="15" xfId="4" applyNumberFormat="1" applyFont="1" applyFill="1" applyBorder="1" applyAlignment="1">
      <alignment horizontal="center" vertical="center"/>
    </xf>
    <xf numFmtId="165" fontId="34" fillId="8" borderId="14" xfId="4" applyNumberFormat="1" applyFont="1" applyFill="1" applyBorder="1" applyAlignment="1">
      <alignment horizontal="center" vertical="center"/>
    </xf>
    <xf numFmtId="49" fontId="34" fillId="8" borderId="23" xfId="4" applyNumberFormat="1" applyFont="1" applyFill="1" applyBorder="1" applyAlignment="1">
      <alignment horizontal="center" vertical="center"/>
    </xf>
    <xf numFmtId="165" fontId="34" fillId="8" borderId="23" xfId="4" applyNumberFormat="1" applyFont="1" applyFill="1" applyBorder="1" applyAlignment="1">
      <alignment horizontal="center" vertical="center"/>
    </xf>
    <xf numFmtId="165" fontId="8" fillId="8" borderId="23" xfId="4" applyNumberFormat="1" applyFont="1" applyFill="1" applyBorder="1" applyAlignment="1">
      <alignment horizontal="center" vertical="center"/>
    </xf>
    <xf numFmtId="165" fontId="8" fillId="8" borderId="23" xfId="4" applyNumberFormat="1" applyFont="1" applyFill="1" applyBorder="1" applyAlignment="1">
      <alignment horizontal="center" vertical="center" wrapText="1"/>
    </xf>
    <xf numFmtId="165" fontId="34" fillId="8" borderId="22" xfId="4" applyNumberFormat="1" applyFont="1" applyFill="1" applyBorder="1" applyAlignment="1">
      <alignment horizontal="center" vertical="center"/>
    </xf>
    <xf numFmtId="165" fontId="34" fillId="8" borderId="25" xfId="4" applyNumberFormat="1" applyFont="1" applyFill="1" applyBorder="1" applyAlignment="1">
      <alignment horizontal="center" vertical="center"/>
    </xf>
    <xf numFmtId="165" fontId="34" fillId="8" borderId="26" xfId="4" applyNumberFormat="1" applyFont="1" applyFill="1" applyBorder="1" applyAlignment="1">
      <alignment horizontal="center" vertical="center"/>
    </xf>
    <xf numFmtId="164" fontId="52" fillId="7" borderId="13" xfId="1" applyFont="1" applyFill="1" applyBorder="1" applyAlignment="1">
      <alignment horizontal="center" vertical="center"/>
    </xf>
    <xf numFmtId="164" fontId="52" fillId="7" borderId="14" xfId="1" applyFont="1" applyFill="1" applyBorder="1" applyAlignment="1">
      <alignment horizontal="center" vertical="center"/>
    </xf>
    <xf numFmtId="164" fontId="52" fillId="7" borderId="23" xfId="1" applyFont="1" applyFill="1" applyBorder="1" applyAlignment="1">
      <alignment horizontal="left" vertical="center"/>
    </xf>
    <xf numFmtId="165" fontId="41" fillId="8" borderId="10" xfId="4" applyNumberFormat="1" applyFont="1" applyFill="1" applyBorder="1" applyAlignment="1">
      <alignment horizontal="center" vertical="center"/>
    </xf>
    <xf numFmtId="164" fontId="25" fillId="0" borderId="23" xfId="12" applyNumberFormat="1" applyFont="1" applyBorder="1" applyAlignment="1">
      <alignment horizontal="left" vertical="center" wrapText="1"/>
    </xf>
    <xf numFmtId="164" fontId="6" fillId="0" borderId="23" xfId="3" applyFont="1" applyBorder="1" applyAlignment="1">
      <alignment horizontal="left" vertical="center"/>
    </xf>
    <xf numFmtId="49" fontId="41" fillId="8" borderId="31" xfId="4" applyNumberFormat="1" applyFont="1" applyFill="1" applyBorder="1" applyAlignment="1">
      <alignment horizontal="center" vertical="center"/>
    </xf>
    <xf numFmtId="165" fontId="22" fillId="8" borderId="8" xfId="4" applyNumberFormat="1" applyFont="1" applyFill="1" applyBorder="1" applyAlignment="1">
      <alignment horizontal="center" vertical="center"/>
    </xf>
    <xf numFmtId="165" fontId="22" fillId="8" borderId="8" xfId="4" applyNumberFormat="1" applyFont="1" applyFill="1" applyBorder="1" applyAlignment="1">
      <alignment horizontal="center" vertical="center" wrapText="1"/>
    </xf>
    <xf numFmtId="165" fontId="34" fillId="8" borderId="16" xfId="4" applyNumberFormat="1" applyFont="1" applyFill="1" applyBorder="1" applyAlignment="1">
      <alignment horizontal="center" vertical="center" wrapText="1"/>
    </xf>
    <xf numFmtId="165" fontId="34" fillId="8" borderId="8" xfId="4" applyNumberFormat="1" applyFont="1" applyFill="1" applyBorder="1" applyAlignment="1">
      <alignment horizontal="center" vertical="center" wrapText="1"/>
    </xf>
    <xf numFmtId="164" fontId="34" fillId="8" borderId="14" xfId="1" applyFont="1" applyFill="1" applyBorder="1" applyAlignment="1">
      <alignment horizontal="center" vertical="center"/>
    </xf>
    <xf numFmtId="164" fontId="34" fillId="8" borderId="17" xfId="1" applyFont="1" applyFill="1" applyBorder="1" applyAlignment="1">
      <alignment horizontal="center" vertical="center"/>
    </xf>
    <xf numFmtId="164" fontId="41" fillId="0" borderId="22" xfId="3" applyFont="1" applyBorder="1" applyAlignment="1">
      <alignment horizontal="left" vertical="center" wrapText="1"/>
    </xf>
    <xf numFmtId="164" fontId="41" fillId="0" borderId="25" xfId="3" applyFont="1" applyBorder="1" applyAlignment="1">
      <alignment horizontal="left" vertical="center" wrapText="1"/>
    </xf>
    <xf numFmtId="164" fontId="41" fillId="0" borderId="26" xfId="3" applyFont="1" applyBorder="1" applyAlignment="1">
      <alignment horizontal="left" vertical="center" wrapText="1"/>
    </xf>
    <xf numFmtId="164" fontId="22" fillId="3" borderId="22" xfId="3" applyFont="1" applyFill="1" applyBorder="1" applyAlignment="1">
      <alignment horizontal="left" vertical="center" wrapText="1"/>
    </xf>
    <xf numFmtId="164" fontId="22" fillId="3" borderId="25" xfId="3" applyFont="1" applyFill="1" applyBorder="1" applyAlignment="1">
      <alignment horizontal="left" vertical="center" wrapText="1"/>
    </xf>
    <xf numFmtId="164" fontId="22" fillId="3" borderId="26" xfId="3" applyFont="1" applyFill="1" applyBorder="1" applyAlignment="1">
      <alignment horizontal="left" vertical="center" wrapText="1"/>
    </xf>
    <xf numFmtId="49" fontId="34" fillId="8" borderId="16" xfId="4" applyNumberFormat="1" applyFont="1" applyFill="1" applyBorder="1" applyAlignment="1">
      <alignment horizontal="center" vertical="center"/>
    </xf>
    <xf numFmtId="49" fontId="34" fillId="8" borderId="31" xfId="4" applyNumberFormat="1" applyFont="1" applyFill="1" applyBorder="1" applyAlignment="1">
      <alignment horizontal="center" vertical="center"/>
    </xf>
    <xf numFmtId="165" fontId="34" fillId="8" borderId="16" xfId="4" applyNumberFormat="1" applyFont="1" applyFill="1" applyBorder="1" applyAlignment="1">
      <alignment horizontal="center" vertical="center"/>
    </xf>
    <xf numFmtId="165" fontId="8" fillId="8" borderId="16" xfId="4" applyNumberFormat="1" applyFont="1" applyFill="1" applyBorder="1" applyAlignment="1">
      <alignment horizontal="center" vertical="center"/>
    </xf>
    <xf numFmtId="165" fontId="8" fillId="8" borderId="16" xfId="4" applyNumberFormat="1" applyFont="1" applyFill="1" applyBorder="1" applyAlignment="1">
      <alignment horizontal="center" vertical="center" wrapText="1"/>
    </xf>
    <xf numFmtId="165" fontId="34" fillId="8" borderId="14" xfId="4" applyNumberFormat="1" applyFont="1" applyFill="1" applyBorder="1" applyAlignment="1">
      <alignment horizontal="center" vertical="center" wrapText="1"/>
    </xf>
    <xf numFmtId="165" fontId="34" fillId="8" borderId="17" xfId="4" applyNumberFormat="1" applyFont="1" applyFill="1" applyBorder="1" applyAlignment="1">
      <alignment horizontal="center" vertical="center" wrapText="1"/>
    </xf>
    <xf numFmtId="164" fontId="35" fillId="0" borderId="22" xfId="3" applyFont="1" applyBorder="1" applyAlignment="1">
      <alignment horizontal="left" vertical="center" wrapText="1"/>
    </xf>
    <xf numFmtId="164" fontId="35" fillId="0" borderId="25" xfId="3" applyFont="1" applyBorder="1" applyAlignment="1">
      <alignment horizontal="left" vertical="center" wrapText="1"/>
    </xf>
    <xf numFmtId="164" fontId="35" fillId="0" borderId="26" xfId="3" applyFont="1" applyBorder="1" applyAlignment="1">
      <alignment horizontal="left" vertical="center" wrapText="1"/>
    </xf>
    <xf numFmtId="164" fontId="6" fillId="0" borderId="22" xfId="3" applyFont="1" applyBorder="1" applyAlignment="1">
      <alignment horizontal="left" vertical="center" wrapText="1"/>
    </xf>
    <xf numFmtId="164" fontId="6" fillId="0" borderId="25" xfId="3" applyFont="1" applyBorder="1" applyAlignment="1">
      <alignment horizontal="left" vertical="center" wrapText="1"/>
    </xf>
    <xf numFmtId="164" fontId="6" fillId="0" borderId="26" xfId="3" applyFont="1" applyBorder="1" applyAlignment="1">
      <alignment horizontal="left" vertical="center" wrapText="1"/>
    </xf>
    <xf numFmtId="164" fontId="31" fillId="7" borderId="23" xfId="1" applyFont="1" applyFill="1" applyBorder="1" applyAlignment="1">
      <alignment horizontal="left" vertical="center"/>
    </xf>
    <xf numFmtId="165" fontId="21" fillId="7" borderId="23" xfId="5" applyFont="1" applyFill="1" applyBorder="1" applyAlignment="1">
      <alignment horizontal="left" vertical="center"/>
    </xf>
    <xf numFmtId="165" fontId="34" fillId="8" borderId="22" xfId="4" applyNumberFormat="1" applyFont="1" applyFill="1" applyBorder="1" applyAlignment="1">
      <alignment horizontal="center" vertical="center" wrapText="1"/>
    </xf>
    <xf numFmtId="1" fontId="60" fillId="9" borderId="37" xfId="10" applyNumberFormat="1" applyFont="1" applyFill="1" applyBorder="1" applyAlignment="1" applyProtection="1">
      <alignment horizontal="center" vertical="center" wrapText="1"/>
      <protection locked="0"/>
    </xf>
    <xf numFmtId="1" fontId="60" fillId="9" borderId="24" xfId="10" applyNumberFormat="1" applyFont="1" applyFill="1" applyBorder="1" applyAlignment="1" applyProtection="1">
      <alignment horizontal="center" vertical="center" wrapText="1"/>
      <protection locked="0"/>
    </xf>
    <xf numFmtId="49" fontId="60" fillId="9" borderId="37" xfId="10" applyNumberFormat="1" applyFont="1" applyFill="1" applyBorder="1" applyAlignment="1" applyProtection="1">
      <alignment horizontal="center" vertical="center" wrapText="1"/>
      <protection locked="0"/>
    </xf>
    <xf numFmtId="49" fontId="60" fillId="9" borderId="24" xfId="10" applyNumberFormat="1" applyFont="1" applyFill="1" applyBorder="1" applyAlignment="1" applyProtection="1">
      <alignment horizontal="center" vertical="center" wrapText="1"/>
      <protection locked="0"/>
    </xf>
    <xf numFmtId="1" fontId="60" fillId="0" borderId="0" xfId="10" applyNumberFormat="1" applyFont="1" applyAlignment="1" applyProtection="1">
      <alignment horizontal="left" vertical="center" wrapText="1"/>
      <protection locked="0"/>
    </xf>
    <xf numFmtId="1" fontId="60" fillId="0" borderId="0" xfId="1" applyNumberFormat="1" applyFont="1" applyAlignment="1" applyProtection="1">
      <alignment horizontal="center" vertical="center" wrapText="1"/>
      <protection locked="0"/>
    </xf>
    <xf numFmtId="1" fontId="60" fillId="9" borderId="37" xfId="10" applyNumberFormat="1" applyFont="1" applyFill="1" applyBorder="1" applyAlignment="1" applyProtection="1">
      <alignment horizontal="left" vertical="center" wrapText="1"/>
      <protection locked="0"/>
    </xf>
    <xf numFmtId="1" fontId="60" fillId="9" borderId="24" xfId="10" applyNumberFormat="1" applyFont="1" applyFill="1" applyBorder="1" applyAlignment="1" applyProtection="1">
      <alignment horizontal="left" vertical="center" wrapText="1"/>
      <protection locked="0"/>
    </xf>
    <xf numFmtId="1" fontId="60" fillId="9" borderId="37" xfId="1" applyNumberFormat="1" applyFont="1" applyFill="1" applyBorder="1" applyAlignment="1" applyProtection="1">
      <alignment horizontal="center" vertical="center" wrapText="1"/>
      <protection locked="0"/>
    </xf>
    <xf numFmtId="1" fontId="60" fillId="9" borderId="24" xfId="1" applyNumberFormat="1" applyFont="1" applyFill="1" applyBorder="1" applyAlignment="1" applyProtection="1">
      <alignment horizontal="center" vertical="center" wrapText="1"/>
      <protection locked="0"/>
    </xf>
    <xf numFmtId="165" fontId="34" fillId="8" borderId="24" xfId="4" applyNumberFormat="1" applyFont="1" applyFill="1" applyBorder="1" applyAlignment="1">
      <alignment horizontal="center" vertical="center"/>
    </xf>
    <xf numFmtId="49" fontId="34" fillId="8" borderId="34" xfId="4" applyNumberFormat="1" applyFont="1" applyFill="1" applyBorder="1" applyAlignment="1">
      <alignment horizontal="center" vertical="center"/>
    </xf>
    <xf numFmtId="165" fontId="34" fillId="8" borderId="33" xfId="4" applyNumberFormat="1" applyFont="1" applyFill="1" applyBorder="1" applyAlignment="1">
      <alignment horizontal="center" vertical="center"/>
    </xf>
    <xf numFmtId="165" fontId="8" fillId="8" borderId="24" xfId="4" applyNumberFormat="1" applyFont="1" applyFill="1" applyBorder="1" applyAlignment="1">
      <alignment horizontal="center" vertical="center"/>
    </xf>
    <xf numFmtId="165" fontId="8" fillId="8" borderId="24" xfId="4" applyNumberFormat="1" applyFont="1" applyFill="1" applyBorder="1" applyAlignment="1">
      <alignment horizontal="center" vertical="center" wrapText="1"/>
    </xf>
    <xf numFmtId="164" fontId="6" fillId="0" borderId="30" xfId="3" applyFont="1" applyBorder="1" applyAlignment="1">
      <alignment horizontal="left" vertical="center" wrapText="1"/>
    </xf>
    <xf numFmtId="164" fontId="6" fillId="0" borderId="15" xfId="3" applyFont="1" applyBorder="1" applyAlignment="1">
      <alignment horizontal="left" vertical="center" wrapText="1"/>
    </xf>
    <xf numFmtId="164" fontId="52" fillId="7" borderId="24" xfId="1" applyFont="1" applyFill="1" applyBorder="1" applyAlignment="1">
      <alignment horizontal="center" vertical="center"/>
    </xf>
    <xf numFmtId="165" fontId="21" fillId="7" borderId="22" xfId="5" applyFont="1" applyFill="1" applyBorder="1" applyAlignment="1">
      <alignment horizontal="left" vertical="center" wrapText="1"/>
    </xf>
    <xf numFmtId="165" fontId="21" fillId="7" borderId="22" xfId="5" applyFont="1" applyFill="1" applyBorder="1" applyAlignment="1">
      <alignment horizontal="left" vertical="center"/>
    </xf>
    <xf numFmtId="164" fontId="34" fillId="3" borderId="12" xfId="3" applyFont="1" applyFill="1" applyBorder="1" applyAlignment="1">
      <alignment horizontal="left" vertical="center" wrapText="1"/>
    </xf>
    <xf numFmtId="164" fontId="34" fillId="3" borderId="22" xfId="3" applyFont="1" applyFill="1" applyBorder="1" applyAlignment="1">
      <alignment horizontal="left" vertical="center" wrapText="1"/>
    </xf>
    <xf numFmtId="165" fontId="21" fillId="7" borderId="10" xfId="5" applyFont="1" applyFill="1" applyBorder="1" applyAlignment="1">
      <alignment horizontal="left" vertical="center" wrapText="1"/>
    </xf>
    <xf numFmtId="164" fontId="28" fillId="2" borderId="22" xfId="3" applyFont="1" applyFill="1" applyBorder="1" applyAlignment="1">
      <alignment horizontal="left" vertical="center" wrapText="1"/>
    </xf>
    <xf numFmtId="164" fontId="6" fillId="2" borderId="22" xfId="3" applyFont="1" applyFill="1" applyBorder="1" applyAlignment="1">
      <alignment horizontal="left" vertical="center" wrapText="1"/>
    </xf>
    <xf numFmtId="49" fontId="34" fillId="8" borderId="24" xfId="4" applyNumberFormat="1" applyFont="1" applyFill="1" applyBorder="1" applyAlignment="1">
      <alignment horizontal="center" vertical="center"/>
    </xf>
    <xf numFmtId="164" fontId="35" fillId="0" borderId="12" xfId="3" applyFont="1" applyBorder="1" applyAlignment="1">
      <alignment horizontal="left" vertical="center" wrapText="1"/>
    </xf>
    <xf numFmtId="164" fontId="20" fillId="0" borderId="22" xfId="3" applyFont="1" applyBorder="1" applyAlignment="1">
      <alignment horizontal="left" vertical="center" wrapText="1"/>
    </xf>
    <xf numFmtId="164" fontId="19" fillId="0" borderId="22" xfId="12" applyNumberFormat="1" applyBorder="1" applyAlignment="1">
      <alignment horizontal="left" vertical="center" wrapText="1"/>
    </xf>
    <xf numFmtId="164" fontId="59" fillId="7" borderId="24" xfId="1" applyFont="1" applyFill="1" applyBorder="1" applyAlignment="1">
      <alignment horizontal="center" vertical="center" wrapText="1"/>
    </xf>
    <xf numFmtId="164" fontId="51" fillId="3" borderId="22" xfId="3" applyFont="1" applyFill="1" applyBorder="1" applyAlignment="1">
      <alignment horizontal="left" vertical="center" wrapText="1"/>
    </xf>
    <xf numFmtId="164" fontId="2" fillId="3" borderId="22" xfId="3" applyFill="1" applyBorder="1" applyAlignment="1">
      <alignment horizontal="left" vertical="center"/>
    </xf>
    <xf numFmtId="164" fontId="52" fillId="7" borderId="24" xfId="1" applyFont="1" applyFill="1" applyBorder="1" applyAlignment="1">
      <alignment horizontal="center" vertical="center" wrapText="1"/>
    </xf>
    <xf numFmtId="164" fontId="35" fillId="2" borderId="10" xfId="3" applyFont="1" applyFill="1" applyBorder="1" applyAlignment="1">
      <alignment horizontal="left" vertical="center" wrapText="1"/>
    </xf>
    <xf numFmtId="164" fontId="6" fillId="2" borderId="10" xfId="3" applyFont="1" applyFill="1" applyBorder="1" applyAlignment="1">
      <alignment horizontal="left" vertical="center" wrapText="1"/>
    </xf>
    <xf numFmtId="165" fontId="34" fillId="8" borderId="36" xfId="4" applyNumberFormat="1" applyFont="1" applyFill="1" applyBorder="1" applyAlignment="1">
      <alignment horizontal="center" vertical="center"/>
    </xf>
    <xf numFmtId="165" fontId="8" fillId="8" borderId="35" xfId="4" applyNumberFormat="1" applyFont="1" applyFill="1" applyBorder="1" applyAlignment="1">
      <alignment horizontal="center" vertical="center"/>
    </xf>
    <xf numFmtId="164" fontId="20" fillId="2" borderId="10" xfId="3" applyFont="1" applyFill="1" applyBorder="1" applyAlignment="1">
      <alignment horizontal="left" vertical="center" wrapText="1"/>
    </xf>
    <xf numFmtId="164" fontId="35" fillId="0" borderId="10" xfId="3" applyFont="1" applyBorder="1" applyAlignment="1">
      <alignment horizontal="left" vertical="center" wrapText="1"/>
    </xf>
    <xf numFmtId="164" fontId="6" fillId="0" borderId="10" xfId="3" applyFont="1" applyBorder="1" applyAlignment="1">
      <alignment horizontal="left" vertical="center" wrapText="1"/>
    </xf>
    <xf numFmtId="165" fontId="34" fillId="8" borderId="23" xfId="4" applyNumberFormat="1" applyFont="1" applyFill="1" applyBorder="1" applyAlignment="1">
      <alignment horizontal="center" vertical="center" wrapText="1"/>
    </xf>
    <xf numFmtId="164" fontId="34" fillId="8" borderId="23" xfId="1" applyFont="1" applyFill="1" applyBorder="1" applyAlignment="1">
      <alignment horizontal="center" vertical="center"/>
    </xf>
    <xf numFmtId="164" fontId="34" fillId="8" borderId="23" xfId="1" applyFont="1" applyFill="1" applyBorder="1" applyAlignment="1">
      <alignment horizontal="center" vertical="center" wrapText="1"/>
    </xf>
    <xf numFmtId="164" fontId="34" fillId="8" borderId="22" xfId="1" applyFont="1" applyFill="1" applyBorder="1" applyAlignment="1">
      <alignment horizontal="center" vertical="center"/>
    </xf>
    <xf numFmtId="164" fontId="34" fillId="8" borderId="25" xfId="1" applyFont="1" applyFill="1" applyBorder="1" applyAlignment="1">
      <alignment horizontal="center" vertical="center"/>
    </xf>
    <xf numFmtId="164" fontId="34" fillId="8" borderId="26" xfId="1" applyFont="1" applyFill="1" applyBorder="1" applyAlignment="1">
      <alignment horizontal="center" vertical="center"/>
    </xf>
    <xf numFmtId="164" fontId="6" fillId="3" borderId="39" xfId="3" applyFont="1" applyFill="1" applyBorder="1" applyAlignment="1">
      <alignment horizontal="center" vertical="center" wrapText="1"/>
    </xf>
    <xf numFmtId="164" fontId="52" fillId="7" borderId="23" xfId="1" applyFont="1" applyFill="1" applyBorder="1" applyAlignment="1">
      <alignment horizontal="center" vertical="center"/>
    </xf>
    <xf numFmtId="165" fontId="29" fillId="7" borderId="22" xfId="5" applyFont="1" applyFill="1" applyBorder="1" applyAlignment="1">
      <alignment horizontal="left" vertical="center"/>
    </xf>
    <xf numFmtId="165" fontId="29" fillId="7" borderId="25" xfId="5" applyFont="1" applyFill="1" applyBorder="1" applyAlignment="1">
      <alignment horizontal="left" vertical="center"/>
    </xf>
    <xf numFmtId="165" fontId="29" fillId="7" borderId="26" xfId="5" applyFont="1" applyFill="1" applyBorder="1" applyAlignment="1">
      <alignment horizontal="left" vertical="center"/>
    </xf>
    <xf numFmtId="165" fontId="11" fillId="7" borderId="22" xfId="5" applyFont="1" applyFill="1" applyBorder="1" applyAlignment="1">
      <alignment horizontal="left" vertical="center"/>
    </xf>
    <xf numFmtId="165" fontId="11" fillId="7" borderId="25" xfId="5" applyFont="1" applyFill="1" applyBorder="1" applyAlignment="1">
      <alignment horizontal="left" vertical="center"/>
    </xf>
    <xf numFmtId="165" fontId="11" fillId="7" borderId="26" xfId="5" applyFont="1" applyFill="1" applyBorder="1" applyAlignment="1">
      <alignment horizontal="left" vertical="center"/>
    </xf>
    <xf numFmtId="164" fontId="34" fillId="8" borderId="24" xfId="1" applyFont="1" applyFill="1" applyBorder="1" applyAlignment="1">
      <alignment horizontal="center" vertical="center" wrapText="1"/>
    </xf>
    <xf numFmtId="164" fontId="34" fillId="8" borderId="2" xfId="1" applyFont="1" applyFill="1" applyBorder="1" applyAlignment="1">
      <alignment horizontal="center" vertical="center" wrapText="1"/>
    </xf>
    <xf numFmtId="164" fontId="35" fillId="0" borderId="23" xfId="3" applyFont="1" applyBorder="1" applyAlignment="1">
      <alignment horizontal="left" vertical="center" wrapText="1"/>
    </xf>
    <xf numFmtId="164" fontId="6" fillId="0" borderId="23" xfId="3" applyFont="1" applyBorder="1" applyAlignment="1">
      <alignment horizontal="left" vertical="center" wrapText="1"/>
    </xf>
    <xf numFmtId="165" fontId="34" fillId="8" borderId="24" xfId="4" applyNumberFormat="1" applyFont="1" applyFill="1" applyBorder="1" applyAlignment="1">
      <alignment horizontal="center" vertical="center" wrapText="1"/>
    </xf>
    <xf numFmtId="164" fontId="34" fillId="8" borderId="24" xfId="1" applyFont="1" applyFill="1" applyBorder="1" applyAlignment="1">
      <alignment horizontal="center" vertical="center"/>
    </xf>
    <xf numFmtId="164" fontId="6" fillId="0" borderId="39" xfId="3" applyFont="1" applyBorder="1" applyAlignment="1">
      <alignment horizontal="left" vertical="center" wrapText="1"/>
    </xf>
    <xf numFmtId="165" fontId="29" fillId="7" borderId="23" xfId="5" applyFont="1" applyFill="1" applyBorder="1" applyAlignment="1">
      <alignment horizontal="left" vertical="center"/>
    </xf>
    <xf numFmtId="165" fontId="30" fillId="7" borderId="23" xfId="5" applyFont="1" applyFill="1" applyBorder="1" applyAlignment="1">
      <alignment horizontal="left" vertical="center"/>
    </xf>
    <xf numFmtId="165" fontId="11" fillId="7" borderId="23" xfId="5" applyFont="1" applyFill="1" applyBorder="1" applyAlignment="1">
      <alignment horizontal="left" vertical="center"/>
    </xf>
    <xf numFmtId="165" fontId="32" fillId="8" borderId="8" xfId="4" applyNumberFormat="1" applyFont="1" applyFill="1" applyBorder="1" applyAlignment="1">
      <alignment horizontal="center" vertical="center" wrapText="1"/>
    </xf>
    <xf numFmtId="164" fontId="34" fillId="8" borderId="13" xfId="1" applyFont="1" applyFill="1" applyBorder="1" applyAlignment="1">
      <alignment horizontal="center" vertical="center"/>
    </xf>
    <xf numFmtId="164" fontId="33" fillId="0" borderId="12" xfId="3" applyFont="1" applyBorder="1" applyAlignment="1">
      <alignment horizontal="left" vertical="top" wrapText="1"/>
    </xf>
    <xf numFmtId="164" fontId="25" fillId="0" borderId="22" xfId="12" applyNumberFormat="1" applyFont="1" applyBorder="1" applyAlignment="1">
      <alignment horizontal="left" vertical="center" wrapText="1"/>
    </xf>
    <xf numFmtId="165" fontId="30" fillId="7" borderId="22" xfId="5" applyFont="1" applyFill="1" applyBorder="1" applyAlignment="1">
      <alignment horizontal="left" vertical="center"/>
    </xf>
    <xf numFmtId="165" fontId="32" fillId="8" borderId="8" xfId="4" applyNumberFormat="1" applyFont="1" applyFill="1" applyBorder="1" applyAlignment="1">
      <alignment horizontal="center" vertical="center"/>
    </xf>
    <xf numFmtId="49" fontId="32" fillId="8" borderId="8" xfId="4" applyNumberFormat="1" applyFont="1" applyFill="1" applyBorder="1" applyAlignment="1">
      <alignment horizontal="center" vertical="center"/>
    </xf>
    <xf numFmtId="165" fontId="32" fillId="8" borderId="23" xfId="4" applyNumberFormat="1" applyFont="1" applyFill="1" applyBorder="1" applyAlignment="1">
      <alignment horizontal="center" vertical="center"/>
    </xf>
    <xf numFmtId="164" fontId="52" fillId="0" borderId="23" xfId="3" applyFont="1" applyBorder="1" applyAlignment="1">
      <alignment horizontal="left" vertical="center" wrapText="1"/>
    </xf>
    <xf numFmtId="164" fontId="6" fillId="3" borderId="21" xfId="3" applyFont="1" applyFill="1" applyBorder="1" applyAlignment="1">
      <alignment horizontal="center" vertical="center" wrapText="1"/>
    </xf>
    <xf numFmtId="165" fontId="52" fillId="7" borderId="10" xfId="5" applyFont="1" applyFill="1" applyBorder="1" applyAlignment="1">
      <alignment horizontal="left" vertical="center"/>
    </xf>
    <xf numFmtId="165" fontId="29" fillId="7" borderId="10" xfId="5" applyFont="1" applyFill="1" applyBorder="1" applyAlignment="1">
      <alignment horizontal="left" vertical="center"/>
    </xf>
    <xf numFmtId="49" fontId="32" fillId="8" borderId="23" xfId="4" applyNumberFormat="1" applyFont="1" applyFill="1" applyBorder="1" applyAlignment="1">
      <alignment horizontal="center" vertical="center"/>
    </xf>
    <xf numFmtId="164" fontId="51" fillId="8" borderId="23" xfId="1" applyFont="1" applyFill="1" applyBorder="1" applyAlignment="1">
      <alignment horizontal="center" vertical="center" wrapText="1"/>
    </xf>
    <xf numFmtId="164" fontId="41" fillId="0" borderId="23" xfId="12" applyNumberFormat="1" applyFont="1" applyBorder="1" applyAlignment="1">
      <alignment horizontal="left" vertical="center"/>
    </xf>
    <xf numFmtId="164" fontId="49" fillId="7" borderId="23" xfId="1" applyFont="1" applyFill="1" applyBorder="1" applyAlignment="1">
      <alignment horizontal="center" vertical="center" wrapText="1"/>
    </xf>
    <xf numFmtId="164" fontId="44" fillId="7" borderId="23" xfId="1" applyFont="1" applyFill="1" applyBorder="1" applyAlignment="1">
      <alignment horizontal="left" vertical="center"/>
    </xf>
    <xf numFmtId="165" fontId="44" fillId="7" borderId="23" xfId="5" applyFont="1" applyFill="1" applyBorder="1" applyAlignment="1">
      <alignment horizontal="left" vertical="center"/>
    </xf>
    <xf numFmtId="165" fontId="2" fillId="8" borderId="23" xfId="4" applyNumberFormat="1" applyFont="1" applyFill="1" applyBorder="1" applyAlignment="1">
      <alignment horizontal="center" vertical="center"/>
    </xf>
    <xf numFmtId="164" fontId="49" fillId="7" borderId="23" xfId="1" applyFont="1" applyFill="1" applyBorder="1" applyAlignment="1">
      <alignment horizontal="center" vertical="center"/>
    </xf>
    <xf numFmtId="164" fontId="44" fillId="7" borderId="23" xfId="1" applyFont="1" applyFill="1" applyBorder="1">
      <alignment vertical="center"/>
    </xf>
    <xf numFmtId="165" fontId="45" fillId="7" borderId="23" xfId="5" applyFont="1" applyFill="1" applyBorder="1">
      <alignment vertical="center"/>
    </xf>
    <xf numFmtId="164" fontId="51" fillId="3" borderId="23" xfId="4" applyNumberFormat="1" applyFont="1" applyFill="1" applyBorder="1" applyAlignment="1">
      <alignment horizontal="left" vertical="center" wrapText="1"/>
    </xf>
    <xf numFmtId="164" fontId="48" fillId="0" borderId="23" xfId="3" applyFont="1" applyBorder="1" applyAlignment="1">
      <alignment horizontal="left" vertical="center" wrapText="1"/>
    </xf>
    <xf numFmtId="164" fontId="45" fillId="7" borderId="23" xfId="1" applyFont="1" applyFill="1" applyBorder="1" applyAlignment="1">
      <alignment horizontal="left" vertical="center"/>
    </xf>
    <xf numFmtId="164" fontId="34" fillId="0" borderId="23" xfId="3" applyFont="1" applyBorder="1" applyAlignment="1">
      <alignment horizontal="left" vertical="center" wrapText="1"/>
    </xf>
    <xf numFmtId="164" fontId="43" fillId="7" borderId="23" xfId="1" applyFont="1" applyFill="1" applyBorder="1" applyAlignment="1">
      <alignment horizontal="center" vertical="center"/>
    </xf>
    <xf numFmtId="165" fontId="45" fillId="7" borderId="23" xfId="5" applyFont="1" applyFill="1" applyBorder="1" applyAlignment="1">
      <alignment horizontal="left" vertical="center"/>
    </xf>
    <xf numFmtId="164" fontId="34" fillId="0" borderId="22" xfId="3" applyFont="1" applyBorder="1" applyAlignment="1">
      <alignment horizontal="left" vertical="center" wrapText="1"/>
    </xf>
    <xf numFmtId="164" fontId="43" fillId="7" borderId="24" xfId="1" applyFont="1" applyFill="1" applyBorder="1" applyAlignment="1">
      <alignment horizontal="center" vertical="center" wrapText="1"/>
    </xf>
    <xf numFmtId="165" fontId="2" fillId="8" borderId="24" xfId="4" applyNumberFormat="1" applyFont="1" applyFill="1" applyBorder="1" applyAlignment="1">
      <alignment horizontal="center" vertical="center"/>
    </xf>
    <xf numFmtId="165" fontId="2" fillId="8" borderId="24" xfId="4" applyNumberFormat="1" applyFont="1" applyFill="1" applyBorder="1" applyAlignment="1">
      <alignment horizontal="center" vertical="center" wrapText="1"/>
    </xf>
    <xf numFmtId="164" fontId="35" fillId="0" borderId="22" xfId="3" applyFont="1" applyBorder="1" applyAlignment="1">
      <alignment vertical="center" wrapText="1"/>
    </xf>
    <xf numFmtId="164" fontId="42" fillId="7" borderId="24" xfId="1" applyFont="1" applyFill="1" applyBorder="1" applyAlignment="1">
      <alignment horizontal="center" vertical="center"/>
    </xf>
    <xf numFmtId="164" fontId="40" fillId="7" borderId="22" xfId="1" applyFont="1" applyFill="1" applyBorder="1" applyAlignment="1">
      <alignment horizontal="left" vertical="center"/>
    </xf>
    <xf numFmtId="164" fontId="39" fillId="7" borderId="24" xfId="1" applyFont="1" applyFill="1" applyBorder="1" applyAlignment="1">
      <alignment horizontal="center" vertical="center" wrapText="1"/>
    </xf>
    <xf numFmtId="165" fontId="6" fillId="8" borderId="24" xfId="4" applyNumberFormat="1" applyFont="1" applyFill="1" applyBorder="1" applyAlignment="1">
      <alignment horizontal="center" vertical="center"/>
    </xf>
    <xf numFmtId="0" fontId="66" fillId="16" borderId="23" xfId="0" applyFont="1" applyFill="1" applyBorder="1" applyAlignment="1"/>
    <xf numFmtId="0" fontId="66" fillId="16" borderId="23" xfId="0" applyFont="1" applyFill="1" applyBorder="1" applyAlignment="1">
      <alignment horizontal="center"/>
    </xf>
    <xf numFmtId="167" fontId="66" fillId="16" borderId="23" xfId="0" applyNumberFormat="1" applyFont="1" applyFill="1" applyBorder="1" applyAlignment="1">
      <alignment horizontal="center"/>
    </xf>
    <xf numFmtId="167" fontId="66" fillId="16" borderId="22" xfId="0" applyNumberFormat="1" applyFont="1" applyFill="1" applyBorder="1" applyAlignment="1">
      <alignment horizontal="center"/>
    </xf>
    <xf numFmtId="167" fontId="66" fillId="16" borderId="26" xfId="0" applyNumberFormat="1" applyFont="1" applyFill="1" applyBorder="1" applyAlignment="1">
      <alignment horizontal="center"/>
    </xf>
    <xf numFmtId="167" fontId="66" fillId="16" borderId="23" xfId="0" applyNumberFormat="1" applyFont="1" applyFill="1" applyBorder="1" applyAlignment="1">
      <alignment horizontal="center" vertical="center"/>
    </xf>
    <xf numFmtId="0" fontId="0" fillId="0" borderId="0" xfId="0" applyFont="1" applyFill="1" applyAlignment="1"/>
    <xf numFmtId="0" fontId="2" fillId="3" borderId="38" xfId="0" applyFont="1" applyFill="1" applyBorder="1" applyAlignment="1">
      <alignment horizontal="center" vertical="center" wrapText="1"/>
    </xf>
    <xf numFmtId="0" fontId="67" fillId="0" borderId="23" xfId="0" applyFont="1" applyFill="1" applyBorder="1" applyAlignment="1">
      <alignment horizontal="center" vertical="center"/>
    </xf>
    <xf numFmtId="0" fontId="68" fillId="0" borderId="23" xfId="0" applyFont="1" applyFill="1" applyBorder="1" applyAlignment="1">
      <alignment horizontal="center" vertical="center"/>
    </xf>
    <xf numFmtId="16" fontId="69" fillId="0" borderId="23" xfId="0" applyNumberFormat="1" applyFont="1" applyFill="1" applyBorder="1" applyAlignment="1">
      <alignment horizontal="center" vertical="center"/>
    </xf>
    <xf numFmtId="0" fontId="70" fillId="0" borderId="23"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0" borderId="0" xfId="0" applyFont="1" applyFill="1" applyAlignment="1">
      <alignment wrapText="1"/>
    </xf>
    <xf numFmtId="0" fontId="2" fillId="3" borderId="42" xfId="0" applyFont="1" applyFill="1" applyBorder="1" applyAlignment="1">
      <alignment horizontal="center" vertical="center" wrapText="1"/>
    </xf>
    <xf numFmtId="0" fontId="0" fillId="3" borderId="37" xfId="0" applyFont="1" applyFill="1" applyBorder="1" applyAlignment="1">
      <alignment horizontal="center" vertical="center" wrapText="1"/>
    </xf>
    <xf numFmtId="16" fontId="71" fillId="0" borderId="23"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23" xfId="0" applyFont="1" applyFill="1" applyBorder="1" applyAlignment="1">
      <alignment horizontal="center" vertical="center" wrapText="1"/>
    </xf>
    <xf numFmtId="16" fontId="71" fillId="0" borderId="23" xfId="0" applyNumberFormat="1" applyFont="1" applyBorder="1" applyAlignment="1">
      <alignment horizontal="center" vertical="center"/>
    </xf>
    <xf numFmtId="49" fontId="72" fillId="0" borderId="23" xfId="0" applyNumberFormat="1" applyFont="1" applyFill="1" applyBorder="1" applyAlignment="1">
      <alignment horizontal="center" vertical="center" wrapText="1"/>
    </xf>
    <xf numFmtId="0" fontId="0" fillId="3" borderId="24" xfId="0" applyFont="1" applyFill="1" applyBorder="1" applyAlignment="1">
      <alignment horizontal="center" wrapText="1"/>
    </xf>
    <xf numFmtId="0" fontId="0" fillId="3" borderId="0" xfId="0" applyFont="1" applyFill="1" applyAlignment="1"/>
    <xf numFmtId="0" fontId="0" fillId="3" borderId="37" xfId="0" applyFont="1" applyFill="1" applyBorder="1" applyAlignment="1">
      <alignment horizontal="center" wrapText="1"/>
    </xf>
    <xf numFmtId="16" fontId="69" fillId="0" borderId="23" xfId="0" applyNumberFormat="1" applyFont="1" applyBorder="1" applyAlignment="1">
      <alignment horizontal="center" vertical="center"/>
    </xf>
    <xf numFmtId="0" fontId="0" fillId="3" borderId="2" xfId="0" applyFont="1" applyFill="1" applyBorder="1" applyAlignment="1">
      <alignment horizontal="center" wrapText="1"/>
    </xf>
    <xf numFmtId="0" fontId="2" fillId="3" borderId="0" xfId="0" applyFont="1" applyFill="1" applyAlignment="1">
      <alignment horizontal="center" vertical="center" wrapText="1"/>
    </xf>
    <xf numFmtId="0" fontId="73" fillId="0" borderId="0" xfId="0" applyFont="1" applyFill="1" applyAlignment="1">
      <alignment horizontal="center" vertical="center"/>
    </xf>
    <xf numFmtId="0" fontId="69" fillId="0" borderId="0" xfId="0" applyFont="1" applyFill="1" applyAlignment="1">
      <alignment horizontal="center" vertical="center"/>
    </xf>
    <xf numFmtId="167" fontId="0" fillId="0" borderId="0" xfId="0" applyNumberFormat="1" applyFont="1" applyFill="1" applyAlignment="1">
      <alignment horizontal="center"/>
    </xf>
    <xf numFmtId="49" fontId="72"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6" fontId="74" fillId="16" borderId="0" xfId="0" applyNumberFormat="1" applyFont="1" applyFill="1" applyAlignment="1"/>
    <xf numFmtId="0" fontId="75" fillId="0" borderId="0" xfId="0" applyFont="1"/>
    <xf numFmtId="166" fontId="76" fillId="0" borderId="0" xfId="0" applyNumberFormat="1" applyFont="1" applyFill="1" applyAlignment="1"/>
    <xf numFmtId="166" fontId="77"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13" Type="http://schemas.openxmlformats.org/officeDocument/2006/relationships/printerSettings" Target="../printerSettings/printerSettings1.bin"/><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12"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1" Type="http://schemas.openxmlformats.org/officeDocument/2006/relationships/hyperlink" Target="../../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https://zim365.sharepoint.com/teams/Xiamen/Shared%20Documents/Xiamen/ALL/ZIM%20SCHEDULE/ZIM%20SCHEDULE--2022/&#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0"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4"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9"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abSelected="1" workbookViewId="0">
      <selection activeCell="I13" sqref="I13"/>
    </sheetView>
  </sheetViews>
  <sheetFormatPr defaultRowHeight="15"/>
  <cols>
    <col min="1" max="1" width="20.140625" style="570" customWidth="1"/>
    <col min="2" max="2" width="21.28515625" style="570" customWidth="1"/>
    <col min="3" max="7" width="12.42578125" style="570" customWidth="1"/>
    <col min="8" max="8" width="36.42578125" style="570" customWidth="1"/>
    <col min="9" max="250" width="9.140625" style="570"/>
    <col min="251" max="251" width="20.140625" style="570" customWidth="1"/>
    <col min="252" max="252" width="21.28515625" style="570" customWidth="1"/>
    <col min="253" max="257" width="12.42578125" style="570" customWidth="1"/>
    <col min="258" max="258" width="29" style="570" customWidth="1"/>
    <col min="259" max="506" width="9.140625" style="570"/>
    <col min="507" max="507" width="20.140625" style="570" customWidth="1"/>
    <col min="508" max="508" width="21.28515625" style="570" customWidth="1"/>
    <col min="509" max="513" width="12.42578125" style="570" customWidth="1"/>
    <col min="514" max="514" width="29" style="570" customWidth="1"/>
    <col min="515" max="762" width="9.140625" style="570"/>
    <col min="763" max="763" width="20.140625" style="570" customWidth="1"/>
    <col min="764" max="764" width="21.28515625" style="570" customWidth="1"/>
    <col min="765" max="769" width="12.42578125" style="570" customWidth="1"/>
    <col min="770" max="770" width="29" style="570" customWidth="1"/>
    <col min="771" max="1018" width="9.140625" style="570"/>
    <col min="1019" max="1019" width="20.140625" style="570" customWidth="1"/>
    <col min="1020" max="1020" width="21.28515625" style="570" customWidth="1"/>
    <col min="1021" max="1025" width="12.42578125" style="570" customWidth="1"/>
    <col min="1026" max="1026" width="29" style="570" customWidth="1"/>
    <col min="1027" max="1274" width="9.140625" style="570"/>
    <col min="1275" max="1275" width="20.140625" style="570" customWidth="1"/>
    <col min="1276" max="1276" width="21.28515625" style="570" customWidth="1"/>
    <col min="1277" max="1281" width="12.42578125" style="570" customWidth="1"/>
    <col min="1282" max="1282" width="29" style="570" customWidth="1"/>
    <col min="1283" max="1530" width="9.140625" style="570"/>
    <col min="1531" max="1531" width="20.140625" style="570" customWidth="1"/>
    <col min="1532" max="1532" width="21.28515625" style="570" customWidth="1"/>
    <col min="1533" max="1537" width="12.42578125" style="570" customWidth="1"/>
    <col min="1538" max="1538" width="29" style="570" customWidth="1"/>
    <col min="1539" max="1786" width="9.140625" style="570"/>
    <col min="1787" max="1787" width="20.140625" style="570" customWidth="1"/>
    <col min="1788" max="1788" width="21.28515625" style="570" customWidth="1"/>
    <col min="1789" max="1793" width="12.42578125" style="570" customWidth="1"/>
    <col min="1794" max="1794" width="29" style="570" customWidth="1"/>
    <col min="1795" max="2042" width="9.140625" style="570"/>
    <col min="2043" max="2043" width="20.140625" style="570" customWidth="1"/>
    <col min="2044" max="2044" width="21.28515625" style="570" customWidth="1"/>
    <col min="2045" max="2049" width="12.42578125" style="570" customWidth="1"/>
    <col min="2050" max="2050" width="29" style="570" customWidth="1"/>
    <col min="2051" max="2298" width="9.140625" style="570"/>
    <col min="2299" max="2299" width="20.140625" style="570" customWidth="1"/>
    <col min="2300" max="2300" width="21.28515625" style="570" customWidth="1"/>
    <col min="2301" max="2305" width="12.42578125" style="570" customWidth="1"/>
    <col min="2306" max="2306" width="29" style="570" customWidth="1"/>
    <col min="2307" max="2554" width="9.140625" style="570"/>
    <col min="2555" max="2555" width="20.140625" style="570" customWidth="1"/>
    <col min="2556" max="2556" width="21.28515625" style="570" customWidth="1"/>
    <col min="2557" max="2561" width="12.42578125" style="570" customWidth="1"/>
    <col min="2562" max="2562" width="29" style="570" customWidth="1"/>
    <col min="2563" max="2810" width="9.140625" style="570"/>
    <col min="2811" max="2811" width="20.140625" style="570" customWidth="1"/>
    <col min="2812" max="2812" width="21.28515625" style="570" customWidth="1"/>
    <col min="2813" max="2817" width="12.42578125" style="570" customWidth="1"/>
    <col min="2818" max="2818" width="29" style="570" customWidth="1"/>
    <col min="2819" max="3066" width="9.140625" style="570"/>
    <col min="3067" max="3067" width="20.140625" style="570" customWidth="1"/>
    <col min="3068" max="3068" width="21.28515625" style="570" customWidth="1"/>
    <col min="3069" max="3073" width="12.42578125" style="570" customWidth="1"/>
    <col min="3074" max="3074" width="29" style="570" customWidth="1"/>
    <col min="3075" max="3322" width="9.140625" style="570"/>
    <col min="3323" max="3323" width="20.140625" style="570" customWidth="1"/>
    <col min="3324" max="3324" width="21.28515625" style="570" customWidth="1"/>
    <col min="3325" max="3329" width="12.42578125" style="570" customWidth="1"/>
    <col min="3330" max="3330" width="29" style="570" customWidth="1"/>
    <col min="3331" max="3578" width="9.140625" style="570"/>
    <col min="3579" max="3579" width="20.140625" style="570" customWidth="1"/>
    <col min="3580" max="3580" width="21.28515625" style="570" customWidth="1"/>
    <col min="3581" max="3585" width="12.42578125" style="570" customWidth="1"/>
    <col min="3586" max="3586" width="29" style="570" customWidth="1"/>
    <col min="3587" max="3834" width="9.140625" style="570"/>
    <col min="3835" max="3835" width="20.140625" style="570" customWidth="1"/>
    <col min="3836" max="3836" width="21.28515625" style="570" customWidth="1"/>
    <col min="3837" max="3841" width="12.42578125" style="570" customWidth="1"/>
    <col min="3842" max="3842" width="29" style="570" customWidth="1"/>
    <col min="3843" max="4090" width="9.140625" style="570"/>
    <col min="4091" max="4091" width="20.140625" style="570" customWidth="1"/>
    <col min="4092" max="4092" width="21.28515625" style="570" customWidth="1"/>
    <col min="4093" max="4097" width="12.42578125" style="570" customWidth="1"/>
    <col min="4098" max="4098" width="29" style="570" customWidth="1"/>
    <col min="4099" max="4346" width="9.140625" style="570"/>
    <col min="4347" max="4347" width="20.140625" style="570" customWidth="1"/>
    <col min="4348" max="4348" width="21.28515625" style="570" customWidth="1"/>
    <col min="4349" max="4353" width="12.42578125" style="570" customWidth="1"/>
    <col min="4354" max="4354" width="29" style="570" customWidth="1"/>
    <col min="4355" max="4602" width="9.140625" style="570"/>
    <col min="4603" max="4603" width="20.140625" style="570" customWidth="1"/>
    <col min="4604" max="4604" width="21.28515625" style="570" customWidth="1"/>
    <col min="4605" max="4609" width="12.42578125" style="570" customWidth="1"/>
    <col min="4610" max="4610" width="29" style="570" customWidth="1"/>
    <col min="4611" max="4858" width="9.140625" style="570"/>
    <col min="4859" max="4859" width="20.140625" style="570" customWidth="1"/>
    <col min="4860" max="4860" width="21.28515625" style="570" customWidth="1"/>
    <col min="4861" max="4865" width="12.42578125" style="570" customWidth="1"/>
    <col min="4866" max="4866" width="29" style="570" customWidth="1"/>
    <col min="4867" max="5114" width="9.140625" style="570"/>
    <col min="5115" max="5115" width="20.140625" style="570" customWidth="1"/>
    <col min="5116" max="5116" width="21.28515625" style="570" customWidth="1"/>
    <col min="5117" max="5121" width="12.42578125" style="570" customWidth="1"/>
    <col min="5122" max="5122" width="29" style="570" customWidth="1"/>
    <col min="5123" max="5370" width="9.140625" style="570"/>
    <col min="5371" max="5371" width="20.140625" style="570" customWidth="1"/>
    <col min="5372" max="5372" width="21.28515625" style="570" customWidth="1"/>
    <col min="5373" max="5377" width="12.42578125" style="570" customWidth="1"/>
    <col min="5378" max="5378" width="29" style="570" customWidth="1"/>
    <col min="5379" max="5626" width="9.140625" style="570"/>
    <col min="5627" max="5627" width="20.140625" style="570" customWidth="1"/>
    <col min="5628" max="5628" width="21.28515625" style="570" customWidth="1"/>
    <col min="5629" max="5633" width="12.42578125" style="570" customWidth="1"/>
    <col min="5634" max="5634" width="29" style="570" customWidth="1"/>
    <col min="5635" max="5882" width="9.140625" style="570"/>
    <col min="5883" max="5883" width="20.140625" style="570" customWidth="1"/>
    <col min="5884" max="5884" width="21.28515625" style="570" customWidth="1"/>
    <col min="5885" max="5889" width="12.42578125" style="570" customWidth="1"/>
    <col min="5890" max="5890" width="29" style="570" customWidth="1"/>
    <col min="5891" max="6138" width="9.140625" style="570"/>
    <col min="6139" max="6139" width="20.140625" style="570" customWidth="1"/>
    <col min="6140" max="6140" width="21.28515625" style="570" customWidth="1"/>
    <col min="6141" max="6145" width="12.42578125" style="570" customWidth="1"/>
    <col min="6146" max="6146" width="29" style="570" customWidth="1"/>
    <col min="6147" max="6394" width="9.140625" style="570"/>
    <col min="6395" max="6395" width="20.140625" style="570" customWidth="1"/>
    <col min="6396" max="6396" width="21.28515625" style="570" customWidth="1"/>
    <col min="6397" max="6401" width="12.42578125" style="570" customWidth="1"/>
    <col min="6402" max="6402" width="29" style="570" customWidth="1"/>
    <col min="6403" max="6650" width="9.140625" style="570"/>
    <col min="6651" max="6651" width="20.140625" style="570" customWidth="1"/>
    <col min="6652" max="6652" width="21.28515625" style="570" customWidth="1"/>
    <col min="6653" max="6657" width="12.42578125" style="570" customWidth="1"/>
    <col min="6658" max="6658" width="29" style="570" customWidth="1"/>
    <col min="6659" max="6906" width="9.140625" style="570"/>
    <col min="6907" max="6907" width="20.140625" style="570" customWidth="1"/>
    <col min="6908" max="6908" width="21.28515625" style="570" customWidth="1"/>
    <col min="6909" max="6913" width="12.42578125" style="570" customWidth="1"/>
    <col min="6914" max="6914" width="29" style="570" customWidth="1"/>
    <col min="6915" max="7162" width="9.140625" style="570"/>
    <col min="7163" max="7163" width="20.140625" style="570" customWidth="1"/>
    <col min="7164" max="7164" width="21.28515625" style="570" customWidth="1"/>
    <col min="7165" max="7169" width="12.42578125" style="570" customWidth="1"/>
    <col min="7170" max="7170" width="29" style="570" customWidth="1"/>
    <col min="7171" max="7418" width="9.140625" style="570"/>
    <col min="7419" max="7419" width="20.140625" style="570" customWidth="1"/>
    <col min="7420" max="7420" width="21.28515625" style="570" customWidth="1"/>
    <col min="7421" max="7425" width="12.42578125" style="570" customWidth="1"/>
    <col min="7426" max="7426" width="29" style="570" customWidth="1"/>
    <col min="7427" max="7674" width="9.140625" style="570"/>
    <col min="7675" max="7675" width="20.140625" style="570" customWidth="1"/>
    <col min="7676" max="7676" width="21.28515625" style="570" customWidth="1"/>
    <col min="7677" max="7681" width="12.42578125" style="570" customWidth="1"/>
    <col min="7682" max="7682" width="29" style="570" customWidth="1"/>
    <col min="7683" max="7930" width="9.140625" style="570"/>
    <col min="7931" max="7931" width="20.140625" style="570" customWidth="1"/>
    <col min="7932" max="7932" width="21.28515625" style="570" customWidth="1"/>
    <col min="7933" max="7937" width="12.42578125" style="570" customWidth="1"/>
    <col min="7938" max="7938" width="29" style="570" customWidth="1"/>
    <col min="7939" max="8186" width="9.140625" style="570"/>
    <col min="8187" max="8187" width="20.140625" style="570" customWidth="1"/>
    <col min="8188" max="8188" width="21.28515625" style="570" customWidth="1"/>
    <col min="8189" max="8193" width="12.42578125" style="570" customWidth="1"/>
    <col min="8194" max="8194" width="29" style="570" customWidth="1"/>
    <col min="8195" max="8442" width="9.140625" style="570"/>
    <col min="8443" max="8443" width="20.140625" style="570" customWidth="1"/>
    <col min="8444" max="8444" width="21.28515625" style="570" customWidth="1"/>
    <col min="8445" max="8449" width="12.42578125" style="570" customWidth="1"/>
    <col min="8450" max="8450" width="29" style="570" customWidth="1"/>
    <col min="8451" max="8698" width="9.140625" style="570"/>
    <col min="8699" max="8699" width="20.140625" style="570" customWidth="1"/>
    <col min="8700" max="8700" width="21.28515625" style="570" customWidth="1"/>
    <col min="8701" max="8705" width="12.42578125" style="570" customWidth="1"/>
    <col min="8706" max="8706" width="29" style="570" customWidth="1"/>
    <col min="8707" max="8954" width="9.140625" style="570"/>
    <col min="8955" max="8955" width="20.140625" style="570" customWidth="1"/>
    <col min="8956" max="8956" width="21.28515625" style="570" customWidth="1"/>
    <col min="8957" max="8961" width="12.42578125" style="570" customWidth="1"/>
    <col min="8962" max="8962" width="29" style="570" customWidth="1"/>
    <col min="8963" max="9210" width="9.140625" style="570"/>
    <col min="9211" max="9211" width="20.140625" style="570" customWidth="1"/>
    <col min="9212" max="9212" width="21.28515625" style="570" customWidth="1"/>
    <col min="9213" max="9217" width="12.42578125" style="570" customWidth="1"/>
    <col min="9218" max="9218" width="29" style="570" customWidth="1"/>
    <col min="9219" max="9466" width="9.140625" style="570"/>
    <col min="9467" max="9467" width="20.140625" style="570" customWidth="1"/>
    <col min="9468" max="9468" width="21.28515625" style="570" customWidth="1"/>
    <col min="9469" max="9473" width="12.42578125" style="570" customWidth="1"/>
    <col min="9474" max="9474" width="29" style="570" customWidth="1"/>
    <col min="9475" max="9722" width="9.140625" style="570"/>
    <col min="9723" max="9723" width="20.140625" style="570" customWidth="1"/>
    <col min="9724" max="9724" width="21.28515625" style="570" customWidth="1"/>
    <col min="9725" max="9729" width="12.42578125" style="570" customWidth="1"/>
    <col min="9730" max="9730" width="29" style="570" customWidth="1"/>
    <col min="9731" max="9978" width="9.140625" style="570"/>
    <col min="9979" max="9979" width="20.140625" style="570" customWidth="1"/>
    <col min="9980" max="9980" width="21.28515625" style="570" customWidth="1"/>
    <col min="9981" max="9985" width="12.42578125" style="570" customWidth="1"/>
    <col min="9986" max="9986" width="29" style="570" customWidth="1"/>
    <col min="9987" max="10234" width="9.140625" style="570"/>
    <col min="10235" max="10235" width="20.140625" style="570" customWidth="1"/>
    <col min="10236" max="10236" width="21.28515625" style="570" customWidth="1"/>
    <col min="10237" max="10241" width="12.42578125" style="570" customWidth="1"/>
    <col min="10242" max="10242" width="29" style="570" customWidth="1"/>
    <col min="10243" max="10490" width="9.140625" style="570"/>
    <col min="10491" max="10491" width="20.140625" style="570" customWidth="1"/>
    <col min="10492" max="10492" width="21.28515625" style="570" customWidth="1"/>
    <col min="10493" max="10497" width="12.42578125" style="570" customWidth="1"/>
    <col min="10498" max="10498" width="29" style="570" customWidth="1"/>
    <col min="10499" max="10746" width="9.140625" style="570"/>
    <col min="10747" max="10747" width="20.140625" style="570" customWidth="1"/>
    <col min="10748" max="10748" width="21.28515625" style="570" customWidth="1"/>
    <col min="10749" max="10753" width="12.42578125" style="570" customWidth="1"/>
    <col min="10754" max="10754" width="29" style="570" customWidth="1"/>
    <col min="10755" max="11002" width="9.140625" style="570"/>
    <col min="11003" max="11003" width="20.140625" style="570" customWidth="1"/>
    <col min="11004" max="11004" width="21.28515625" style="570" customWidth="1"/>
    <col min="11005" max="11009" width="12.42578125" style="570" customWidth="1"/>
    <col min="11010" max="11010" width="29" style="570" customWidth="1"/>
    <col min="11011" max="11258" width="9.140625" style="570"/>
    <col min="11259" max="11259" width="20.140625" style="570" customWidth="1"/>
    <col min="11260" max="11260" width="21.28515625" style="570" customWidth="1"/>
    <col min="11261" max="11265" width="12.42578125" style="570" customWidth="1"/>
    <col min="11266" max="11266" width="29" style="570" customWidth="1"/>
    <col min="11267" max="11514" width="9.140625" style="570"/>
    <col min="11515" max="11515" width="20.140625" style="570" customWidth="1"/>
    <col min="11516" max="11516" width="21.28515625" style="570" customWidth="1"/>
    <col min="11517" max="11521" width="12.42578125" style="570" customWidth="1"/>
    <col min="11522" max="11522" width="29" style="570" customWidth="1"/>
    <col min="11523" max="11770" width="9.140625" style="570"/>
    <col min="11771" max="11771" width="20.140625" style="570" customWidth="1"/>
    <col min="11772" max="11772" width="21.28515625" style="570" customWidth="1"/>
    <col min="11773" max="11777" width="12.42578125" style="570" customWidth="1"/>
    <col min="11778" max="11778" width="29" style="570" customWidth="1"/>
    <col min="11779" max="12026" width="9.140625" style="570"/>
    <col min="12027" max="12027" width="20.140625" style="570" customWidth="1"/>
    <col min="12028" max="12028" width="21.28515625" style="570" customWidth="1"/>
    <col min="12029" max="12033" width="12.42578125" style="570" customWidth="1"/>
    <col min="12034" max="12034" width="29" style="570" customWidth="1"/>
    <col min="12035" max="12282" width="9.140625" style="570"/>
    <col min="12283" max="12283" width="20.140625" style="570" customWidth="1"/>
    <col min="12284" max="12284" width="21.28515625" style="570" customWidth="1"/>
    <col min="12285" max="12289" width="12.42578125" style="570" customWidth="1"/>
    <col min="12290" max="12290" width="29" style="570" customWidth="1"/>
    <col min="12291" max="12538" width="9.140625" style="570"/>
    <col min="12539" max="12539" width="20.140625" style="570" customWidth="1"/>
    <col min="12540" max="12540" width="21.28515625" style="570" customWidth="1"/>
    <col min="12541" max="12545" width="12.42578125" style="570" customWidth="1"/>
    <col min="12546" max="12546" width="29" style="570" customWidth="1"/>
    <col min="12547" max="12794" width="9.140625" style="570"/>
    <col min="12795" max="12795" width="20.140625" style="570" customWidth="1"/>
    <col min="12796" max="12796" width="21.28515625" style="570" customWidth="1"/>
    <col min="12797" max="12801" width="12.42578125" style="570" customWidth="1"/>
    <col min="12802" max="12802" width="29" style="570" customWidth="1"/>
    <col min="12803" max="13050" width="9.140625" style="570"/>
    <col min="13051" max="13051" width="20.140625" style="570" customWidth="1"/>
    <col min="13052" max="13052" width="21.28515625" style="570" customWidth="1"/>
    <col min="13053" max="13057" width="12.42578125" style="570" customWidth="1"/>
    <col min="13058" max="13058" width="29" style="570" customWidth="1"/>
    <col min="13059" max="13306" width="9.140625" style="570"/>
    <col min="13307" max="13307" width="20.140625" style="570" customWidth="1"/>
    <col min="13308" max="13308" width="21.28515625" style="570" customWidth="1"/>
    <col min="13309" max="13313" width="12.42578125" style="570" customWidth="1"/>
    <col min="13314" max="13314" width="29" style="570" customWidth="1"/>
    <col min="13315" max="13562" width="9.140625" style="570"/>
    <col min="13563" max="13563" width="20.140625" style="570" customWidth="1"/>
    <col min="13564" max="13564" width="21.28515625" style="570" customWidth="1"/>
    <col min="13565" max="13569" width="12.42578125" style="570" customWidth="1"/>
    <col min="13570" max="13570" width="29" style="570" customWidth="1"/>
    <col min="13571" max="13818" width="9.140625" style="570"/>
    <col min="13819" max="13819" width="20.140625" style="570" customWidth="1"/>
    <col min="13820" max="13820" width="21.28515625" style="570" customWidth="1"/>
    <col min="13821" max="13825" width="12.42578125" style="570" customWidth="1"/>
    <col min="13826" max="13826" width="29" style="570" customWidth="1"/>
    <col min="13827" max="14074" width="9.140625" style="570"/>
    <col min="14075" max="14075" width="20.140625" style="570" customWidth="1"/>
    <col min="14076" max="14076" width="21.28515625" style="570" customWidth="1"/>
    <col min="14077" max="14081" width="12.42578125" style="570" customWidth="1"/>
    <col min="14082" max="14082" width="29" style="570" customWidth="1"/>
    <col min="14083" max="14330" width="9.140625" style="570"/>
    <col min="14331" max="14331" width="20.140625" style="570" customWidth="1"/>
    <col min="14332" max="14332" width="21.28515625" style="570" customWidth="1"/>
    <col min="14333" max="14337" width="12.42578125" style="570" customWidth="1"/>
    <col min="14338" max="14338" width="29" style="570" customWidth="1"/>
    <col min="14339" max="14586" width="9.140625" style="570"/>
    <col min="14587" max="14587" width="20.140625" style="570" customWidth="1"/>
    <col min="14588" max="14588" width="21.28515625" style="570" customWidth="1"/>
    <col min="14589" max="14593" width="12.42578125" style="570" customWidth="1"/>
    <col min="14594" max="14594" width="29" style="570" customWidth="1"/>
    <col min="14595" max="14842" width="9.140625" style="570"/>
    <col min="14843" max="14843" width="20.140625" style="570" customWidth="1"/>
    <col min="14844" max="14844" width="21.28515625" style="570" customWidth="1"/>
    <col min="14845" max="14849" width="12.42578125" style="570" customWidth="1"/>
    <col min="14850" max="14850" width="29" style="570" customWidth="1"/>
    <col min="14851" max="15098" width="9.140625" style="570"/>
    <col min="15099" max="15099" width="20.140625" style="570" customWidth="1"/>
    <col min="15100" max="15100" width="21.28515625" style="570" customWidth="1"/>
    <col min="15101" max="15105" width="12.42578125" style="570" customWidth="1"/>
    <col min="15106" max="15106" width="29" style="570" customWidth="1"/>
    <col min="15107" max="15354" width="9.140625" style="570"/>
    <col min="15355" max="15355" width="20.140625" style="570" customWidth="1"/>
    <col min="15356" max="15356" width="21.28515625" style="570" customWidth="1"/>
    <col min="15357" max="15361" width="12.42578125" style="570" customWidth="1"/>
    <col min="15362" max="15362" width="29" style="570" customWidth="1"/>
    <col min="15363" max="15610" width="9.140625" style="570"/>
    <col min="15611" max="15611" width="20.140625" style="570" customWidth="1"/>
    <col min="15612" max="15612" width="21.28515625" style="570" customWidth="1"/>
    <col min="15613" max="15617" width="12.42578125" style="570" customWidth="1"/>
    <col min="15618" max="15618" width="29" style="570" customWidth="1"/>
    <col min="15619" max="15866" width="9.140625" style="570"/>
    <col min="15867" max="15867" width="20.140625" style="570" customWidth="1"/>
    <col min="15868" max="15868" width="21.28515625" style="570" customWidth="1"/>
    <col min="15869" max="15873" width="12.42578125" style="570" customWidth="1"/>
    <col min="15874" max="15874" width="29" style="570" customWidth="1"/>
    <col min="15875" max="16122" width="9.140625" style="570"/>
    <col min="16123" max="16123" width="20.140625" style="570" customWidth="1"/>
    <col min="16124" max="16124" width="21.28515625" style="570" customWidth="1"/>
    <col min="16125" max="16129" width="12.42578125" style="570" customWidth="1"/>
    <col min="16130" max="16130" width="29" style="570" customWidth="1"/>
    <col min="16131" max="16384" width="9.140625" style="570"/>
  </cols>
  <sheetData>
    <row r="2" spans="1:10" ht="15.75">
      <c r="A2" s="564" t="s">
        <v>479</v>
      </c>
      <c r="B2" s="565" t="s">
        <v>480</v>
      </c>
      <c r="C2" s="566" t="s">
        <v>481</v>
      </c>
      <c r="D2" s="566" t="s">
        <v>5</v>
      </c>
      <c r="E2" s="567" t="s">
        <v>9</v>
      </c>
      <c r="F2" s="568"/>
      <c r="G2" s="569" t="s">
        <v>482</v>
      </c>
      <c r="H2" s="566" t="s">
        <v>483</v>
      </c>
    </row>
    <row r="3" spans="1:10" ht="15" customHeight="1">
      <c r="A3" s="571" t="s">
        <v>484</v>
      </c>
      <c r="B3" s="572" t="s">
        <v>485</v>
      </c>
      <c r="C3" s="572" t="s">
        <v>503</v>
      </c>
      <c r="D3" s="573" t="s">
        <v>521</v>
      </c>
      <c r="E3" s="574">
        <v>45109</v>
      </c>
      <c r="F3" s="575" t="s">
        <v>530</v>
      </c>
      <c r="G3" s="575" t="s">
        <v>487</v>
      </c>
      <c r="H3" s="576" t="s">
        <v>488</v>
      </c>
      <c r="I3" s="577"/>
    </row>
    <row r="4" spans="1:10">
      <c r="A4" s="578"/>
      <c r="B4" s="572" t="s">
        <v>485</v>
      </c>
      <c r="C4" s="572" t="s">
        <v>505</v>
      </c>
      <c r="D4" s="573" t="s">
        <v>522</v>
      </c>
      <c r="E4" s="574">
        <v>45113</v>
      </c>
      <c r="F4" s="575" t="s">
        <v>486</v>
      </c>
      <c r="G4" s="575" t="s">
        <v>487</v>
      </c>
      <c r="H4" s="579"/>
    </row>
    <row r="5" spans="1:10">
      <c r="A5" s="578"/>
      <c r="B5" s="572" t="s">
        <v>485</v>
      </c>
      <c r="C5" s="572" t="s">
        <v>507</v>
      </c>
      <c r="D5" s="573" t="s">
        <v>523</v>
      </c>
      <c r="E5" s="574">
        <v>45116</v>
      </c>
      <c r="F5" s="575" t="s">
        <v>489</v>
      </c>
      <c r="G5" s="575" t="s">
        <v>487</v>
      </c>
      <c r="H5" s="579"/>
    </row>
    <row r="6" spans="1:10">
      <c r="A6" s="578"/>
      <c r="B6" s="572" t="s">
        <v>485</v>
      </c>
      <c r="C6" s="572" t="s">
        <v>509</v>
      </c>
      <c r="D6" s="573" t="s">
        <v>524</v>
      </c>
      <c r="E6" s="574">
        <f t="shared" ref="E6:E11" si="0">E4+7</f>
        <v>45120</v>
      </c>
      <c r="F6" s="575" t="s">
        <v>486</v>
      </c>
      <c r="G6" s="575" t="s">
        <v>487</v>
      </c>
      <c r="H6" s="579"/>
    </row>
    <row r="7" spans="1:10">
      <c r="A7" s="578"/>
      <c r="B7" s="572" t="s">
        <v>485</v>
      </c>
      <c r="C7" s="572" t="s">
        <v>511</v>
      </c>
      <c r="D7" s="573" t="s">
        <v>525</v>
      </c>
      <c r="E7" s="574">
        <f t="shared" si="0"/>
        <v>45123</v>
      </c>
      <c r="F7" s="575" t="s">
        <v>489</v>
      </c>
      <c r="G7" s="575" t="s">
        <v>487</v>
      </c>
      <c r="H7" s="579"/>
      <c r="J7" s="577"/>
    </row>
    <row r="8" spans="1:10">
      <c r="A8" s="578"/>
      <c r="B8" s="572" t="s">
        <v>485</v>
      </c>
      <c r="C8" s="572" t="s">
        <v>513</v>
      </c>
      <c r="D8" s="573" t="s">
        <v>526</v>
      </c>
      <c r="E8" s="574">
        <f t="shared" si="0"/>
        <v>45127</v>
      </c>
      <c r="F8" s="575" t="s">
        <v>486</v>
      </c>
      <c r="G8" s="575" t="s">
        <v>487</v>
      </c>
      <c r="H8" s="579"/>
      <c r="J8" s="577"/>
    </row>
    <row r="9" spans="1:10">
      <c r="A9" s="578"/>
      <c r="B9" s="572" t="s">
        <v>485</v>
      </c>
      <c r="C9" s="572" t="s">
        <v>515</v>
      </c>
      <c r="D9" s="573" t="s">
        <v>527</v>
      </c>
      <c r="E9" s="580">
        <f t="shared" si="0"/>
        <v>45130</v>
      </c>
      <c r="F9" s="575" t="s">
        <v>489</v>
      </c>
      <c r="G9" s="575" t="s">
        <v>487</v>
      </c>
      <c r="H9" s="579"/>
      <c r="J9" s="577"/>
    </row>
    <row r="10" spans="1:10">
      <c r="A10" s="578"/>
      <c r="B10" s="572" t="s">
        <v>485</v>
      </c>
      <c r="C10" s="572" t="s">
        <v>517</v>
      </c>
      <c r="D10" s="573" t="s">
        <v>528</v>
      </c>
      <c r="E10" s="574">
        <f t="shared" si="0"/>
        <v>45134</v>
      </c>
      <c r="F10" s="575" t="s">
        <v>486</v>
      </c>
      <c r="G10" s="575" t="s">
        <v>487</v>
      </c>
      <c r="H10" s="579"/>
      <c r="J10" s="577"/>
    </row>
    <row r="11" spans="1:10">
      <c r="A11" s="581"/>
      <c r="B11" s="572" t="s">
        <v>485</v>
      </c>
      <c r="C11" s="572" t="s">
        <v>519</v>
      </c>
      <c r="D11" s="573" t="s">
        <v>529</v>
      </c>
      <c r="E11" s="580">
        <f t="shared" si="0"/>
        <v>45137</v>
      </c>
      <c r="F11" s="575" t="s">
        <v>489</v>
      </c>
      <c r="G11" s="575" t="s">
        <v>487</v>
      </c>
      <c r="H11" s="582"/>
      <c r="J11" s="577"/>
    </row>
    <row r="12" spans="1:10" s="587" customFormat="1">
      <c r="A12" s="583" t="s">
        <v>490</v>
      </c>
      <c r="B12" s="572" t="s">
        <v>491</v>
      </c>
      <c r="C12" s="572" t="s">
        <v>503</v>
      </c>
      <c r="D12" s="573" t="s">
        <v>504</v>
      </c>
      <c r="E12" s="584">
        <v>45108</v>
      </c>
      <c r="F12" s="575" t="s">
        <v>492</v>
      </c>
      <c r="G12" s="585" t="s">
        <v>493</v>
      </c>
      <c r="H12" s="586" t="s">
        <v>494</v>
      </c>
    </row>
    <row r="13" spans="1:10">
      <c r="A13" s="583"/>
      <c r="B13" s="572" t="s">
        <v>491</v>
      </c>
      <c r="C13" s="572" t="s">
        <v>505</v>
      </c>
      <c r="D13" s="573" t="s">
        <v>506</v>
      </c>
      <c r="E13" s="584">
        <v>45112</v>
      </c>
      <c r="F13" s="575" t="s">
        <v>495</v>
      </c>
      <c r="G13" s="585" t="s">
        <v>493</v>
      </c>
      <c r="H13" s="588"/>
    </row>
    <row r="14" spans="1:10">
      <c r="A14" s="583"/>
      <c r="B14" s="572" t="s">
        <v>491</v>
      </c>
      <c r="C14" s="572" t="s">
        <v>507</v>
      </c>
      <c r="D14" s="573" t="s">
        <v>508</v>
      </c>
      <c r="E14" s="584">
        <f t="shared" ref="E14:E20" si="1">E12+7</f>
        <v>45115</v>
      </c>
      <c r="F14" s="575" t="s">
        <v>492</v>
      </c>
      <c r="G14" s="585" t="s">
        <v>493</v>
      </c>
      <c r="H14" s="588"/>
    </row>
    <row r="15" spans="1:10">
      <c r="A15" s="583"/>
      <c r="B15" s="572" t="s">
        <v>491</v>
      </c>
      <c r="C15" s="572" t="s">
        <v>509</v>
      </c>
      <c r="D15" s="573" t="s">
        <v>510</v>
      </c>
      <c r="E15" s="584">
        <f t="shared" si="1"/>
        <v>45119</v>
      </c>
      <c r="F15" s="575" t="s">
        <v>495</v>
      </c>
      <c r="G15" s="585" t="s">
        <v>493</v>
      </c>
      <c r="H15" s="588"/>
    </row>
    <row r="16" spans="1:10">
      <c r="A16" s="583"/>
      <c r="B16" s="572" t="s">
        <v>491</v>
      </c>
      <c r="C16" s="572" t="s">
        <v>511</v>
      </c>
      <c r="D16" s="573" t="s">
        <v>512</v>
      </c>
      <c r="E16" s="584">
        <f t="shared" si="1"/>
        <v>45122</v>
      </c>
      <c r="F16" s="575" t="s">
        <v>492</v>
      </c>
      <c r="G16" s="585" t="s">
        <v>493</v>
      </c>
      <c r="H16" s="588"/>
    </row>
    <row r="17" spans="1:8">
      <c r="A17" s="583"/>
      <c r="B17" s="572" t="s">
        <v>491</v>
      </c>
      <c r="C17" s="572" t="s">
        <v>513</v>
      </c>
      <c r="D17" s="573" t="s">
        <v>514</v>
      </c>
      <c r="E17" s="584">
        <f t="shared" si="1"/>
        <v>45126</v>
      </c>
      <c r="F17" s="575" t="s">
        <v>495</v>
      </c>
      <c r="G17" s="585" t="s">
        <v>493</v>
      </c>
      <c r="H17" s="588"/>
    </row>
    <row r="18" spans="1:8">
      <c r="A18" s="583"/>
      <c r="B18" s="572" t="s">
        <v>491</v>
      </c>
      <c r="C18" s="572" t="s">
        <v>515</v>
      </c>
      <c r="D18" s="573" t="s">
        <v>516</v>
      </c>
      <c r="E18" s="589">
        <f t="shared" si="1"/>
        <v>45129</v>
      </c>
      <c r="F18" s="575" t="s">
        <v>492</v>
      </c>
      <c r="G18" s="585" t="s">
        <v>493</v>
      </c>
      <c r="H18" s="588"/>
    </row>
    <row r="19" spans="1:8">
      <c r="A19" s="583"/>
      <c r="B19" s="572" t="s">
        <v>491</v>
      </c>
      <c r="C19" s="572" t="s">
        <v>517</v>
      </c>
      <c r="D19" s="573" t="s">
        <v>518</v>
      </c>
      <c r="E19" s="589">
        <f t="shared" si="1"/>
        <v>45133</v>
      </c>
      <c r="F19" s="575" t="s">
        <v>495</v>
      </c>
      <c r="G19" s="585" t="s">
        <v>493</v>
      </c>
      <c r="H19" s="588"/>
    </row>
    <row r="20" spans="1:8">
      <c r="A20" s="583"/>
      <c r="B20" s="572" t="s">
        <v>491</v>
      </c>
      <c r="C20" s="572" t="s">
        <v>519</v>
      </c>
      <c r="D20" s="573" t="s">
        <v>520</v>
      </c>
      <c r="E20" s="589">
        <f t="shared" si="1"/>
        <v>45136</v>
      </c>
      <c r="F20" s="575" t="s">
        <v>492</v>
      </c>
      <c r="G20" s="585" t="s">
        <v>493</v>
      </c>
      <c r="H20" s="590"/>
    </row>
    <row r="21" spans="1:8">
      <c r="A21" s="591"/>
      <c r="B21" s="592"/>
      <c r="C21" s="593"/>
      <c r="D21" s="593"/>
      <c r="E21" s="594"/>
      <c r="F21" s="594"/>
      <c r="G21" s="595"/>
      <c r="H21" s="596"/>
    </row>
    <row r="22" spans="1:8">
      <c r="A22" s="597" t="s">
        <v>496</v>
      </c>
    </row>
    <row r="23" spans="1:8">
      <c r="A23" s="598" t="s">
        <v>497</v>
      </c>
    </row>
    <row r="24" spans="1:8">
      <c r="A24" s="599" t="s">
        <v>498</v>
      </c>
    </row>
    <row r="25" spans="1:8" ht="15" customHeight="1">
      <c r="A25" s="599" t="s">
        <v>499</v>
      </c>
    </row>
    <row r="26" spans="1:8">
      <c r="A26" s="599" t="s">
        <v>500</v>
      </c>
    </row>
    <row r="27" spans="1:8">
      <c r="A27" s="600" t="s">
        <v>501</v>
      </c>
    </row>
    <row r="28" spans="1:8">
      <c r="A28" s="600" t="s">
        <v>502</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7"/>
  <sheetViews>
    <sheetView workbookViewId="0">
      <selection activeCell="G294" sqref="G294"/>
    </sheetView>
  </sheetViews>
  <sheetFormatPr defaultColWidth="9.140625" defaultRowHeight="15"/>
  <cols>
    <col min="1" max="1" width="38.140625" style="60" customWidth="1"/>
    <col min="2" max="2" width="20.42578125" style="301" customWidth="1"/>
    <col min="3" max="3" width="14.85546875" style="56" customWidth="1"/>
    <col min="4" max="4" width="11.5703125" style="56" customWidth="1"/>
    <col min="5" max="5" width="10.5703125" style="56" customWidth="1"/>
    <col min="6" max="6" width="10.7109375" style="56" customWidth="1"/>
    <col min="7" max="7" width="12" style="56" customWidth="1"/>
    <col min="8" max="8" width="41.42578125" style="56" customWidth="1"/>
    <col min="9" max="9" width="16.42578125" style="60" customWidth="1"/>
    <col min="10" max="10" width="21.85546875" style="60" customWidth="1"/>
    <col min="11" max="11" width="20" style="60" customWidth="1"/>
    <col min="12" max="12" width="25.28515625" style="60" customWidth="1"/>
    <col min="13" max="13" width="21.28515625" style="60" customWidth="1"/>
    <col min="14" max="14" width="21.42578125" style="60" customWidth="1"/>
    <col min="15" max="15" width="18.7109375" style="56" customWidth="1"/>
    <col min="16" max="16384" width="9.140625" style="56"/>
  </cols>
  <sheetData>
    <row r="1" spans="1:14" s="57" customFormat="1">
      <c r="A1" s="68"/>
      <c r="B1" s="290"/>
      <c r="C1" s="55"/>
      <c r="D1" s="2"/>
      <c r="E1" s="2"/>
      <c r="F1" s="2"/>
      <c r="G1" s="2"/>
      <c r="H1" s="2"/>
      <c r="I1" s="2"/>
      <c r="J1" s="2"/>
      <c r="L1" s="69"/>
      <c r="M1" s="69"/>
      <c r="N1" s="69"/>
    </row>
    <row r="2" spans="1:14" s="57" customFormat="1" ht="15" customHeight="1">
      <c r="A2" s="562" t="s">
        <v>0</v>
      </c>
      <c r="B2" s="561" t="s">
        <v>1</v>
      </c>
      <c r="C2" s="561"/>
      <c r="D2" s="561"/>
      <c r="E2" s="561"/>
      <c r="F2" s="561"/>
      <c r="G2" s="561"/>
      <c r="H2" s="561"/>
      <c r="I2" s="561"/>
      <c r="J2" s="561"/>
      <c r="K2" s="23"/>
      <c r="L2" s="69"/>
      <c r="M2" s="69"/>
      <c r="N2" s="69"/>
    </row>
    <row r="3" spans="1:14" s="57" customFormat="1" ht="15" customHeight="1">
      <c r="A3" s="562"/>
      <c r="B3" s="561" t="s">
        <v>303</v>
      </c>
      <c r="C3" s="561"/>
      <c r="D3" s="561"/>
      <c r="E3" s="561"/>
      <c r="F3" s="561"/>
      <c r="G3" s="561"/>
      <c r="H3" s="561"/>
      <c r="I3" s="561"/>
      <c r="J3" s="561"/>
      <c r="K3" s="23"/>
      <c r="L3" s="69"/>
      <c r="M3" s="69"/>
      <c r="N3" s="69"/>
    </row>
    <row r="4" spans="1:14" s="57" customFormat="1" ht="15" customHeight="1">
      <c r="A4" s="562"/>
      <c r="B4" s="561" t="s">
        <v>2</v>
      </c>
      <c r="C4" s="561"/>
      <c r="D4" s="561"/>
      <c r="E4" s="561"/>
      <c r="F4" s="561"/>
      <c r="G4" s="561"/>
      <c r="H4" s="561"/>
      <c r="I4" s="561"/>
      <c r="J4" s="561"/>
      <c r="K4" s="23"/>
      <c r="L4" s="69"/>
      <c r="M4" s="69"/>
      <c r="N4" s="69"/>
    </row>
    <row r="5" spans="1:14" s="57" customFormat="1">
      <c r="A5" s="473" t="s">
        <v>3</v>
      </c>
      <c r="B5" s="488" t="s">
        <v>4</v>
      </c>
      <c r="C5" s="473" t="s">
        <v>5</v>
      </c>
      <c r="D5" s="563" t="s">
        <v>6</v>
      </c>
      <c r="E5" s="563" t="s">
        <v>7</v>
      </c>
      <c r="F5" s="563" t="s">
        <v>8</v>
      </c>
      <c r="G5" s="71" t="s">
        <v>9</v>
      </c>
      <c r="H5" s="521" t="s">
        <v>10</v>
      </c>
      <c r="I5" s="73" t="s">
        <v>11</v>
      </c>
      <c r="J5" s="74" t="s">
        <v>12</v>
      </c>
      <c r="K5" s="75"/>
      <c r="L5" s="69"/>
      <c r="M5" s="69"/>
      <c r="N5" s="69"/>
    </row>
    <row r="6" spans="1:14" s="57" customFormat="1">
      <c r="A6" s="473"/>
      <c r="B6" s="488"/>
      <c r="C6" s="473"/>
      <c r="D6" s="563"/>
      <c r="E6" s="563"/>
      <c r="F6" s="563"/>
      <c r="G6" s="76" t="s">
        <v>13</v>
      </c>
      <c r="H6" s="521"/>
      <c r="I6" s="77" t="s">
        <v>14</v>
      </c>
      <c r="J6" s="78" t="s">
        <v>15</v>
      </c>
      <c r="K6" s="75"/>
      <c r="L6" s="69"/>
      <c r="M6" s="69"/>
      <c r="N6" s="69"/>
    </row>
    <row r="7" spans="1:14" s="58" customFormat="1" ht="36" customHeight="1">
      <c r="A7" s="33" t="s">
        <v>399</v>
      </c>
      <c r="B7" s="291">
        <v>9437385</v>
      </c>
      <c r="C7" s="32" t="s">
        <v>367</v>
      </c>
      <c r="D7" s="81">
        <f>G7-2</f>
        <v>45112</v>
      </c>
      <c r="E7" s="81">
        <f>G7-2</f>
        <v>45112</v>
      </c>
      <c r="F7" s="81">
        <f>G7-3</f>
        <v>45111</v>
      </c>
      <c r="G7" s="80">
        <v>45114</v>
      </c>
      <c r="H7" s="50" t="s">
        <v>463</v>
      </c>
      <c r="I7" s="82">
        <v>45118</v>
      </c>
      <c r="J7" s="83">
        <f>I7+11</f>
        <v>45129</v>
      </c>
      <c r="K7" s="84" t="s">
        <v>287</v>
      </c>
      <c r="L7" s="69"/>
    </row>
    <row r="8" spans="1:14" s="58" customFormat="1" ht="36" customHeight="1">
      <c r="A8" s="85" t="s">
        <v>400</v>
      </c>
      <c r="B8" s="292">
        <v>9395927</v>
      </c>
      <c r="C8" s="85" t="s">
        <v>401</v>
      </c>
      <c r="D8" s="81">
        <f>G8-2</f>
        <v>45119</v>
      </c>
      <c r="E8" s="81">
        <f>G8-2</f>
        <v>45119</v>
      </c>
      <c r="F8" s="81">
        <f>G8-3</f>
        <v>45118</v>
      </c>
      <c r="G8" s="80">
        <f>G7+7</f>
        <v>45121</v>
      </c>
      <c r="H8" s="50" t="s">
        <v>464</v>
      </c>
      <c r="I8" s="86">
        <v>45126</v>
      </c>
      <c r="J8" s="82">
        <f>I8+11</f>
        <v>45137</v>
      </c>
      <c r="K8" s="87"/>
      <c r="L8" s="69"/>
    </row>
    <row r="9" spans="1:14" s="58" customFormat="1" ht="42.6" customHeight="1">
      <c r="A9" s="85" t="s">
        <v>402</v>
      </c>
      <c r="B9" s="292">
        <v>9280811</v>
      </c>
      <c r="C9" s="88" t="s">
        <v>403</v>
      </c>
      <c r="D9" s="89">
        <f>G9-2</f>
        <v>45126</v>
      </c>
      <c r="E9" s="89">
        <f>G9-2</f>
        <v>45126</v>
      </c>
      <c r="F9" s="89">
        <f>G9-3</f>
        <v>45125</v>
      </c>
      <c r="G9" s="80">
        <f>G8+7</f>
        <v>45128</v>
      </c>
      <c r="H9" s="50" t="s">
        <v>465</v>
      </c>
      <c r="I9" s="86">
        <v>45132</v>
      </c>
      <c r="J9" s="82">
        <f>I9+11</f>
        <v>45143</v>
      </c>
      <c r="K9" s="91"/>
      <c r="L9" s="69"/>
    </row>
    <row r="10" spans="1:14" s="58" customFormat="1" ht="36" customHeight="1">
      <c r="A10" s="92" t="s">
        <v>404</v>
      </c>
      <c r="B10" s="293">
        <v>9290440</v>
      </c>
      <c r="C10" s="90" t="s">
        <v>405</v>
      </c>
      <c r="D10" s="93">
        <v>45020</v>
      </c>
      <c r="E10" s="93">
        <v>45020</v>
      </c>
      <c r="F10" s="93">
        <v>45019</v>
      </c>
      <c r="G10" s="80">
        <f>G9+7</f>
        <v>45135</v>
      </c>
      <c r="H10" s="50" t="s">
        <v>466</v>
      </c>
      <c r="I10" s="94">
        <v>45139</v>
      </c>
      <c r="J10" s="95">
        <f>I10+11</f>
        <v>45150</v>
      </c>
      <c r="K10" s="80"/>
      <c r="L10" s="69"/>
    </row>
    <row r="11" spans="1:14" s="57" customFormat="1" ht="15" customHeight="1">
      <c r="A11" s="559" t="s">
        <v>17</v>
      </c>
      <c r="B11" s="559"/>
      <c r="C11" s="559"/>
      <c r="D11" s="559"/>
      <c r="E11" s="559"/>
      <c r="F11" s="559"/>
      <c r="G11" s="559"/>
      <c r="H11" s="559"/>
      <c r="I11" s="559"/>
      <c r="J11" s="559"/>
      <c r="K11" s="22"/>
      <c r="L11" s="69"/>
      <c r="M11" s="69"/>
      <c r="N11" s="69"/>
    </row>
    <row r="12" spans="1:14" s="57" customFormat="1" ht="15" customHeight="1">
      <c r="A12" s="559" t="s">
        <v>18</v>
      </c>
      <c r="B12" s="559"/>
      <c r="C12" s="559"/>
      <c r="D12" s="559"/>
      <c r="E12" s="559"/>
      <c r="F12" s="559"/>
      <c r="G12" s="559"/>
      <c r="H12" s="559"/>
      <c r="I12" s="559"/>
      <c r="J12" s="559"/>
      <c r="K12" s="22"/>
      <c r="L12" s="69"/>
      <c r="M12" s="69"/>
      <c r="N12" s="69"/>
    </row>
    <row r="13" spans="1:14" s="57" customFormat="1" ht="15" customHeight="1">
      <c r="A13" s="559" t="s">
        <v>19</v>
      </c>
      <c r="B13" s="559"/>
      <c r="C13" s="559"/>
      <c r="D13" s="559"/>
      <c r="E13" s="559"/>
      <c r="F13" s="559"/>
      <c r="G13" s="559"/>
      <c r="H13" s="559"/>
      <c r="I13" s="559"/>
      <c r="J13" s="559"/>
      <c r="K13" s="22"/>
      <c r="L13" s="69"/>
      <c r="M13" s="69"/>
      <c r="N13" s="69"/>
    </row>
    <row r="14" spans="1:14" s="57" customFormat="1" ht="15" customHeight="1">
      <c r="A14" s="559" t="s">
        <v>20</v>
      </c>
      <c r="B14" s="559"/>
      <c r="C14" s="559"/>
      <c r="D14" s="559"/>
      <c r="E14" s="559"/>
      <c r="F14" s="559"/>
      <c r="G14" s="559"/>
      <c r="H14" s="559"/>
      <c r="I14" s="559"/>
      <c r="J14" s="559"/>
      <c r="K14" s="22"/>
      <c r="L14" s="69"/>
      <c r="M14" s="69"/>
      <c r="N14" s="69"/>
    </row>
    <row r="15" spans="1:14" s="57" customFormat="1" ht="15" customHeight="1">
      <c r="A15" s="559" t="s">
        <v>21</v>
      </c>
      <c r="B15" s="559"/>
      <c r="C15" s="559"/>
      <c r="D15" s="559"/>
      <c r="E15" s="559"/>
      <c r="F15" s="559"/>
      <c r="G15" s="559"/>
      <c r="H15" s="559"/>
      <c r="I15" s="559"/>
      <c r="J15" s="559"/>
      <c r="K15" s="22"/>
      <c r="L15" s="69"/>
      <c r="M15" s="69"/>
      <c r="N15" s="69"/>
    </row>
    <row r="16" spans="1:14" s="57" customFormat="1" ht="15" customHeight="1">
      <c r="A16" s="559" t="s">
        <v>22</v>
      </c>
      <c r="B16" s="559"/>
      <c r="C16" s="559"/>
      <c r="D16" s="559"/>
      <c r="E16" s="559"/>
      <c r="F16" s="559"/>
      <c r="G16" s="559"/>
      <c r="H16" s="559"/>
      <c r="I16" s="559"/>
      <c r="J16" s="559"/>
      <c r="K16" s="22"/>
      <c r="L16" s="69"/>
      <c r="M16" s="69"/>
      <c r="N16" s="69"/>
    </row>
    <row r="17" spans="1:16" s="57" customFormat="1" ht="15" customHeight="1">
      <c r="A17" s="457" t="s">
        <v>23</v>
      </c>
      <c r="B17" s="457"/>
      <c r="C17" s="457"/>
      <c r="D17" s="457"/>
      <c r="E17" s="457"/>
      <c r="F17" s="457"/>
      <c r="G17" s="457"/>
      <c r="H17" s="457"/>
      <c r="I17" s="457"/>
      <c r="J17" s="457"/>
      <c r="K17" s="22"/>
      <c r="L17" s="69"/>
      <c r="M17" s="69"/>
      <c r="N17" s="69"/>
    </row>
    <row r="18" spans="1:16" s="59" customFormat="1" ht="15" customHeight="1">
      <c r="A18" s="6"/>
      <c r="B18" s="294"/>
      <c r="C18" s="6"/>
      <c r="D18" s="6"/>
      <c r="E18" s="6"/>
      <c r="F18" s="6"/>
      <c r="G18" s="6"/>
      <c r="H18" s="6"/>
      <c r="I18" s="6"/>
      <c r="J18" s="11"/>
      <c r="K18" s="11"/>
      <c r="L18" s="96"/>
      <c r="M18" s="96"/>
      <c r="N18" s="96"/>
    </row>
    <row r="19" spans="1:16" ht="18.75" hidden="1" customHeight="1">
      <c r="A19" s="560" t="s">
        <v>24</v>
      </c>
      <c r="B19" s="561" t="s">
        <v>25</v>
      </c>
      <c r="C19" s="561"/>
      <c r="D19" s="561"/>
      <c r="E19" s="561"/>
      <c r="F19" s="561"/>
      <c r="G19" s="561"/>
      <c r="H19" s="561"/>
      <c r="I19" s="561"/>
    </row>
    <row r="20" spans="1:16" ht="18.75" hidden="1" customHeight="1">
      <c r="A20" s="560"/>
      <c r="B20" s="561" t="s">
        <v>26</v>
      </c>
      <c r="C20" s="561"/>
      <c r="D20" s="561"/>
      <c r="E20" s="561"/>
      <c r="F20" s="561"/>
      <c r="G20" s="561"/>
      <c r="H20" s="561"/>
      <c r="I20" s="561"/>
    </row>
    <row r="21" spans="1:16" ht="18.75" hidden="1" customHeight="1">
      <c r="A21" s="560"/>
      <c r="B21" s="561" t="s">
        <v>27</v>
      </c>
      <c r="C21" s="561"/>
      <c r="D21" s="561"/>
      <c r="E21" s="561"/>
      <c r="F21" s="561"/>
      <c r="G21" s="561"/>
      <c r="H21" s="561"/>
      <c r="I21" s="561"/>
    </row>
    <row r="22" spans="1:16" ht="15" hidden="1" customHeight="1">
      <c r="A22" s="473" t="s">
        <v>3</v>
      </c>
      <c r="B22" s="488" t="s">
        <v>4</v>
      </c>
      <c r="C22" s="473" t="s">
        <v>5</v>
      </c>
      <c r="D22" s="557" t="s">
        <v>6</v>
      </c>
      <c r="E22" s="557" t="s">
        <v>28</v>
      </c>
      <c r="F22" s="558" t="s">
        <v>29</v>
      </c>
      <c r="G22" s="71" t="s">
        <v>9</v>
      </c>
      <c r="H22" s="71" t="s">
        <v>12</v>
      </c>
      <c r="I22" s="71" t="s">
        <v>12</v>
      </c>
    </row>
    <row r="23" spans="1:16" ht="60" hidden="1" customHeight="1">
      <c r="A23" s="473"/>
      <c r="B23" s="488"/>
      <c r="C23" s="473"/>
      <c r="D23" s="557"/>
      <c r="E23" s="557"/>
      <c r="F23" s="558"/>
      <c r="G23" s="76" t="s">
        <v>13</v>
      </c>
      <c r="H23" s="71" t="s">
        <v>30</v>
      </c>
      <c r="I23" s="71" t="s">
        <v>31</v>
      </c>
    </row>
    <row r="24" spans="1:16" ht="18" hidden="1" customHeight="1">
      <c r="A24" s="97"/>
      <c r="B24" s="295"/>
      <c r="C24" s="97"/>
      <c r="D24" s="52">
        <f>G24-1</f>
        <v>44991</v>
      </c>
      <c r="E24" s="98">
        <f>G24-1</f>
        <v>44991</v>
      </c>
      <c r="F24" s="99">
        <f>G24-2</f>
        <v>44990</v>
      </c>
      <c r="G24" s="100">
        <v>44992</v>
      </c>
      <c r="H24" s="99">
        <f>G24+14</f>
        <v>45006</v>
      </c>
      <c r="I24" s="101"/>
    </row>
    <row r="25" spans="1:16" ht="18" hidden="1" customHeight="1">
      <c r="A25" s="102"/>
      <c r="B25" s="296"/>
      <c r="C25" s="102"/>
      <c r="D25" s="51"/>
      <c r="E25" s="103"/>
      <c r="F25" s="104"/>
      <c r="G25" s="105"/>
      <c r="H25" s="99"/>
      <c r="I25" s="101"/>
    </row>
    <row r="26" spans="1:16" ht="15" hidden="1" customHeight="1">
      <c r="A26" s="97"/>
      <c r="B26" s="295"/>
      <c r="C26" s="97"/>
      <c r="D26" s="98"/>
      <c r="E26" s="98"/>
      <c r="F26" s="99"/>
      <c r="G26" s="100"/>
      <c r="H26" s="99"/>
      <c r="I26" s="106"/>
    </row>
    <row r="27" spans="1:16" ht="15" hidden="1" customHeight="1">
      <c r="A27" s="97"/>
      <c r="B27" s="295"/>
      <c r="C27" s="97"/>
      <c r="D27" s="98"/>
      <c r="E27" s="98"/>
      <c r="F27" s="99"/>
      <c r="G27" s="100"/>
      <c r="H27" s="99"/>
      <c r="I27" s="106"/>
    </row>
    <row r="28" spans="1:16" s="60" customFormat="1" ht="15" hidden="1" customHeight="1">
      <c r="A28" s="555" t="s">
        <v>32</v>
      </c>
      <c r="B28" s="555"/>
      <c r="C28" s="555"/>
      <c r="D28" s="555"/>
      <c r="E28" s="555"/>
      <c r="F28" s="555"/>
      <c r="G28" s="555"/>
      <c r="H28" s="555"/>
      <c r="I28" s="107"/>
      <c r="O28" s="56"/>
      <c r="P28" s="56"/>
    </row>
    <row r="29" spans="1:16" ht="15" hidden="1" customHeight="1">
      <c r="A29" s="555" t="s">
        <v>33</v>
      </c>
      <c r="B29" s="555"/>
      <c r="C29" s="555"/>
      <c r="D29" s="555"/>
      <c r="E29" s="555"/>
      <c r="F29" s="555"/>
      <c r="G29" s="555"/>
      <c r="H29" s="555"/>
      <c r="I29" s="107"/>
    </row>
    <row r="30" spans="1:16" ht="15" hidden="1" customHeight="1">
      <c r="A30" s="108"/>
      <c r="B30" s="297"/>
      <c r="C30" s="61"/>
      <c r="D30" s="61"/>
      <c r="E30" s="61"/>
      <c r="F30" s="61"/>
      <c r="G30" s="61"/>
      <c r="H30" s="61"/>
      <c r="I30" s="108"/>
      <c r="J30" s="108"/>
    </row>
    <row r="31" spans="1:16" ht="18" customHeight="1">
      <c r="A31" s="556" t="s">
        <v>34</v>
      </c>
      <c r="B31" s="543" t="s">
        <v>35</v>
      </c>
      <c r="C31" s="543"/>
      <c r="D31" s="543"/>
      <c r="E31" s="543"/>
      <c r="F31" s="543"/>
      <c r="G31" s="543"/>
      <c r="H31" s="543"/>
      <c r="I31" s="543"/>
      <c r="J31" s="543"/>
      <c r="K31" s="543"/>
      <c r="L31" s="543"/>
      <c r="M31" s="543"/>
    </row>
    <row r="32" spans="1:16" ht="18" customHeight="1">
      <c r="A32" s="556"/>
      <c r="B32" s="551" t="s">
        <v>302</v>
      </c>
      <c r="C32" s="551"/>
      <c r="D32" s="551"/>
      <c r="E32" s="551"/>
      <c r="F32" s="551"/>
      <c r="G32" s="551"/>
      <c r="H32" s="551"/>
      <c r="I32" s="551"/>
      <c r="J32" s="551"/>
      <c r="K32" s="551"/>
      <c r="L32" s="551"/>
      <c r="M32" s="551"/>
    </row>
    <row r="33" spans="1:16" ht="18" customHeight="1">
      <c r="A33" s="556"/>
      <c r="B33" s="543" t="s">
        <v>36</v>
      </c>
      <c r="C33" s="543"/>
      <c r="D33" s="543"/>
      <c r="E33" s="543"/>
      <c r="F33" s="543"/>
      <c r="G33" s="543"/>
      <c r="H33" s="543"/>
      <c r="I33" s="543"/>
      <c r="J33" s="543"/>
      <c r="K33" s="543"/>
      <c r="L33" s="543"/>
      <c r="M33" s="543"/>
    </row>
    <row r="34" spans="1:16" ht="15" customHeight="1">
      <c r="A34" s="473" t="s">
        <v>3</v>
      </c>
      <c r="B34" s="488" t="s">
        <v>4</v>
      </c>
      <c r="C34" s="473" t="s">
        <v>5</v>
      </c>
      <c r="D34" s="477" t="s">
        <v>37</v>
      </c>
      <c r="E34" s="476" t="s">
        <v>28</v>
      </c>
      <c r="F34" s="476" t="s">
        <v>38</v>
      </c>
      <c r="G34" s="71" t="s">
        <v>39</v>
      </c>
      <c r="H34" s="462" t="s">
        <v>10</v>
      </c>
      <c r="I34" s="462"/>
      <c r="J34" s="73" t="s">
        <v>12</v>
      </c>
      <c r="K34" s="73" t="s">
        <v>12</v>
      </c>
      <c r="L34" s="109" t="s">
        <v>12</v>
      </c>
      <c r="M34" s="110" t="s">
        <v>12</v>
      </c>
    </row>
    <row r="35" spans="1:16" ht="33.75" customHeight="1">
      <c r="A35" s="473"/>
      <c r="B35" s="488"/>
      <c r="C35" s="473"/>
      <c r="D35" s="477"/>
      <c r="E35" s="476"/>
      <c r="F35" s="476"/>
      <c r="G35" s="76" t="s">
        <v>13</v>
      </c>
      <c r="H35" s="71" t="s">
        <v>40</v>
      </c>
      <c r="I35" s="77" t="s">
        <v>307</v>
      </c>
      <c r="J35" s="77" t="s">
        <v>288</v>
      </c>
      <c r="K35" s="111" t="s">
        <v>289</v>
      </c>
      <c r="L35" s="112" t="s">
        <v>313</v>
      </c>
      <c r="M35" s="110" t="s">
        <v>290</v>
      </c>
    </row>
    <row r="36" spans="1:16" ht="15.75" customHeight="1">
      <c r="A36" s="90" t="str">
        <f t="shared" ref="A36:C39" si="0">A7</f>
        <v>SEASPAN LONCOMILLA V.11E</v>
      </c>
      <c r="B36" s="292">
        <f t="shared" si="0"/>
        <v>9437385</v>
      </c>
      <c r="C36" s="90" t="str">
        <f t="shared" si="0"/>
        <v>SL7 11E</v>
      </c>
      <c r="D36" s="89">
        <f>G36-2</f>
        <v>45112</v>
      </c>
      <c r="E36" s="89">
        <f>G36-2</f>
        <v>45112</v>
      </c>
      <c r="F36" s="89">
        <f>G36-3</f>
        <v>45111</v>
      </c>
      <c r="G36" s="90">
        <f>G7</f>
        <v>45114</v>
      </c>
      <c r="H36" s="113" t="s">
        <v>406</v>
      </c>
      <c r="I36" s="114">
        <v>45122</v>
      </c>
      <c r="J36" s="114">
        <f>G36+30</f>
        <v>45144</v>
      </c>
      <c r="K36" s="114">
        <f>J36+4</f>
        <v>45148</v>
      </c>
      <c r="L36" s="115">
        <f>G36+28</f>
        <v>45142</v>
      </c>
      <c r="M36" s="110">
        <f>L36+1</f>
        <v>45143</v>
      </c>
    </row>
    <row r="37" spans="1:16" ht="15.75" customHeight="1">
      <c r="A37" s="289" t="str">
        <f t="shared" si="0"/>
        <v>ZIM CARMEL V.16E</v>
      </c>
      <c r="B37" s="298">
        <f t="shared" si="0"/>
        <v>9395927</v>
      </c>
      <c r="C37" s="113" t="str">
        <f t="shared" si="0"/>
        <v>UXH 16E</v>
      </c>
      <c r="D37" s="51">
        <f>G37-3</f>
        <v>45118</v>
      </c>
      <c r="E37" s="52">
        <f>G37-3</f>
        <v>45118</v>
      </c>
      <c r="F37" s="52">
        <f>G37-3</f>
        <v>45118</v>
      </c>
      <c r="G37" s="116">
        <f>G8</f>
        <v>45121</v>
      </c>
      <c r="H37" s="113" t="s">
        <v>407</v>
      </c>
      <c r="I37" s="114">
        <f>I36+7</f>
        <v>45129</v>
      </c>
      <c r="J37" s="114">
        <f>G37+30</f>
        <v>45151</v>
      </c>
      <c r="K37" s="114">
        <f>J37+4</f>
        <v>45155</v>
      </c>
      <c r="L37" s="115">
        <f>G37+28</f>
        <v>45149</v>
      </c>
      <c r="M37" s="110"/>
    </row>
    <row r="38" spans="1:16" ht="15" customHeight="1">
      <c r="A38" s="90" t="str">
        <f t="shared" si="0"/>
        <v>STAMATIS B V.271E</v>
      </c>
      <c r="B38" s="292">
        <f t="shared" si="0"/>
        <v>9280811</v>
      </c>
      <c r="C38" s="90" t="str">
        <f t="shared" si="0"/>
        <v>TM5 271E</v>
      </c>
      <c r="D38" s="117">
        <f>G38-3</f>
        <v>45125</v>
      </c>
      <c r="E38" s="117">
        <f>G38-3</f>
        <v>45125</v>
      </c>
      <c r="F38" s="117">
        <f>G38-3</f>
        <v>45125</v>
      </c>
      <c r="G38" s="90">
        <f>G9</f>
        <v>45128</v>
      </c>
      <c r="H38" s="113" t="s">
        <v>408</v>
      </c>
      <c r="I38" s="114">
        <f>I37+7</f>
        <v>45136</v>
      </c>
      <c r="J38" s="114">
        <f>G38+30</f>
        <v>45158</v>
      </c>
      <c r="K38" s="114">
        <f>J38+4</f>
        <v>45162</v>
      </c>
      <c r="L38" s="115">
        <f>G38+28</f>
        <v>45156</v>
      </c>
      <c r="M38" s="110">
        <f>L38+1</f>
        <v>45157</v>
      </c>
    </row>
    <row r="39" spans="1:16" ht="16.899999999999999" customHeight="1">
      <c r="A39" s="90" t="str">
        <f t="shared" si="0"/>
        <v>BELLAVIA V.58E</v>
      </c>
      <c r="B39" s="292">
        <f t="shared" si="0"/>
        <v>9290440</v>
      </c>
      <c r="C39" s="90" t="str">
        <f t="shared" si="0"/>
        <v>BLV 58E</v>
      </c>
      <c r="D39" s="118">
        <f>G39-3</f>
        <v>45132</v>
      </c>
      <c r="E39" s="117">
        <f>G39-3</f>
        <v>45132</v>
      </c>
      <c r="F39" s="117">
        <f>G39-3</f>
        <v>45132</v>
      </c>
      <c r="G39" s="90">
        <f>G10</f>
        <v>45135</v>
      </c>
      <c r="H39" s="113" t="s">
        <v>409</v>
      </c>
      <c r="I39" s="114">
        <f>I38+7</f>
        <v>45143</v>
      </c>
      <c r="J39" s="114">
        <f>G39+30</f>
        <v>45165</v>
      </c>
      <c r="K39" s="114">
        <f>J39+4</f>
        <v>45169</v>
      </c>
      <c r="L39" s="115">
        <f>G39+28</f>
        <v>45163</v>
      </c>
      <c r="M39" s="110">
        <f>L39+1</f>
        <v>45164</v>
      </c>
    </row>
    <row r="40" spans="1:16" ht="15" customHeight="1">
      <c r="A40" s="552" t="s">
        <v>41</v>
      </c>
      <c r="B40" s="552"/>
      <c r="C40" s="552"/>
      <c r="D40" s="552"/>
      <c r="E40" s="552"/>
      <c r="F40" s="552"/>
      <c r="G40" s="552"/>
      <c r="H40" s="552"/>
      <c r="I40" s="552"/>
      <c r="J40" s="552"/>
      <c r="K40" s="552"/>
      <c r="L40" s="552"/>
      <c r="M40" s="552"/>
    </row>
    <row r="41" spans="1:16" ht="15.75" customHeight="1">
      <c r="A41" s="552" t="s">
        <v>42</v>
      </c>
      <c r="B41" s="552"/>
      <c r="C41" s="552"/>
      <c r="D41" s="552"/>
      <c r="E41" s="552"/>
      <c r="F41" s="552"/>
      <c r="G41" s="552"/>
      <c r="H41" s="552"/>
      <c r="I41" s="552"/>
      <c r="J41" s="552"/>
      <c r="K41" s="552"/>
      <c r="L41" s="552"/>
      <c r="M41" s="552"/>
    </row>
    <row r="42" spans="1:16" ht="15" customHeight="1">
      <c r="A42" s="552" t="s">
        <v>43</v>
      </c>
      <c r="B42" s="552"/>
      <c r="C42" s="552"/>
      <c r="D42" s="552"/>
      <c r="E42" s="552"/>
      <c r="F42" s="552"/>
      <c r="G42" s="552"/>
      <c r="H42" s="552"/>
      <c r="I42" s="552"/>
      <c r="J42" s="552"/>
      <c r="K42" s="552"/>
      <c r="L42" s="552"/>
      <c r="M42" s="552"/>
    </row>
    <row r="43" spans="1:16" s="60" customFormat="1" ht="15" customHeight="1">
      <c r="A43" s="108"/>
      <c r="B43" s="299"/>
      <c r="C43" s="108"/>
      <c r="D43" s="108"/>
      <c r="E43" s="108"/>
      <c r="F43" s="108"/>
      <c r="G43" s="108"/>
      <c r="H43" s="108"/>
      <c r="I43" s="108"/>
      <c r="J43" s="108"/>
      <c r="K43" s="108"/>
      <c r="L43" s="108"/>
      <c r="O43" s="56"/>
      <c r="P43" s="56"/>
    </row>
    <row r="44" spans="1:16" s="60" customFormat="1" ht="18" customHeight="1">
      <c r="A44" s="553" t="s">
        <v>44</v>
      </c>
      <c r="B44" s="543" t="s">
        <v>45</v>
      </c>
      <c r="C44" s="543"/>
      <c r="D44" s="543"/>
      <c r="E44" s="543"/>
      <c r="F44" s="543"/>
      <c r="G44" s="543"/>
      <c r="H44" s="543"/>
      <c r="I44" s="543"/>
      <c r="J44" s="543"/>
      <c r="O44" s="56"/>
      <c r="P44" s="56"/>
    </row>
    <row r="45" spans="1:16" s="60" customFormat="1" ht="18" customHeight="1">
      <c r="A45" s="553"/>
      <c r="B45" s="554" t="s">
        <v>46</v>
      </c>
      <c r="C45" s="554"/>
      <c r="D45" s="554"/>
      <c r="E45" s="554"/>
      <c r="F45" s="554"/>
      <c r="G45" s="554"/>
      <c r="H45" s="554"/>
      <c r="I45" s="554"/>
      <c r="J45" s="554"/>
      <c r="K45" s="120" t="s">
        <v>305</v>
      </c>
      <c r="O45" s="56"/>
      <c r="P45" s="56"/>
    </row>
    <row r="46" spans="1:16" ht="18" customHeight="1">
      <c r="A46" s="553"/>
      <c r="B46" s="554" t="s">
        <v>357</v>
      </c>
      <c r="C46" s="554"/>
      <c r="D46" s="554"/>
      <c r="E46" s="554"/>
      <c r="F46" s="554"/>
      <c r="G46" s="554"/>
      <c r="H46" s="554"/>
      <c r="I46" s="554"/>
      <c r="J46" s="554"/>
    </row>
    <row r="47" spans="1:16" ht="15" customHeight="1">
      <c r="A47" s="422" t="s">
        <v>3</v>
      </c>
      <c r="B47" s="421" t="s">
        <v>4</v>
      </c>
      <c r="C47" s="422" t="s">
        <v>5</v>
      </c>
      <c r="D47" s="424" t="s">
        <v>37</v>
      </c>
      <c r="E47" s="423" t="s">
        <v>28</v>
      </c>
      <c r="F47" s="423" t="s">
        <v>47</v>
      </c>
      <c r="G47" s="71" t="s">
        <v>9</v>
      </c>
      <c r="H47" s="505" t="s">
        <v>48</v>
      </c>
      <c r="I47" s="505" t="s">
        <v>49</v>
      </c>
      <c r="J47" s="505" t="s">
        <v>50</v>
      </c>
    </row>
    <row r="48" spans="1:16" ht="28.5" customHeight="1">
      <c r="A48" s="422"/>
      <c r="B48" s="421"/>
      <c r="C48" s="422"/>
      <c r="D48" s="424"/>
      <c r="E48" s="423"/>
      <c r="F48" s="423"/>
      <c r="G48" s="76" t="s">
        <v>13</v>
      </c>
      <c r="H48" s="505"/>
      <c r="I48" s="505"/>
      <c r="J48" s="505"/>
    </row>
    <row r="49" spans="1:16">
      <c r="A49" s="27" t="s">
        <v>410</v>
      </c>
      <c r="B49" s="298" t="s">
        <v>51</v>
      </c>
      <c r="C49" s="113" t="s">
        <v>332</v>
      </c>
      <c r="D49" s="52">
        <f t="shared" ref="D49:D54" si="1">G49-2</f>
        <v>45106</v>
      </c>
      <c r="E49" s="52">
        <f t="shared" ref="E49:E54" si="2">G49-2</f>
        <v>45106</v>
      </c>
      <c r="F49" s="52">
        <f t="shared" ref="F49:F54" si="3">G49-3</f>
        <v>45105</v>
      </c>
      <c r="G49" s="119">
        <v>45108</v>
      </c>
      <c r="H49" s="121">
        <f t="shared" ref="H49:H54" si="4">G49+32</f>
        <v>45140</v>
      </c>
      <c r="I49" s="121">
        <f t="shared" ref="I49:I54" si="5">G49+34</f>
        <v>45142</v>
      </c>
      <c r="J49" s="121">
        <f t="shared" ref="J49:J54" si="6">G49+39</f>
        <v>45147</v>
      </c>
      <c r="K49" s="122"/>
    </row>
    <row r="50" spans="1:16">
      <c r="A50" s="123" t="s">
        <v>354</v>
      </c>
      <c r="B50" s="300" t="s">
        <v>300</v>
      </c>
      <c r="C50" s="123" t="s">
        <v>353</v>
      </c>
      <c r="D50" s="117">
        <f t="shared" si="1"/>
        <v>45115</v>
      </c>
      <c r="E50" s="117">
        <f t="shared" si="2"/>
        <v>45115</v>
      </c>
      <c r="F50" s="117">
        <f t="shared" si="3"/>
        <v>45114</v>
      </c>
      <c r="G50" s="119">
        <v>45117</v>
      </c>
      <c r="H50" s="121">
        <f t="shared" si="4"/>
        <v>45149</v>
      </c>
      <c r="I50" s="121">
        <f t="shared" si="5"/>
        <v>45151</v>
      </c>
      <c r="J50" s="121">
        <f t="shared" si="6"/>
        <v>45156</v>
      </c>
    </row>
    <row r="51" spans="1:16">
      <c r="A51" s="123" t="s">
        <v>427</v>
      </c>
      <c r="B51" s="300" t="s">
        <v>16</v>
      </c>
      <c r="C51" s="123" t="s">
        <v>416</v>
      </c>
      <c r="D51" s="52">
        <f t="shared" si="1"/>
        <v>45123</v>
      </c>
      <c r="E51" s="52">
        <f t="shared" si="2"/>
        <v>45123</v>
      </c>
      <c r="F51" s="52">
        <f t="shared" si="3"/>
        <v>45122</v>
      </c>
      <c r="G51" s="119">
        <v>45125</v>
      </c>
      <c r="H51" s="121">
        <f t="shared" si="4"/>
        <v>45157</v>
      </c>
      <c r="I51" s="121">
        <f t="shared" si="5"/>
        <v>45159</v>
      </c>
      <c r="J51" s="121">
        <f t="shared" si="6"/>
        <v>45164</v>
      </c>
    </row>
    <row r="52" spans="1:16">
      <c r="A52" s="27" t="s">
        <v>428</v>
      </c>
      <c r="B52" s="334" t="s">
        <v>431</v>
      </c>
      <c r="C52" s="123" t="s">
        <v>415</v>
      </c>
      <c r="D52" s="52">
        <f t="shared" si="1"/>
        <v>45126</v>
      </c>
      <c r="E52" s="52">
        <f t="shared" si="2"/>
        <v>45126</v>
      </c>
      <c r="F52" s="52">
        <f t="shared" si="3"/>
        <v>45125</v>
      </c>
      <c r="G52" s="119">
        <v>45128</v>
      </c>
      <c r="H52" s="121">
        <f t="shared" si="4"/>
        <v>45160</v>
      </c>
      <c r="I52" s="121">
        <f t="shared" si="5"/>
        <v>45162</v>
      </c>
      <c r="J52" s="121">
        <f t="shared" si="6"/>
        <v>45167</v>
      </c>
    </row>
    <row r="53" spans="1:16">
      <c r="A53" s="27" t="s">
        <v>429</v>
      </c>
      <c r="B53" s="300" t="s">
        <v>248</v>
      </c>
      <c r="C53" s="123" t="s">
        <v>417</v>
      </c>
      <c r="D53" s="52">
        <f t="shared" si="1"/>
        <v>45133</v>
      </c>
      <c r="E53" s="52">
        <f t="shared" si="2"/>
        <v>45133</v>
      </c>
      <c r="F53" s="52">
        <f t="shared" si="3"/>
        <v>45132</v>
      </c>
      <c r="G53" s="119">
        <f>G52+7</f>
        <v>45135</v>
      </c>
      <c r="H53" s="121">
        <f t="shared" si="4"/>
        <v>45167</v>
      </c>
      <c r="I53" s="121">
        <f t="shared" si="5"/>
        <v>45169</v>
      </c>
      <c r="J53" s="121">
        <f t="shared" si="6"/>
        <v>45174</v>
      </c>
    </row>
    <row r="54" spans="1:16" ht="15" customHeight="1">
      <c r="A54" s="27" t="s">
        <v>430</v>
      </c>
      <c r="B54" s="300">
        <v>9728253</v>
      </c>
      <c r="C54" s="123" t="s">
        <v>418</v>
      </c>
      <c r="D54" s="117">
        <f t="shared" si="1"/>
        <v>45140</v>
      </c>
      <c r="E54" s="117">
        <f t="shared" si="2"/>
        <v>45140</v>
      </c>
      <c r="F54" s="117">
        <f t="shared" si="3"/>
        <v>45139</v>
      </c>
      <c r="G54" s="119">
        <f>G53+7</f>
        <v>45142</v>
      </c>
      <c r="H54" s="121">
        <f t="shared" si="4"/>
        <v>45174</v>
      </c>
      <c r="I54" s="121">
        <f t="shared" si="5"/>
        <v>45176</v>
      </c>
      <c r="J54" s="121">
        <f t="shared" si="6"/>
        <v>45181</v>
      </c>
    </row>
    <row r="55" spans="1:16">
      <c r="A55" s="541" t="s">
        <v>52</v>
      </c>
      <c r="B55" s="541"/>
      <c r="C55" s="541"/>
      <c r="D55" s="541"/>
      <c r="E55" s="541"/>
      <c r="F55" s="541"/>
      <c r="G55" s="541"/>
      <c r="H55" s="541"/>
      <c r="I55" s="541"/>
      <c r="J55" s="541"/>
      <c r="K55" s="56"/>
    </row>
    <row r="56" spans="1:16" s="57" customFormat="1" ht="15" customHeight="1">
      <c r="A56" s="550" t="s">
        <v>53</v>
      </c>
      <c r="B56" s="550"/>
      <c r="C56" s="550"/>
      <c r="D56" s="550"/>
      <c r="E56" s="550"/>
      <c r="F56" s="550"/>
      <c r="G56" s="550"/>
      <c r="H56" s="550"/>
      <c r="I56" s="550"/>
      <c r="J56" s="550"/>
      <c r="K56" s="56"/>
      <c r="L56" s="60"/>
      <c r="M56" s="69"/>
      <c r="N56" s="69"/>
    </row>
    <row r="57" spans="1:16" s="59" customFormat="1">
      <c r="A57" s="56"/>
      <c r="B57" s="301"/>
      <c r="C57" s="56"/>
      <c r="D57" s="56"/>
      <c r="E57" s="56"/>
      <c r="F57" s="56"/>
      <c r="G57" s="56"/>
      <c r="H57" s="56"/>
      <c r="I57" s="56"/>
      <c r="J57" s="56"/>
      <c r="K57" s="56"/>
      <c r="L57" s="60"/>
      <c r="M57" s="96"/>
      <c r="N57" s="96"/>
    </row>
    <row r="58" spans="1:16" ht="18" customHeight="1">
      <c r="A58" s="546" t="s">
        <v>54</v>
      </c>
      <c r="B58" s="551" t="s">
        <v>329</v>
      </c>
      <c r="C58" s="551"/>
      <c r="D58" s="551"/>
      <c r="E58" s="551"/>
      <c r="F58" s="551"/>
      <c r="G58" s="551"/>
      <c r="H58" s="551"/>
      <c r="I58" s="551"/>
      <c r="J58" s="551"/>
      <c r="K58" s="551"/>
      <c r="L58" s="551"/>
    </row>
    <row r="59" spans="1:16" ht="18">
      <c r="A59" s="546"/>
      <c r="B59" s="551" t="s">
        <v>55</v>
      </c>
      <c r="C59" s="551"/>
      <c r="D59" s="551"/>
      <c r="E59" s="551"/>
      <c r="F59" s="551"/>
      <c r="G59" s="551"/>
      <c r="H59" s="551"/>
      <c r="I59" s="551"/>
      <c r="J59" s="551"/>
      <c r="K59" s="551"/>
      <c r="L59" s="551"/>
    </row>
    <row r="60" spans="1:16" ht="18">
      <c r="A60" s="546"/>
      <c r="B60" s="543" t="s">
        <v>356</v>
      </c>
      <c r="C60" s="543"/>
      <c r="D60" s="543"/>
      <c r="E60" s="543"/>
      <c r="F60" s="543"/>
      <c r="G60" s="543"/>
      <c r="H60" s="543"/>
      <c r="I60" s="543"/>
      <c r="J60" s="543"/>
      <c r="K60" s="543"/>
      <c r="L60" s="543"/>
    </row>
    <row r="61" spans="1:16" ht="15" customHeight="1">
      <c r="A61" s="422" t="s">
        <v>3</v>
      </c>
      <c r="B61" s="421" t="s">
        <v>4</v>
      </c>
      <c r="C61" s="422" t="s">
        <v>5</v>
      </c>
      <c r="D61" s="424" t="s">
        <v>37</v>
      </c>
      <c r="E61" s="545" t="s">
        <v>28</v>
      </c>
      <c r="F61" s="545" t="s">
        <v>47</v>
      </c>
      <c r="G61" s="71" t="s">
        <v>9</v>
      </c>
      <c r="H61" s="505" t="s">
        <v>56</v>
      </c>
      <c r="I61" s="505" t="s">
        <v>308</v>
      </c>
      <c r="J61" s="505" t="s">
        <v>309</v>
      </c>
      <c r="K61" s="505" t="s">
        <v>310</v>
      </c>
      <c r="L61" s="505" t="s">
        <v>311</v>
      </c>
      <c r="O61" s="60"/>
      <c r="P61" s="60"/>
    </row>
    <row r="62" spans="1:16" ht="36.75" customHeight="1">
      <c r="A62" s="422"/>
      <c r="B62" s="421"/>
      <c r="C62" s="422"/>
      <c r="D62" s="424"/>
      <c r="E62" s="545"/>
      <c r="F62" s="545"/>
      <c r="G62" s="76" t="s">
        <v>13</v>
      </c>
      <c r="H62" s="505"/>
      <c r="I62" s="505"/>
      <c r="J62" s="505"/>
      <c r="K62" s="505"/>
      <c r="L62" s="505"/>
      <c r="O62" s="60"/>
      <c r="P62" s="60"/>
    </row>
    <row r="63" spans="1:16">
      <c r="A63" s="113" t="s">
        <v>337</v>
      </c>
      <c r="B63" s="298" t="s">
        <v>57</v>
      </c>
      <c r="C63" s="113" t="s">
        <v>334</v>
      </c>
      <c r="D63" s="51">
        <f>G63-2</f>
        <v>45110</v>
      </c>
      <c r="E63" s="52">
        <f>G63-2</f>
        <v>45110</v>
      </c>
      <c r="F63" s="52">
        <f>G63-3</f>
        <v>45109</v>
      </c>
      <c r="G63" s="119">
        <v>45112</v>
      </c>
      <c r="H63" s="124">
        <f>G63+28</f>
        <v>45140</v>
      </c>
      <c r="I63" s="124">
        <f>G63+33</f>
        <v>45145</v>
      </c>
      <c r="J63" s="114">
        <f>G63+37</f>
        <v>45149</v>
      </c>
      <c r="K63" s="114">
        <f>G63+39</f>
        <v>45151</v>
      </c>
      <c r="L63" s="114">
        <f>G63+42</f>
        <v>45154</v>
      </c>
      <c r="M63" s="125"/>
      <c r="O63" s="60"/>
      <c r="P63" s="60"/>
    </row>
    <row r="64" spans="1:16">
      <c r="A64" s="113" t="s">
        <v>423</v>
      </c>
      <c r="B64" s="298" t="s">
        <v>58</v>
      </c>
      <c r="C64" s="113" t="s">
        <v>419</v>
      </c>
      <c r="D64" s="51">
        <f>G64-2</f>
        <v>45117</v>
      </c>
      <c r="E64" s="52">
        <f>G64-2</f>
        <v>45117</v>
      </c>
      <c r="F64" s="52">
        <f>G64-3</f>
        <v>45116</v>
      </c>
      <c r="G64" s="116">
        <f>G63+7</f>
        <v>45119</v>
      </c>
      <c r="H64" s="124">
        <f>G64+28</f>
        <v>45147</v>
      </c>
      <c r="I64" s="124">
        <f>G64+33</f>
        <v>45152</v>
      </c>
      <c r="J64" s="114">
        <f>G64+37</f>
        <v>45156</v>
      </c>
      <c r="K64" s="114">
        <f>G64+39</f>
        <v>45158</v>
      </c>
      <c r="L64" s="114">
        <f>G64+42</f>
        <v>45161</v>
      </c>
      <c r="M64" s="125"/>
      <c r="O64" s="60"/>
      <c r="P64" s="60"/>
    </row>
    <row r="65" spans="1:16" ht="14.45" customHeight="1">
      <c r="A65" s="113" t="s">
        <v>424</v>
      </c>
      <c r="B65" s="298" t="s">
        <v>59</v>
      </c>
      <c r="C65" s="113" t="s">
        <v>420</v>
      </c>
      <c r="D65" s="51">
        <f>G65-2</f>
        <v>45124</v>
      </c>
      <c r="E65" s="52">
        <f>G65-2</f>
        <v>45124</v>
      </c>
      <c r="F65" s="117">
        <f>G65-3</f>
        <v>45123</v>
      </c>
      <c r="G65" s="116">
        <f>G64+7</f>
        <v>45126</v>
      </c>
      <c r="H65" s="124">
        <f>G65+28</f>
        <v>45154</v>
      </c>
      <c r="I65" s="124">
        <f>G65+33</f>
        <v>45159</v>
      </c>
      <c r="J65" s="114">
        <f>G65+37</f>
        <v>45163</v>
      </c>
      <c r="K65" s="114">
        <f>G65+39</f>
        <v>45165</v>
      </c>
      <c r="L65" s="114">
        <f>G65+42</f>
        <v>45168</v>
      </c>
      <c r="M65" s="125"/>
      <c r="O65" s="60"/>
      <c r="P65" s="60"/>
    </row>
    <row r="66" spans="1:16">
      <c r="A66" s="113" t="s">
        <v>426</v>
      </c>
      <c r="B66" s="298" t="s">
        <v>249</v>
      </c>
      <c r="C66" s="113" t="s">
        <v>421</v>
      </c>
      <c r="D66" s="51">
        <f>G66-2</f>
        <v>45132</v>
      </c>
      <c r="E66" s="52">
        <f>G66-2</f>
        <v>45132</v>
      </c>
      <c r="F66" s="117">
        <f>G66-3</f>
        <v>45131</v>
      </c>
      <c r="G66" s="116">
        <v>45134</v>
      </c>
      <c r="H66" s="124">
        <f>G66+28</f>
        <v>45162</v>
      </c>
      <c r="I66" s="124">
        <f>G66+33</f>
        <v>45167</v>
      </c>
      <c r="J66" s="124">
        <f>G66+37</f>
        <v>45171</v>
      </c>
      <c r="K66" s="124">
        <f>G66+39</f>
        <v>45173</v>
      </c>
      <c r="L66" s="124">
        <f>G66+42</f>
        <v>45176</v>
      </c>
      <c r="M66" s="125"/>
      <c r="O66" s="60"/>
      <c r="P66" s="60"/>
    </row>
    <row r="67" spans="1:16">
      <c r="A67" s="113" t="s">
        <v>425</v>
      </c>
      <c r="B67" s="298" t="s">
        <v>301</v>
      </c>
      <c r="C67" s="113" t="s">
        <v>422</v>
      </c>
      <c r="D67" s="51">
        <f>G67-2</f>
        <v>45143</v>
      </c>
      <c r="E67" s="52">
        <f>G67-2</f>
        <v>45143</v>
      </c>
      <c r="F67" s="52">
        <f>G67-3</f>
        <v>45142</v>
      </c>
      <c r="G67" s="116">
        <v>45145</v>
      </c>
      <c r="H67" s="124">
        <f>G67+28</f>
        <v>45173</v>
      </c>
      <c r="I67" s="124">
        <f>G67+33</f>
        <v>45178</v>
      </c>
      <c r="J67" s="114">
        <f>G67+37</f>
        <v>45182</v>
      </c>
      <c r="K67" s="114">
        <f>G67+39</f>
        <v>45184</v>
      </c>
      <c r="L67" s="114">
        <f>G67+42</f>
        <v>45187</v>
      </c>
      <c r="M67" s="125"/>
      <c r="O67" s="108"/>
      <c r="P67" s="60"/>
    </row>
    <row r="68" spans="1:16" ht="34.5" customHeight="1">
      <c r="A68" s="549" t="s">
        <v>294</v>
      </c>
      <c r="B68" s="549"/>
      <c r="C68" s="549"/>
      <c r="D68" s="549"/>
      <c r="E68" s="549"/>
      <c r="F68" s="549"/>
      <c r="G68" s="549"/>
      <c r="H68" s="549"/>
      <c r="I68" s="549"/>
      <c r="J68" s="549"/>
      <c r="K68" s="549"/>
      <c r="L68" s="549"/>
      <c r="N68" s="108"/>
      <c r="O68" s="60"/>
    </row>
    <row r="69" spans="1:16">
      <c r="A69" s="541" t="s">
        <v>52</v>
      </c>
      <c r="B69" s="541"/>
      <c r="C69" s="541"/>
      <c r="D69" s="541"/>
      <c r="E69" s="541"/>
      <c r="F69" s="541"/>
      <c r="G69" s="541"/>
      <c r="H69" s="541"/>
      <c r="I69" s="541"/>
      <c r="J69" s="541"/>
      <c r="K69" s="541"/>
      <c r="L69" s="541"/>
    </row>
    <row r="70" spans="1:16" s="57" customFormat="1">
      <c r="A70" s="541" t="s">
        <v>53</v>
      </c>
      <c r="B70" s="541"/>
      <c r="C70" s="541"/>
      <c r="D70" s="541"/>
      <c r="E70" s="541"/>
      <c r="F70" s="541"/>
      <c r="G70" s="541"/>
      <c r="H70" s="541"/>
      <c r="I70" s="541"/>
      <c r="J70" s="541"/>
      <c r="K70" s="541"/>
      <c r="L70" s="541"/>
      <c r="M70" s="69"/>
      <c r="N70" s="69"/>
    </row>
    <row r="71" spans="1:16" s="59" customFormat="1">
      <c r="A71" s="56"/>
      <c r="B71" s="301"/>
      <c r="C71" s="56"/>
      <c r="D71" s="56"/>
      <c r="E71" s="56"/>
      <c r="F71" s="56"/>
      <c r="G71" s="56"/>
      <c r="H71" s="56"/>
      <c r="I71" s="56"/>
      <c r="J71" s="56"/>
      <c r="K71" s="56"/>
      <c r="L71" s="60"/>
      <c r="M71" s="96"/>
      <c r="N71" s="96"/>
    </row>
    <row r="72" spans="1:16" ht="18" customHeight="1">
      <c r="A72" s="546" t="s">
        <v>60</v>
      </c>
      <c r="B72" s="547" t="s">
        <v>61</v>
      </c>
      <c r="C72" s="547"/>
      <c r="D72" s="547"/>
      <c r="E72" s="547"/>
      <c r="F72" s="547"/>
      <c r="G72" s="547"/>
      <c r="H72" s="547"/>
      <c r="I72" s="547"/>
      <c r="J72" s="547"/>
      <c r="K72" s="56"/>
    </row>
    <row r="73" spans="1:16" ht="18" customHeight="1">
      <c r="A73" s="546"/>
      <c r="B73" s="544" t="s">
        <v>62</v>
      </c>
      <c r="C73" s="544"/>
      <c r="D73" s="544"/>
      <c r="E73" s="544"/>
      <c r="F73" s="544"/>
      <c r="G73" s="544"/>
      <c r="H73" s="544"/>
      <c r="I73" s="544"/>
      <c r="J73" s="544"/>
      <c r="K73"/>
    </row>
    <row r="74" spans="1:16" ht="18" customHeight="1">
      <c r="A74" s="546"/>
      <c r="B74" s="548" t="s">
        <v>63</v>
      </c>
      <c r="C74" s="548"/>
      <c r="D74" s="548"/>
      <c r="E74" s="548"/>
      <c r="F74" s="548"/>
      <c r="G74" s="548"/>
      <c r="H74" s="548"/>
      <c r="I74" s="548"/>
      <c r="J74" s="548"/>
      <c r="K74"/>
    </row>
    <row r="75" spans="1:16" ht="15" customHeight="1">
      <c r="A75" s="422" t="s">
        <v>3</v>
      </c>
      <c r="B75" s="421" t="s">
        <v>4</v>
      </c>
      <c r="C75" s="422" t="s">
        <v>5</v>
      </c>
      <c r="D75" s="424" t="s">
        <v>37</v>
      </c>
      <c r="E75" s="545" t="s">
        <v>28</v>
      </c>
      <c r="F75" s="545" t="s">
        <v>47</v>
      </c>
      <c r="G75" s="71" t="s">
        <v>9</v>
      </c>
      <c r="H75" s="540" t="s">
        <v>291</v>
      </c>
      <c r="I75" s="540" t="s">
        <v>293</v>
      </c>
      <c r="J75" s="540" t="s">
        <v>292</v>
      </c>
    </row>
    <row r="76" spans="1:16">
      <c r="A76" s="422"/>
      <c r="B76" s="421"/>
      <c r="C76" s="422"/>
      <c r="D76" s="424"/>
      <c r="E76" s="545"/>
      <c r="F76" s="545"/>
      <c r="G76" s="76" t="s">
        <v>13</v>
      </c>
      <c r="H76" s="540"/>
      <c r="I76" s="540"/>
      <c r="J76" s="540"/>
    </row>
    <row r="77" spans="1:16">
      <c r="A77" s="36" t="s">
        <v>392</v>
      </c>
      <c r="B77" s="298">
        <v>9466960</v>
      </c>
      <c r="C77" s="36" t="s">
        <v>391</v>
      </c>
      <c r="D77" s="24">
        <f>G77-2</f>
        <v>45111</v>
      </c>
      <c r="E77" s="24">
        <f>G77-2</f>
        <v>45111</v>
      </c>
      <c r="F77" s="24">
        <f>G77-3</f>
        <v>45110</v>
      </c>
      <c r="G77" s="287">
        <v>45113</v>
      </c>
      <c r="H77" s="288">
        <f>G77+30</f>
        <v>45143</v>
      </c>
      <c r="I77" s="288">
        <f>H77+4</f>
        <v>45147</v>
      </c>
      <c r="J77" s="288">
        <f>I77+3</f>
        <v>45150</v>
      </c>
    </row>
    <row r="78" spans="1:16" ht="16.149999999999999" customHeight="1">
      <c r="A78" s="25" t="s">
        <v>393</v>
      </c>
      <c r="B78" s="298">
        <v>9290555</v>
      </c>
      <c r="C78" s="25" t="s">
        <v>394</v>
      </c>
      <c r="D78" s="24">
        <f>G78-2</f>
        <v>45118</v>
      </c>
      <c r="E78" s="24">
        <f>G78-2</f>
        <v>45118</v>
      </c>
      <c r="F78" s="24">
        <f>G78-3</f>
        <v>45117</v>
      </c>
      <c r="G78" s="26">
        <f>G77+7</f>
        <v>45120</v>
      </c>
      <c r="H78" s="29">
        <f>G78+30</f>
        <v>45150</v>
      </c>
      <c r="I78" s="29">
        <f>H78+4</f>
        <v>45154</v>
      </c>
      <c r="J78" s="29">
        <f>I78+3</f>
        <v>45157</v>
      </c>
    </row>
    <row r="79" spans="1:16" ht="15.75" customHeight="1">
      <c r="A79" s="25" t="s">
        <v>395</v>
      </c>
      <c r="B79" s="298">
        <v>9398400</v>
      </c>
      <c r="C79" s="25" t="s">
        <v>398</v>
      </c>
      <c r="D79" s="24">
        <f>G79-2</f>
        <v>45125</v>
      </c>
      <c r="E79" s="24">
        <f>G79-2</f>
        <v>45125</v>
      </c>
      <c r="F79" s="24">
        <f>G79-3</f>
        <v>45124</v>
      </c>
      <c r="G79" s="26">
        <f>G78+7</f>
        <v>45127</v>
      </c>
      <c r="H79" s="29">
        <f>G79+30</f>
        <v>45157</v>
      </c>
      <c r="I79" s="29">
        <f>H79+4</f>
        <v>45161</v>
      </c>
      <c r="J79" s="29">
        <f>I79+3</f>
        <v>45164</v>
      </c>
    </row>
    <row r="80" spans="1:16" ht="15.75" customHeight="1">
      <c r="A80" s="25" t="s">
        <v>396</v>
      </c>
      <c r="B80" s="298">
        <v>9461506</v>
      </c>
      <c r="C80" s="25" t="s">
        <v>397</v>
      </c>
      <c r="D80" s="24">
        <f>G80-2</f>
        <v>45132</v>
      </c>
      <c r="E80" s="24">
        <f>G80-2</f>
        <v>45132</v>
      </c>
      <c r="F80" s="24">
        <f>G80-3</f>
        <v>45131</v>
      </c>
      <c r="G80" s="26">
        <f>G79+7</f>
        <v>45134</v>
      </c>
      <c r="H80" s="29">
        <f>G80+30</f>
        <v>45164</v>
      </c>
      <c r="I80" s="29">
        <f>H80+4</f>
        <v>45168</v>
      </c>
      <c r="J80" s="29">
        <f>I80+3</f>
        <v>45171</v>
      </c>
    </row>
    <row r="81" spans="1:15">
      <c r="A81" s="541" t="s">
        <v>52</v>
      </c>
      <c r="B81" s="541"/>
      <c r="C81" s="541"/>
      <c r="D81" s="541"/>
      <c r="E81" s="541"/>
      <c r="F81" s="541"/>
      <c r="G81" s="541"/>
      <c r="H81" s="541"/>
      <c r="I81" s="541"/>
      <c r="J81" s="541"/>
    </row>
    <row r="82" spans="1:15" s="57" customFormat="1" ht="15" customHeight="1">
      <c r="A82" s="535" t="s">
        <v>64</v>
      </c>
      <c r="B82" s="535"/>
      <c r="C82" s="535"/>
      <c r="D82" s="535"/>
      <c r="E82" s="535"/>
      <c r="F82" s="535"/>
      <c r="G82" s="535"/>
      <c r="H82" s="535"/>
      <c r="I82" s="535"/>
      <c r="J82" s="535"/>
      <c r="K82" s="60"/>
      <c r="L82" s="60"/>
      <c r="M82" s="69"/>
      <c r="N82" s="69"/>
    </row>
    <row r="83" spans="1:15" s="59" customFormat="1" ht="15" customHeight="1">
      <c r="A83" s="6"/>
      <c r="B83" s="294"/>
      <c r="C83" s="6"/>
      <c r="D83" s="6"/>
      <c r="E83" s="6"/>
      <c r="F83" s="6"/>
      <c r="G83" s="6"/>
      <c r="H83" s="6"/>
      <c r="I83" s="6"/>
      <c r="J83" s="6"/>
      <c r="K83" s="56"/>
      <c r="L83" s="60"/>
      <c r="M83" s="96"/>
      <c r="N83" s="96"/>
    </row>
    <row r="84" spans="1:15" s="59" customFormat="1" ht="18.75" customHeight="1">
      <c r="A84" s="542" t="s">
        <v>65</v>
      </c>
      <c r="B84" s="543" t="s">
        <v>66</v>
      </c>
      <c r="C84" s="543"/>
      <c r="D84" s="543"/>
      <c r="E84" s="543"/>
      <c r="F84" s="543"/>
      <c r="G84" s="543"/>
      <c r="H84" s="543"/>
      <c r="I84" s="543"/>
      <c r="J84" s="543"/>
      <c r="L84" s="96"/>
      <c r="M84" s="96"/>
      <c r="N84" s="96"/>
    </row>
    <row r="85" spans="1:15" s="59" customFormat="1" ht="18" customHeight="1">
      <c r="A85" s="542"/>
      <c r="B85" s="543" t="s">
        <v>67</v>
      </c>
      <c r="C85" s="543"/>
      <c r="D85" s="543"/>
      <c r="E85" s="543"/>
      <c r="F85" s="543"/>
      <c r="G85" s="543"/>
      <c r="H85" s="543"/>
      <c r="I85" s="543"/>
      <c r="J85" s="543"/>
      <c r="L85" s="96"/>
      <c r="M85" s="96"/>
      <c r="N85" s="96"/>
    </row>
    <row r="86" spans="1:15" s="59" customFormat="1" ht="18" customHeight="1">
      <c r="A86" s="542"/>
      <c r="B86" s="544" t="s">
        <v>68</v>
      </c>
      <c r="C86" s="544"/>
      <c r="D86" s="544"/>
      <c r="E86" s="544"/>
      <c r="F86" s="544"/>
      <c r="G86" s="544"/>
      <c r="H86" s="544"/>
      <c r="I86" s="544"/>
      <c r="J86" s="544"/>
      <c r="L86" s="96"/>
      <c r="M86" s="96"/>
      <c r="N86" s="96"/>
    </row>
    <row r="87" spans="1:15" s="59" customFormat="1" ht="15" customHeight="1">
      <c r="A87" s="534" t="s">
        <v>3</v>
      </c>
      <c r="B87" s="539" t="s">
        <v>4</v>
      </c>
      <c r="C87" s="534" t="s">
        <v>5</v>
      </c>
      <c r="D87" s="424" t="s">
        <v>37</v>
      </c>
      <c r="E87" s="423" t="s">
        <v>28</v>
      </c>
      <c r="F87" s="423" t="s">
        <v>69</v>
      </c>
      <c r="G87" s="127" t="s">
        <v>9</v>
      </c>
      <c r="H87" s="534" t="s">
        <v>70</v>
      </c>
      <c r="I87" s="534"/>
      <c r="J87" s="127" t="s">
        <v>12</v>
      </c>
      <c r="K87" s="56"/>
      <c r="M87" s="96"/>
      <c r="N87" s="96"/>
      <c r="O87" s="96"/>
    </row>
    <row r="88" spans="1:15" s="59" customFormat="1" ht="18" customHeight="1">
      <c r="A88" s="534"/>
      <c r="B88" s="539"/>
      <c r="C88" s="534"/>
      <c r="D88" s="424"/>
      <c r="E88" s="423"/>
      <c r="F88" s="423"/>
      <c r="G88" s="126" t="s">
        <v>13</v>
      </c>
      <c r="H88" s="126" t="s">
        <v>3</v>
      </c>
      <c r="I88" s="126" t="s">
        <v>312</v>
      </c>
      <c r="J88" s="128" t="s">
        <v>71</v>
      </c>
      <c r="K88" s="56"/>
      <c r="M88" s="96"/>
      <c r="N88" s="96"/>
      <c r="O88" s="96"/>
    </row>
    <row r="89" spans="1:15" s="59" customFormat="1" ht="17.25" customHeight="1">
      <c r="A89" s="129" t="str">
        <f>A320</f>
        <v>EVER UNITED V.194W</v>
      </c>
      <c r="B89" s="302"/>
      <c r="C89" s="129" t="str">
        <f>C320</f>
        <v>EED 33W</v>
      </c>
      <c r="D89" s="118">
        <f>G89-1</f>
        <v>45107</v>
      </c>
      <c r="E89" s="118">
        <f>G89-1</f>
        <v>45107</v>
      </c>
      <c r="F89" s="118">
        <f>G89-2</f>
        <v>45106</v>
      </c>
      <c r="G89" s="129">
        <f>G320</f>
        <v>45108</v>
      </c>
      <c r="H89" s="35" t="s">
        <v>355</v>
      </c>
      <c r="I89" s="130">
        <v>45116</v>
      </c>
      <c r="J89" s="130">
        <f>G89+45</f>
        <v>45153</v>
      </c>
      <c r="K89" s="56"/>
      <c r="M89" s="96"/>
      <c r="N89" s="96"/>
      <c r="O89" s="96"/>
    </row>
    <row r="90" spans="1:15" s="59" customFormat="1" ht="17.25" customHeight="1">
      <c r="A90" s="129" t="str">
        <f>A321</f>
        <v>SEASPAN TOKYO  V.006W</v>
      </c>
      <c r="B90" s="302"/>
      <c r="C90" s="129" t="str">
        <f>C321</f>
        <v>YVC 219W</v>
      </c>
      <c r="D90" s="118">
        <f>G90-1</f>
        <v>45114</v>
      </c>
      <c r="E90" s="118">
        <f>G90-1</f>
        <v>45114</v>
      </c>
      <c r="F90" s="118">
        <f>G90-2</f>
        <v>45113</v>
      </c>
      <c r="G90" s="129">
        <f>G321</f>
        <v>45115</v>
      </c>
      <c r="H90" s="35" t="s">
        <v>411</v>
      </c>
      <c r="I90" s="130">
        <f>I89+7</f>
        <v>45123</v>
      </c>
      <c r="J90" s="130">
        <f>G90+45</f>
        <v>45160</v>
      </c>
      <c r="K90" s="56"/>
      <c r="M90" s="96"/>
      <c r="N90" s="96"/>
      <c r="O90" s="96"/>
    </row>
    <row r="91" spans="1:15" s="59" customFormat="1" ht="17.25" customHeight="1">
      <c r="A91" s="129" t="str">
        <f>A322</f>
        <v>TBN</v>
      </c>
      <c r="B91" s="302"/>
      <c r="C91" s="129">
        <f>C322</f>
        <v>0</v>
      </c>
      <c r="D91" s="118">
        <f>G91-1</f>
        <v>45121</v>
      </c>
      <c r="E91" s="118">
        <f>G91-1</f>
        <v>45121</v>
      </c>
      <c r="F91" s="118">
        <f>G91-2</f>
        <v>45120</v>
      </c>
      <c r="G91" s="129">
        <f>G322</f>
        <v>45122</v>
      </c>
      <c r="H91" s="35" t="s">
        <v>412</v>
      </c>
      <c r="I91" s="130">
        <f>I90+7</f>
        <v>45130</v>
      </c>
      <c r="J91" s="130">
        <f>G91+45</f>
        <v>45167</v>
      </c>
      <c r="K91" s="56"/>
      <c r="M91" s="96"/>
      <c r="N91" s="96"/>
      <c r="O91" s="96"/>
    </row>
    <row r="92" spans="1:15" s="61" customFormat="1" ht="17.25" customHeight="1">
      <c r="A92" s="131" t="str">
        <f>A323</f>
        <v>COSCO AQABA V.073W</v>
      </c>
      <c r="B92" s="303"/>
      <c r="C92" s="131" t="str">
        <f>C323</f>
        <v>QQC 251W</v>
      </c>
      <c r="D92" s="132">
        <f>G92-1</f>
        <v>45128</v>
      </c>
      <c r="E92" s="132">
        <f>G92-1</f>
        <v>45128</v>
      </c>
      <c r="F92" s="132">
        <f>G92-2</f>
        <v>45127</v>
      </c>
      <c r="G92" s="131">
        <f>G323</f>
        <v>45129</v>
      </c>
      <c r="H92" s="333" t="s">
        <v>413</v>
      </c>
      <c r="I92" s="133">
        <f>I91+7</f>
        <v>45137</v>
      </c>
      <c r="J92" s="133">
        <f>G92+45</f>
        <v>45174</v>
      </c>
      <c r="K92" s="56"/>
      <c r="M92" s="108"/>
      <c r="N92" s="108"/>
      <c r="O92" s="108"/>
    </row>
    <row r="93" spans="1:15" s="59" customFormat="1" ht="17.25" customHeight="1">
      <c r="A93" s="129" t="str">
        <f>A324</f>
        <v>BEAR MOUNTAIN BRIDGE V.109W</v>
      </c>
      <c r="B93" s="302"/>
      <c r="C93" s="131" t="str">
        <f>C324</f>
        <v>BT4 21W</v>
      </c>
      <c r="D93" s="134">
        <f>G93-1</f>
        <v>45135</v>
      </c>
      <c r="E93" s="134">
        <f>G93-1</f>
        <v>45135</v>
      </c>
      <c r="F93" s="134">
        <f>G93-2</f>
        <v>45134</v>
      </c>
      <c r="G93" s="131">
        <f>G324</f>
        <v>45136</v>
      </c>
      <c r="H93" s="35" t="s">
        <v>414</v>
      </c>
      <c r="I93" s="130">
        <f>I92+7</f>
        <v>45144</v>
      </c>
      <c r="J93" s="130">
        <f>G93+45</f>
        <v>45181</v>
      </c>
      <c r="K93" s="56"/>
      <c r="M93" s="96"/>
      <c r="N93" s="96"/>
      <c r="O93" s="96"/>
    </row>
    <row r="94" spans="1:15" s="59" customFormat="1" ht="18" customHeight="1">
      <c r="A94" s="535" t="s">
        <v>64</v>
      </c>
      <c r="B94" s="535"/>
      <c r="C94" s="535"/>
      <c r="D94" s="535"/>
      <c r="E94" s="535"/>
      <c r="F94" s="535"/>
      <c r="G94" s="535"/>
      <c r="H94" s="535"/>
      <c r="I94" s="535"/>
      <c r="J94" s="535"/>
      <c r="L94" s="96"/>
      <c r="M94" s="96"/>
      <c r="N94" s="96"/>
    </row>
    <row r="95" spans="1:15" s="59" customFormat="1">
      <c r="A95" s="536"/>
      <c r="B95" s="536"/>
      <c r="C95" s="536"/>
      <c r="D95" s="536"/>
      <c r="E95" s="536"/>
      <c r="F95" s="536"/>
      <c r="G95" s="536"/>
      <c r="H95" s="536"/>
      <c r="I95" s="536"/>
      <c r="J95" s="536"/>
      <c r="K95" s="536"/>
      <c r="L95" s="60"/>
      <c r="M95" s="96"/>
      <c r="N95" s="96"/>
    </row>
    <row r="96" spans="1:15">
      <c r="A96" s="404" t="s">
        <v>72</v>
      </c>
      <c r="B96" s="537" t="s">
        <v>73</v>
      </c>
      <c r="C96" s="537"/>
      <c r="D96" s="537"/>
      <c r="E96" s="537"/>
      <c r="F96" s="537"/>
      <c r="G96" s="537"/>
      <c r="H96" s="537"/>
      <c r="I96" s="537"/>
      <c r="J96" s="537"/>
      <c r="K96" s="537"/>
      <c r="L96" s="136"/>
      <c r="M96" s="137"/>
      <c r="N96" s="138"/>
    </row>
    <row r="97" spans="1:15">
      <c r="A97" s="404"/>
      <c r="B97" s="538" t="s">
        <v>302</v>
      </c>
      <c r="C97" s="538"/>
      <c r="D97" s="538"/>
      <c r="E97" s="538"/>
      <c r="F97" s="538"/>
      <c r="G97" s="538"/>
      <c r="H97" s="538"/>
      <c r="I97" s="538"/>
      <c r="J97" s="538"/>
      <c r="K97" s="538"/>
      <c r="L97" s="136"/>
      <c r="M97" s="137"/>
      <c r="N97" s="138"/>
    </row>
    <row r="98" spans="1:15">
      <c r="A98" s="404"/>
      <c r="B98" s="388" t="s">
        <v>2</v>
      </c>
      <c r="C98" s="388"/>
      <c r="D98" s="388"/>
      <c r="E98" s="388"/>
      <c r="F98" s="388"/>
      <c r="G98" s="388"/>
      <c r="H98" s="388"/>
      <c r="I98" s="388"/>
      <c r="J98" s="388"/>
      <c r="K98" s="388"/>
      <c r="L98" s="136"/>
      <c r="M98" s="137"/>
      <c r="N98" s="138"/>
    </row>
    <row r="99" spans="1:15">
      <c r="A99" s="532" t="s">
        <v>3</v>
      </c>
      <c r="B99" s="533" t="s">
        <v>4</v>
      </c>
      <c r="C99" s="532" t="s">
        <v>5</v>
      </c>
      <c r="D99" s="393" t="s">
        <v>74</v>
      </c>
      <c r="E99" s="393" t="s">
        <v>28</v>
      </c>
      <c r="F99" s="393" t="s">
        <v>75</v>
      </c>
      <c r="G99" s="140" t="s">
        <v>39</v>
      </c>
      <c r="H99" s="527" t="s">
        <v>10</v>
      </c>
      <c r="I99" s="528" t="s">
        <v>12</v>
      </c>
      <c r="J99" s="528"/>
      <c r="K99" s="528"/>
      <c r="L99" s="528"/>
      <c r="M99" s="528"/>
      <c r="N99" s="141"/>
    </row>
    <row r="100" spans="1:15" ht="25.5" customHeight="1">
      <c r="A100" s="532"/>
      <c r="B100" s="533"/>
      <c r="C100" s="532"/>
      <c r="D100" s="393"/>
      <c r="E100" s="393"/>
      <c r="F100" s="393"/>
      <c r="G100" s="139" t="s">
        <v>13</v>
      </c>
      <c r="H100" s="527"/>
      <c r="I100" s="142" t="s">
        <v>76</v>
      </c>
      <c r="J100" s="143" t="s">
        <v>77</v>
      </c>
      <c r="K100" s="144" t="s">
        <v>78</v>
      </c>
      <c r="L100" s="145" t="s">
        <v>79</v>
      </c>
      <c r="M100" s="144"/>
      <c r="N100" s="145"/>
    </row>
    <row r="101" spans="1:15" ht="25.5" customHeight="1">
      <c r="A101" s="33" t="s">
        <v>399</v>
      </c>
      <c r="B101" s="291">
        <v>9437385</v>
      </c>
      <c r="C101" s="32" t="s">
        <v>367</v>
      </c>
      <c r="D101" s="81">
        <f>G101-2</f>
        <v>45112</v>
      </c>
      <c r="E101" s="81">
        <f>G101-2</f>
        <v>45112</v>
      </c>
      <c r="F101" s="81">
        <f>G101-3</f>
        <v>45111</v>
      </c>
      <c r="G101" s="80">
        <v>45114</v>
      </c>
      <c r="H101" s="33" t="s">
        <v>467</v>
      </c>
      <c r="I101" s="146">
        <f>G101+38</f>
        <v>45152</v>
      </c>
      <c r="J101" s="147">
        <f t="shared" ref="J101:J104" si="7">I101+1</f>
        <v>45153</v>
      </c>
      <c r="K101" s="148">
        <f t="shared" ref="K101:K104" si="8">J101+4</f>
        <v>45157</v>
      </c>
      <c r="L101" s="147">
        <f t="shared" ref="L101:L104" si="9">K101+1</f>
        <v>45158</v>
      </c>
      <c r="M101" s="148"/>
      <c r="N101" s="147"/>
    </row>
    <row r="102" spans="1:15" ht="30" customHeight="1">
      <c r="A102" s="85" t="s">
        <v>400</v>
      </c>
      <c r="B102" s="292">
        <v>9395927</v>
      </c>
      <c r="C102" s="85" t="s">
        <v>401</v>
      </c>
      <c r="D102" s="149">
        <f>G102-1</f>
        <v>45120</v>
      </c>
      <c r="E102" s="149">
        <f>G102-1</f>
        <v>45120</v>
      </c>
      <c r="F102" s="149">
        <f>G102-2</f>
        <v>45119</v>
      </c>
      <c r="G102" s="80">
        <f>G101+7</f>
        <v>45121</v>
      </c>
      <c r="H102" s="31" t="s">
        <v>468</v>
      </c>
      <c r="I102" s="146">
        <f t="shared" ref="I102:I104" si="10">G102+38</f>
        <v>45159</v>
      </c>
      <c r="J102" s="147">
        <f t="shared" si="7"/>
        <v>45160</v>
      </c>
      <c r="K102" s="148">
        <f t="shared" si="8"/>
        <v>45164</v>
      </c>
      <c r="L102" s="147">
        <f t="shared" si="9"/>
        <v>45165</v>
      </c>
      <c r="M102" s="148"/>
      <c r="N102" s="150"/>
    </row>
    <row r="103" spans="1:15" s="62" customFormat="1" ht="25.5" customHeight="1">
      <c r="A103" s="85" t="s">
        <v>402</v>
      </c>
      <c r="B103" s="292">
        <v>9280811</v>
      </c>
      <c r="C103" s="88" t="s">
        <v>403</v>
      </c>
      <c r="D103" s="89">
        <f>G103-2</f>
        <v>45126</v>
      </c>
      <c r="E103" s="89">
        <f>G103-2</f>
        <v>45126</v>
      </c>
      <c r="F103" s="89">
        <f>G103-3</f>
        <v>45125</v>
      </c>
      <c r="G103" s="80">
        <f>G102+7</f>
        <v>45128</v>
      </c>
      <c r="H103" s="31" t="s">
        <v>469</v>
      </c>
      <c r="I103" s="146">
        <f t="shared" si="10"/>
        <v>45166</v>
      </c>
      <c r="J103" s="151">
        <f t="shared" si="7"/>
        <v>45167</v>
      </c>
      <c r="K103" s="152">
        <f t="shared" si="8"/>
        <v>45171</v>
      </c>
      <c r="L103" s="151">
        <f t="shared" si="9"/>
        <v>45172</v>
      </c>
      <c r="M103" s="153"/>
      <c r="N103" s="154"/>
    </row>
    <row r="104" spans="1:15" s="63" customFormat="1" ht="25.5" customHeight="1">
      <c r="A104" s="92" t="s">
        <v>404</v>
      </c>
      <c r="B104" s="293">
        <v>9290440</v>
      </c>
      <c r="C104" s="90" t="s">
        <v>405</v>
      </c>
      <c r="D104" s="93">
        <v>45020</v>
      </c>
      <c r="E104" s="93">
        <v>45020</v>
      </c>
      <c r="F104" s="93">
        <v>45019</v>
      </c>
      <c r="G104" s="80">
        <f>G103+7</f>
        <v>45135</v>
      </c>
      <c r="H104" s="37" t="s">
        <v>470</v>
      </c>
      <c r="I104" s="146">
        <f t="shared" si="10"/>
        <v>45173</v>
      </c>
      <c r="J104" s="147">
        <f t="shared" si="7"/>
        <v>45174</v>
      </c>
      <c r="K104" s="148">
        <f t="shared" si="8"/>
        <v>45178</v>
      </c>
      <c r="L104" s="147">
        <f t="shared" si="9"/>
        <v>45179</v>
      </c>
      <c r="M104" s="155"/>
      <c r="N104" s="156"/>
    </row>
    <row r="105" spans="1:15" ht="15.75" customHeight="1">
      <c r="A105" s="529"/>
      <c r="B105" s="529"/>
      <c r="C105" s="529"/>
      <c r="D105" s="529"/>
      <c r="E105" s="529"/>
      <c r="F105" s="529"/>
      <c r="G105" s="529"/>
      <c r="H105" s="529"/>
      <c r="I105" s="529"/>
      <c r="J105" s="529"/>
      <c r="K105" s="529"/>
      <c r="L105" s="15"/>
      <c r="O105" s="157"/>
    </row>
    <row r="106" spans="1:15" ht="15" customHeight="1">
      <c r="A106" s="530" t="s">
        <v>80</v>
      </c>
      <c r="B106" s="530"/>
      <c r="C106" s="530"/>
      <c r="D106" s="530"/>
      <c r="E106" s="530"/>
      <c r="F106" s="530"/>
      <c r="G106" s="530"/>
      <c r="H106" s="530"/>
      <c r="I106" s="530"/>
      <c r="J106" s="530"/>
      <c r="K106" s="530"/>
      <c r="L106" s="16"/>
    </row>
    <row r="107" spans="1:15" s="57" customFormat="1" ht="15" customHeight="1">
      <c r="A107" s="457" t="s">
        <v>81</v>
      </c>
      <c r="B107" s="457"/>
      <c r="C107" s="457"/>
      <c r="D107" s="457"/>
      <c r="E107" s="457"/>
      <c r="F107" s="457"/>
      <c r="G107" s="457"/>
      <c r="H107" s="457"/>
      <c r="I107" s="457"/>
      <c r="J107" s="457"/>
      <c r="K107" s="457"/>
      <c r="L107" s="69"/>
      <c r="M107" s="69"/>
      <c r="N107" s="69"/>
    </row>
    <row r="108" spans="1:15" s="57" customFormat="1">
      <c r="A108" s="2"/>
      <c r="B108" s="304"/>
      <c r="C108" s="2"/>
      <c r="D108" s="2"/>
      <c r="E108" s="2"/>
      <c r="F108" s="2"/>
      <c r="G108" s="2"/>
      <c r="H108" s="2"/>
      <c r="I108" s="2"/>
      <c r="J108" s="2"/>
      <c r="K108" s="2"/>
      <c r="L108" s="17"/>
      <c r="M108" s="17"/>
      <c r="N108" s="17"/>
      <c r="O108" s="2"/>
    </row>
    <row r="109" spans="1:15" s="57" customFormat="1">
      <c r="A109" s="480" t="s">
        <v>82</v>
      </c>
      <c r="B109" s="366" t="s">
        <v>358</v>
      </c>
      <c r="C109" s="366"/>
      <c r="D109" s="366"/>
      <c r="E109" s="366"/>
      <c r="F109" s="366"/>
      <c r="G109" s="366"/>
      <c r="H109" s="366"/>
      <c r="I109" s="366"/>
      <c r="J109" s="366"/>
      <c r="K109" s="366"/>
      <c r="L109" s="366"/>
      <c r="M109" s="366"/>
      <c r="N109" s="366"/>
    </row>
    <row r="110" spans="1:15" s="57" customFormat="1">
      <c r="A110" s="480"/>
      <c r="B110" s="531" t="s">
        <v>83</v>
      </c>
      <c r="C110" s="531"/>
      <c r="D110" s="531"/>
      <c r="E110" s="531"/>
      <c r="F110" s="531"/>
      <c r="G110" s="531"/>
      <c r="H110" s="531"/>
      <c r="I110" s="531"/>
      <c r="J110" s="531"/>
      <c r="K110" s="531"/>
      <c r="L110" s="531"/>
      <c r="M110" s="531"/>
      <c r="N110" s="531"/>
    </row>
    <row r="111" spans="1:15" s="57" customFormat="1">
      <c r="A111" s="480"/>
      <c r="B111" s="514" t="s">
        <v>84</v>
      </c>
      <c r="C111" s="514"/>
      <c r="D111" s="514"/>
      <c r="E111" s="514"/>
      <c r="F111" s="514"/>
      <c r="G111" s="514"/>
      <c r="H111" s="514"/>
      <c r="I111" s="514"/>
      <c r="J111" s="514"/>
      <c r="K111" s="514"/>
      <c r="L111" s="514"/>
      <c r="M111" s="514"/>
      <c r="N111" s="514"/>
    </row>
    <row r="112" spans="1:15" s="57" customFormat="1">
      <c r="A112" s="473" t="s">
        <v>3</v>
      </c>
      <c r="B112" s="488" t="s">
        <v>4</v>
      </c>
      <c r="C112" s="473" t="s">
        <v>5</v>
      </c>
      <c r="D112" s="476" t="s">
        <v>85</v>
      </c>
      <c r="E112" s="476" t="s">
        <v>28</v>
      </c>
      <c r="F112" s="476" t="s">
        <v>86</v>
      </c>
      <c r="G112" s="71" t="s">
        <v>39</v>
      </c>
      <c r="H112" s="521" t="s">
        <v>87</v>
      </c>
      <c r="I112" s="522" t="s">
        <v>88</v>
      </c>
      <c r="J112" s="506" t="s">
        <v>12</v>
      </c>
      <c r="K112" s="506"/>
      <c r="L112" s="506"/>
      <c r="M112" s="506"/>
      <c r="N112" s="74"/>
    </row>
    <row r="113" spans="1:14" s="60" customFormat="1" ht="45" customHeight="1">
      <c r="A113" s="473"/>
      <c r="B113" s="488"/>
      <c r="C113" s="473"/>
      <c r="D113" s="476"/>
      <c r="E113" s="476"/>
      <c r="F113" s="476"/>
      <c r="G113" s="70" t="s">
        <v>13</v>
      </c>
      <c r="H113" s="521"/>
      <c r="I113" s="522"/>
      <c r="J113" s="159" t="s">
        <v>89</v>
      </c>
      <c r="K113" s="158" t="s">
        <v>90</v>
      </c>
      <c r="L113" s="77" t="s">
        <v>328</v>
      </c>
      <c r="M113" s="78" t="s">
        <v>91</v>
      </c>
      <c r="N113" s="77" t="s">
        <v>92</v>
      </c>
    </row>
    <row r="114" spans="1:14" s="60" customFormat="1" ht="37.5" customHeight="1">
      <c r="A114" s="116" t="s">
        <v>340</v>
      </c>
      <c r="B114" s="305"/>
      <c r="C114" s="160" t="s">
        <v>383</v>
      </c>
      <c r="D114" s="118">
        <f>G114-1</f>
        <v>45113</v>
      </c>
      <c r="E114" s="118">
        <f>G114-1</f>
        <v>45113</v>
      </c>
      <c r="F114" s="118">
        <f>G114-2</f>
        <v>45112</v>
      </c>
      <c r="G114" s="161">
        <v>45114</v>
      </c>
      <c r="H114" s="113" t="s">
        <v>390</v>
      </c>
      <c r="I114" s="162">
        <v>45122</v>
      </c>
      <c r="J114" s="162">
        <f>I114+28</f>
        <v>45150</v>
      </c>
      <c r="K114" s="162">
        <f>J114+2</f>
        <v>45152</v>
      </c>
      <c r="L114" s="163">
        <f>J114+7</f>
        <v>45157</v>
      </c>
      <c r="M114" s="164">
        <f>J114+10</f>
        <v>45160</v>
      </c>
      <c r="N114" s="165">
        <f>J114+13</f>
        <v>45163</v>
      </c>
    </row>
    <row r="115" spans="1:14" s="60" customFormat="1" ht="36" customHeight="1">
      <c r="A115" s="166" t="s">
        <v>381</v>
      </c>
      <c r="B115" s="306"/>
      <c r="C115" s="167" t="s">
        <v>384</v>
      </c>
      <c r="D115" s="118">
        <f>G115-2</f>
        <v>45119</v>
      </c>
      <c r="E115" s="118">
        <f>G115-1</f>
        <v>45120</v>
      </c>
      <c r="F115" s="118">
        <f>G115-2</f>
        <v>45119</v>
      </c>
      <c r="G115" s="118">
        <f>G114+7</f>
        <v>45121</v>
      </c>
      <c r="H115" s="113" t="s">
        <v>387</v>
      </c>
      <c r="I115" s="162">
        <v>45130</v>
      </c>
      <c r="J115" s="162">
        <f>I115+28</f>
        <v>45158</v>
      </c>
      <c r="K115" s="162">
        <f>J115+2</f>
        <v>45160</v>
      </c>
      <c r="L115" s="163">
        <f>J115+7</f>
        <v>45165</v>
      </c>
      <c r="M115" s="164">
        <f>J115+10</f>
        <v>45168</v>
      </c>
      <c r="N115" s="165">
        <f>J115+13</f>
        <v>45171</v>
      </c>
    </row>
    <row r="116" spans="1:14" s="60" customFormat="1" ht="37.5" customHeight="1">
      <c r="A116" s="247" t="s">
        <v>377</v>
      </c>
      <c r="B116" s="307" t="s">
        <v>222</v>
      </c>
      <c r="C116" s="248" t="s">
        <v>378</v>
      </c>
      <c r="D116" s="118">
        <f>G116-2</f>
        <v>45127</v>
      </c>
      <c r="E116" s="118">
        <f>G116-1</f>
        <v>45128</v>
      </c>
      <c r="F116" s="118">
        <f>G116-2</f>
        <v>45127</v>
      </c>
      <c r="G116" s="118">
        <v>45129</v>
      </c>
      <c r="H116" s="113" t="s">
        <v>388</v>
      </c>
      <c r="I116" s="162">
        <f>I115+7</f>
        <v>45137</v>
      </c>
      <c r="J116" s="162">
        <f>I116+28</f>
        <v>45165</v>
      </c>
      <c r="K116" s="162">
        <f>J116+2</f>
        <v>45167</v>
      </c>
      <c r="L116" s="163">
        <f>J116+7</f>
        <v>45172</v>
      </c>
      <c r="M116" s="164">
        <f>J116+10</f>
        <v>45175</v>
      </c>
      <c r="N116" s="165">
        <f>J116+13</f>
        <v>45178</v>
      </c>
    </row>
    <row r="117" spans="1:14" s="60" customFormat="1" ht="37.5" customHeight="1">
      <c r="A117" s="46" t="s">
        <v>385</v>
      </c>
      <c r="B117" s="305"/>
      <c r="C117" s="47" t="s">
        <v>386</v>
      </c>
      <c r="D117" s="48">
        <f>G117-1</f>
        <v>45134</v>
      </c>
      <c r="E117" s="48">
        <f>G117-1</f>
        <v>45134</v>
      </c>
      <c r="F117" s="48">
        <f>G117-2</f>
        <v>45133</v>
      </c>
      <c r="G117" s="30">
        <v>45135</v>
      </c>
      <c r="H117" s="113" t="s">
        <v>389</v>
      </c>
      <c r="I117" s="162">
        <f>I116+7</f>
        <v>45144</v>
      </c>
      <c r="J117" s="162">
        <f>I117+28</f>
        <v>45172</v>
      </c>
      <c r="K117" s="162">
        <f>J117+2</f>
        <v>45174</v>
      </c>
      <c r="L117" s="163">
        <f>J117+7</f>
        <v>45179</v>
      </c>
      <c r="M117" s="164">
        <f>J117+10</f>
        <v>45182</v>
      </c>
      <c r="N117" s="165">
        <f>J117+13</f>
        <v>45185</v>
      </c>
    </row>
    <row r="118" spans="1:14" s="60" customFormat="1" ht="1.1499999999999999" customHeight="1">
      <c r="A118" s="102" t="s">
        <v>346</v>
      </c>
      <c r="B118" s="296"/>
      <c r="C118" s="102" t="s">
        <v>345</v>
      </c>
      <c r="D118" s="118">
        <f>G118-2</f>
        <v>45140</v>
      </c>
      <c r="E118" s="118">
        <f>G118-1</f>
        <v>45141</v>
      </c>
      <c r="F118" s="118">
        <f>G118-2</f>
        <v>45140</v>
      </c>
      <c r="G118" s="118">
        <f>G117+7</f>
        <v>45142</v>
      </c>
      <c r="H118" s="113" t="s">
        <v>338</v>
      </c>
      <c r="I118" s="162">
        <f>I117+7</f>
        <v>45151</v>
      </c>
      <c r="J118" s="162">
        <f>I118+28</f>
        <v>45179</v>
      </c>
      <c r="K118" s="162">
        <f>J118+2</f>
        <v>45181</v>
      </c>
      <c r="L118" s="163">
        <f>J118+7</f>
        <v>45186</v>
      </c>
      <c r="M118" s="164">
        <f>J118+10</f>
        <v>45189</v>
      </c>
      <c r="N118" s="165">
        <f>J118+13</f>
        <v>45192</v>
      </c>
    </row>
    <row r="119" spans="1:14" s="57" customFormat="1">
      <c r="A119" s="489" t="s">
        <v>93</v>
      </c>
      <c r="B119" s="489"/>
      <c r="C119" s="489"/>
      <c r="D119" s="489"/>
      <c r="E119" s="489"/>
      <c r="F119" s="489"/>
      <c r="G119" s="489"/>
      <c r="H119" s="489"/>
      <c r="I119" s="489"/>
      <c r="J119" s="489"/>
      <c r="K119" s="489"/>
      <c r="L119" s="489"/>
      <c r="M119" s="489"/>
      <c r="N119" s="489"/>
    </row>
    <row r="120" spans="1:14" ht="15.75" customHeight="1">
      <c r="A120" s="523" t="s">
        <v>81</v>
      </c>
      <c r="B120" s="523"/>
      <c r="C120" s="523"/>
      <c r="D120" s="523"/>
      <c r="E120" s="523"/>
      <c r="F120" s="523"/>
      <c r="G120" s="523"/>
      <c r="H120" s="523"/>
      <c r="I120" s="523"/>
      <c r="J120" s="523"/>
      <c r="K120" s="523"/>
      <c r="L120" s="523"/>
      <c r="M120" s="523"/>
      <c r="N120" s="523"/>
    </row>
    <row r="121" spans="1:14">
      <c r="A121" s="2"/>
      <c r="B121" s="304"/>
      <c r="C121" s="2"/>
      <c r="D121" s="2"/>
      <c r="E121" s="2"/>
      <c r="F121" s="2"/>
      <c r="G121" s="2"/>
      <c r="H121" s="2"/>
      <c r="I121" s="2"/>
      <c r="J121" s="2"/>
      <c r="K121" s="2"/>
      <c r="L121" s="2"/>
      <c r="M121" s="2"/>
      <c r="N121" s="2"/>
    </row>
    <row r="122" spans="1:14" s="57" customFormat="1">
      <c r="A122" s="510" t="s">
        <v>347</v>
      </c>
      <c r="B122" s="430" t="s">
        <v>359</v>
      </c>
      <c r="C122" s="430"/>
      <c r="D122" s="430"/>
      <c r="E122" s="430"/>
      <c r="F122" s="430"/>
      <c r="G122" s="430"/>
      <c r="H122" s="430"/>
      <c r="I122" s="430"/>
      <c r="J122" s="430"/>
      <c r="K122" s="430"/>
      <c r="L122" s="430"/>
      <c r="M122" s="430"/>
      <c r="N122" s="430"/>
    </row>
    <row r="123" spans="1:14" s="57" customFormat="1">
      <c r="A123" s="510"/>
      <c r="B123" s="524" t="s">
        <v>302</v>
      </c>
      <c r="C123" s="525"/>
      <c r="D123" s="525"/>
      <c r="E123" s="525"/>
      <c r="F123" s="525"/>
      <c r="G123" s="525"/>
      <c r="H123" s="525"/>
      <c r="I123" s="525"/>
      <c r="J123" s="525"/>
      <c r="K123" s="525"/>
      <c r="L123" s="525"/>
      <c r="M123" s="525"/>
      <c r="N123" s="525"/>
    </row>
    <row r="124" spans="1:14" s="57" customFormat="1">
      <c r="A124" s="510"/>
      <c r="B124" s="526" t="s">
        <v>2</v>
      </c>
      <c r="C124" s="526"/>
      <c r="D124" s="526"/>
      <c r="E124" s="526"/>
      <c r="F124" s="526"/>
      <c r="G124" s="526"/>
      <c r="H124" s="526"/>
      <c r="I124" s="526"/>
      <c r="J124" s="526"/>
      <c r="K124" s="526"/>
      <c r="L124" s="526"/>
      <c r="M124" s="526"/>
      <c r="N124" s="526"/>
    </row>
    <row r="125" spans="1:14" s="57" customFormat="1">
      <c r="A125" s="422" t="s">
        <v>3</v>
      </c>
      <c r="B125" s="421" t="s">
        <v>4</v>
      </c>
      <c r="C125" s="422" t="s">
        <v>5</v>
      </c>
      <c r="D125" s="423" t="s">
        <v>85</v>
      </c>
      <c r="E125" s="423" t="s">
        <v>28</v>
      </c>
      <c r="F125" s="423" t="s">
        <v>86</v>
      </c>
      <c r="G125" s="71" t="s">
        <v>39</v>
      </c>
      <c r="H125" s="503" t="s">
        <v>87</v>
      </c>
      <c r="I125" s="504" t="s">
        <v>307</v>
      </c>
      <c r="J125" s="517" t="s">
        <v>360</v>
      </c>
      <c r="K125" s="506" t="s">
        <v>12</v>
      </c>
      <c r="L125" s="507"/>
      <c r="M125" s="507"/>
      <c r="N125" s="508"/>
    </row>
    <row r="126" spans="1:14" s="60" customFormat="1" ht="45" customHeight="1">
      <c r="A126" s="422"/>
      <c r="B126" s="421"/>
      <c r="C126" s="422"/>
      <c r="D126" s="423"/>
      <c r="E126" s="423"/>
      <c r="F126" s="423"/>
      <c r="G126" s="76" t="s">
        <v>13</v>
      </c>
      <c r="H126" s="503"/>
      <c r="I126" s="504"/>
      <c r="J126" s="518"/>
      <c r="K126" s="77" t="s">
        <v>349</v>
      </c>
      <c r="L126" s="77" t="s">
        <v>350</v>
      </c>
      <c r="M126" s="77" t="s">
        <v>351</v>
      </c>
      <c r="N126" s="77" t="s">
        <v>352</v>
      </c>
    </row>
    <row r="127" spans="1:14" s="60" customFormat="1" ht="37.5" customHeight="1">
      <c r="A127" s="119" t="str">
        <f t="shared" ref="A127:C130" si="11">A36</f>
        <v>SEASPAN LONCOMILLA V.11E</v>
      </c>
      <c r="B127" s="298">
        <f t="shared" si="11"/>
        <v>9437385</v>
      </c>
      <c r="C127" s="119" t="str">
        <f t="shared" si="11"/>
        <v>SL7 11E</v>
      </c>
      <c r="D127" s="117">
        <f>G127-2</f>
        <v>45112</v>
      </c>
      <c r="E127" s="117">
        <f>G127-2</f>
        <v>45112</v>
      </c>
      <c r="F127" s="117">
        <f>G127-3</f>
        <v>45111</v>
      </c>
      <c r="G127" s="119">
        <f>G36</f>
        <v>45114</v>
      </c>
      <c r="H127" s="113" t="str">
        <f>H36</f>
        <v>ZE5 2E/ZIM MOUNT EVEREST V.2E</v>
      </c>
      <c r="I127" s="114">
        <f>I36</f>
        <v>45122</v>
      </c>
      <c r="J127" s="169">
        <f>I127+20</f>
        <v>45142</v>
      </c>
      <c r="K127" s="169">
        <f>J127+3</f>
        <v>45145</v>
      </c>
      <c r="L127" s="170">
        <f>J127+5</f>
        <v>45147</v>
      </c>
      <c r="M127" s="171">
        <f>J127+8</f>
        <v>45150</v>
      </c>
      <c r="N127" s="172">
        <f>J127+14</f>
        <v>45156</v>
      </c>
    </row>
    <row r="128" spans="1:14" s="60" customFormat="1" ht="36.6" customHeight="1">
      <c r="A128" s="173" t="str">
        <f t="shared" si="11"/>
        <v>ZIM CARMEL V.16E</v>
      </c>
      <c r="B128" s="298">
        <f t="shared" si="11"/>
        <v>9395927</v>
      </c>
      <c r="C128" s="113" t="str">
        <f t="shared" si="11"/>
        <v>UXH 16E</v>
      </c>
      <c r="D128" s="51">
        <f>G128-3</f>
        <v>45118</v>
      </c>
      <c r="E128" s="52">
        <f>G128-3</f>
        <v>45118</v>
      </c>
      <c r="F128" s="52">
        <f>G128-3</f>
        <v>45118</v>
      </c>
      <c r="G128" s="116">
        <f t="shared" ref="G128:H130" si="12">G37</f>
        <v>45121</v>
      </c>
      <c r="H128" s="113" t="str">
        <f t="shared" si="12"/>
        <v>ACJ 4E/ZIM THAILAND V.4E</v>
      </c>
      <c r="I128" s="114">
        <f>I127+7</f>
        <v>45129</v>
      </c>
      <c r="J128" s="169">
        <f>I128+20</f>
        <v>45149</v>
      </c>
      <c r="K128" s="169">
        <f>J128+3</f>
        <v>45152</v>
      </c>
      <c r="L128" s="170">
        <f>J128+5</f>
        <v>45154</v>
      </c>
      <c r="M128" s="171">
        <f>J128+8</f>
        <v>45157</v>
      </c>
      <c r="N128" s="172">
        <f>J128+14</f>
        <v>45163</v>
      </c>
    </row>
    <row r="129" spans="1:14" s="60" customFormat="1" ht="37.5" customHeight="1">
      <c r="A129" s="119" t="str">
        <f t="shared" si="11"/>
        <v>STAMATIS B V.271E</v>
      </c>
      <c r="B129" s="298">
        <f t="shared" si="11"/>
        <v>9280811</v>
      </c>
      <c r="C129" s="119" t="str">
        <f t="shared" si="11"/>
        <v>TM5 271E</v>
      </c>
      <c r="D129" s="117">
        <f>G129-3</f>
        <v>45125</v>
      </c>
      <c r="E129" s="117">
        <f>G129-3</f>
        <v>45125</v>
      </c>
      <c r="F129" s="117">
        <f>G129-3</f>
        <v>45125</v>
      </c>
      <c r="G129" s="119">
        <f t="shared" si="12"/>
        <v>45128</v>
      </c>
      <c r="H129" s="113" t="str">
        <f t="shared" si="12"/>
        <v>ADL 7E/ZIM CANADA V.7E</v>
      </c>
      <c r="I129" s="114">
        <f>I128+7</f>
        <v>45136</v>
      </c>
      <c r="J129" s="169">
        <f>I129+20</f>
        <v>45156</v>
      </c>
      <c r="K129" s="169">
        <f>J129+3</f>
        <v>45159</v>
      </c>
      <c r="L129" s="170">
        <f>J129+5</f>
        <v>45161</v>
      </c>
      <c r="M129" s="171">
        <f>J129+8</f>
        <v>45164</v>
      </c>
      <c r="N129" s="172">
        <f>J129+14</f>
        <v>45170</v>
      </c>
    </row>
    <row r="130" spans="1:14" s="60" customFormat="1" ht="37.5" customHeight="1">
      <c r="A130" s="119" t="str">
        <f t="shared" si="11"/>
        <v>BELLAVIA V.58E</v>
      </c>
      <c r="B130" s="298">
        <f t="shared" si="11"/>
        <v>9290440</v>
      </c>
      <c r="C130" s="119" t="str">
        <f t="shared" si="11"/>
        <v>BLV 58E</v>
      </c>
      <c r="D130" s="118">
        <f>G130-3</f>
        <v>45132</v>
      </c>
      <c r="E130" s="117">
        <f>G130-3</f>
        <v>45132</v>
      </c>
      <c r="F130" s="117">
        <f>G130-3</f>
        <v>45132</v>
      </c>
      <c r="G130" s="119">
        <f t="shared" si="12"/>
        <v>45135</v>
      </c>
      <c r="H130" s="113" t="str">
        <f t="shared" si="12"/>
        <v>JTJ 49E/TIANJIN V.49E</v>
      </c>
      <c r="I130" s="114">
        <f>I129+7</f>
        <v>45143</v>
      </c>
      <c r="J130" s="169">
        <f>I130+20</f>
        <v>45163</v>
      </c>
      <c r="K130" s="169">
        <f>J130+3</f>
        <v>45166</v>
      </c>
      <c r="L130" s="170">
        <f>J130+5</f>
        <v>45168</v>
      </c>
      <c r="M130" s="171">
        <f>J130+8</f>
        <v>45171</v>
      </c>
      <c r="N130" s="172">
        <f>J130+14</f>
        <v>45177</v>
      </c>
    </row>
    <row r="131" spans="1:14" s="57" customFormat="1">
      <c r="A131" s="519" t="s">
        <v>348</v>
      </c>
      <c r="B131" s="519"/>
      <c r="C131" s="519"/>
      <c r="D131" s="519"/>
      <c r="E131" s="519"/>
      <c r="F131" s="519"/>
      <c r="G131" s="519"/>
      <c r="H131" s="519"/>
      <c r="I131" s="519"/>
      <c r="J131" s="519"/>
      <c r="K131" s="519"/>
      <c r="L131" s="519"/>
      <c r="M131" s="519"/>
      <c r="N131" s="519"/>
    </row>
    <row r="132" spans="1:14">
      <c r="A132" s="520" t="s">
        <v>81</v>
      </c>
      <c r="B132" s="520"/>
      <c r="C132" s="520"/>
      <c r="D132" s="520"/>
      <c r="E132" s="520"/>
      <c r="F132" s="520"/>
      <c r="G132" s="520"/>
      <c r="H132" s="520"/>
      <c r="I132" s="520"/>
      <c r="J132" s="520"/>
      <c r="K132" s="520"/>
      <c r="L132" s="520"/>
      <c r="M132" s="520"/>
      <c r="N132" s="520"/>
    </row>
    <row r="133" spans="1:14" s="57" customFormat="1">
      <c r="A133" s="509"/>
      <c r="B133" s="509"/>
      <c r="C133" s="509"/>
      <c r="D133" s="509"/>
      <c r="E133" s="509"/>
      <c r="F133" s="509"/>
      <c r="G133" s="509"/>
      <c r="H133" s="509"/>
      <c r="I133" s="509"/>
      <c r="J133" s="60"/>
      <c r="K133" s="60"/>
      <c r="L133" s="69"/>
      <c r="M133" s="69"/>
      <c r="N133" s="69"/>
    </row>
    <row r="134" spans="1:14" s="57" customFormat="1">
      <c r="A134" s="510" t="s">
        <v>361</v>
      </c>
      <c r="B134" s="366" t="s">
        <v>362</v>
      </c>
      <c r="C134" s="367"/>
      <c r="D134" s="367"/>
      <c r="E134" s="367"/>
      <c r="F134" s="367"/>
      <c r="G134" s="367"/>
      <c r="H134" s="367"/>
      <c r="I134" s="367"/>
      <c r="J134" s="367"/>
      <c r="K134" s="367"/>
      <c r="L134" s="367"/>
      <c r="M134" s="367"/>
      <c r="N134" s="368"/>
    </row>
    <row r="135" spans="1:14" s="57" customFormat="1">
      <c r="A135" s="510"/>
      <c r="B135" s="511" t="s">
        <v>302</v>
      </c>
      <c r="C135" s="512"/>
      <c r="D135" s="512"/>
      <c r="E135" s="512"/>
      <c r="F135" s="512"/>
      <c r="G135" s="512"/>
      <c r="H135" s="512"/>
      <c r="I135" s="512"/>
      <c r="J135" s="512"/>
      <c r="K135" s="512"/>
      <c r="L135" s="512"/>
      <c r="M135" s="512"/>
      <c r="N135" s="513"/>
    </row>
    <row r="136" spans="1:14" s="57" customFormat="1">
      <c r="A136" s="510"/>
      <c r="B136" s="514" t="s">
        <v>2</v>
      </c>
      <c r="C136" s="515"/>
      <c r="D136" s="515"/>
      <c r="E136" s="515"/>
      <c r="F136" s="515"/>
      <c r="G136" s="515"/>
      <c r="H136" s="515"/>
      <c r="I136" s="515"/>
      <c r="J136" s="515"/>
      <c r="K136" s="515"/>
      <c r="L136" s="515"/>
      <c r="M136" s="515"/>
      <c r="N136" s="516"/>
    </row>
    <row r="137" spans="1:14" s="57" customFormat="1">
      <c r="A137" s="422" t="s">
        <v>3</v>
      </c>
      <c r="B137" s="421" t="s">
        <v>4</v>
      </c>
      <c r="C137" s="422" t="s">
        <v>5</v>
      </c>
      <c r="D137" s="423" t="s">
        <v>85</v>
      </c>
      <c r="E137" s="423" t="s">
        <v>28</v>
      </c>
      <c r="F137" s="423" t="s">
        <v>86</v>
      </c>
      <c r="G137" s="71" t="s">
        <v>39</v>
      </c>
      <c r="H137" s="503" t="s">
        <v>87</v>
      </c>
      <c r="I137" s="504" t="s">
        <v>307</v>
      </c>
      <c r="J137" s="505" t="s">
        <v>360</v>
      </c>
      <c r="K137" s="506" t="s">
        <v>12</v>
      </c>
      <c r="L137" s="507"/>
      <c r="M137" s="507"/>
      <c r="N137" s="508"/>
    </row>
    <row r="138" spans="1:14" s="60" customFormat="1" ht="45" customHeight="1">
      <c r="A138" s="422"/>
      <c r="B138" s="421"/>
      <c r="C138" s="422"/>
      <c r="D138" s="423"/>
      <c r="E138" s="423"/>
      <c r="F138" s="423"/>
      <c r="G138" s="76" t="s">
        <v>13</v>
      </c>
      <c r="H138" s="503"/>
      <c r="I138" s="504"/>
      <c r="J138" s="505"/>
      <c r="K138" s="77" t="s">
        <v>363</v>
      </c>
      <c r="L138" s="77" t="s">
        <v>364</v>
      </c>
      <c r="M138" s="77" t="s">
        <v>366</v>
      </c>
      <c r="N138" s="77" t="s">
        <v>365</v>
      </c>
    </row>
    <row r="139" spans="1:14" s="60" customFormat="1" ht="37.5" customHeight="1">
      <c r="A139" s="119" t="str">
        <f t="shared" ref="A139:C142" si="13">A36</f>
        <v>SEASPAN LONCOMILLA V.11E</v>
      </c>
      <c r="B139" s="298">
        <f t="shared" si="13"/>
        <v>9437385</v>
      </c>
      <c r="C139" s="119" t="str">
        <f t="shared" si="13"/>
        <v>SL7 11E</v>
      </c>
      <c r="D139" s="117">
        <f>G139-2</f>
        <v>45112</v>
      </c>
      <c r="E139" s="117">
        <f>G139-2</f>
        <v>45112</v>
      </c>
      <c r="F139" s="117">
        <f>G139-3</f>
        <v>45111</v>
      </c>
      <c r="G139" s="119">
        <f>G36</f>
        <v>45114</v>
      </c>
      <c r="H139" s="113" t="str">
        <f>H36</f>
        <v>ZE5 2E/ZIM MOUNT EVEREST V.2E</v>
      </c>
      <c r="I139" s="114">
        <f>I36</f>
        <v>45122</v>
      </c>
      <c r="J139" s="162">
        <f>I139+20</f>
        <v>45142</v>
      </c>
      <c r="K139" s="162">
        <f>J139+5</f>
        <v>45147</v>
      </c>
      <c r="L139" s="164">
        <f>J139+7</f>
        <v>45149</v>
      </c>
      <c r="M139" s="164">
        <f>J139+11</f>
        <v>45153</v>
      </c>
      <c r="N139" s="174">
        <f>J139+14</f>
        <v>45156</v>
      </c>
    </row>
    <row r="140" spans="1:14" s="60" customFormat="1" ht="36.6" customHeight="1">
      <c r="A140" s="175" t="str">
        <f t="shared" si="13"/>
        <v>ZIM CARMEL V.16E</v>
      </c>
      <c r="B140" s="298">
        <f t="shared" si="13"/>
        <v>9395927</v>
      </c>
      <c r="C140" s="113" t="str">
        <f t="shared" si="13"/>
        <v>UXH 16E</v>
      </c>
      <c r="D140" s="51">
        <f>G140-3</f>
        <v>45118</v>
      </c>
      <c r="E140" s="52">
        <f>G140-3</f>
        <v>45118</v>
      </c>
      <c r="F140" s="52">
        <f>G140-3</f>
        <v>45118</v>
      </c>
      <c r="G140" s="116">
        <f t="shared" ref="G140:H142" si="14">G37</f>
        <v>45121</v>
      </c>
      <c r="H140" s="113" t="str">
        <f t="shared" si="14"/>
        <v>ACJ 4E/ZIM THAILAND V.4E</v>
      </c>
      <c r="I140" s="114">
        <f>I139+7</f>
        <v>45129</v>
      </c>
      <c r="J140" s="162">
        <f>I140+20</f>
        <v>45149</v>
      </c>
      <c r="K140" s="162">
        <f>J140+5</f>
        <v>45154</v>
      </c>
      <c r="L140" s="164">
        <f>J140+7</f>
        <v>45156</v>
      </c>
      <c r="M140" s="164">
        <f>J140+14</f>
        <v>45163</v>
      </c>
      <c r="N140" s="174">
        <f>J140+14</f>
        <v>45163</v>
      </c>
    </row>
    <row r="141" spans="1:14" s="60" customFormat="1" ht="37.5" customHeight="1">
      <c r="A141" s="119" t="str">
        <f t="shared" si="13"/>
        <v>STAMATIS B V.271E</v>
      </c>
      <c r="B141" s="298">
        <f t="shared" si="13"/>
        <v>9280811</v>
      </c>
      <c r="C141" s="119" t="str">
        <f t="shared" si="13"/>
        <v>TM5 271E</v>
      </c>
      <c r="D141" s="117">
        <f>G141-3</f>
        <v>45125</v>
      </c>
      <c r="E141" s="117">
        <f>G141-3</f>
        <v>45125</v>
      </c>
      <c r="F141" s="117">
        <f>G141-3</f>
        <v>45125</v>
      </c>
      <c r="G141" s="119">
        <f t="shared" si="14"/>
        <v>45128</v>
      </c>
      <c r="H141" s="113" t="str">
        <f t="shared" si="14"/>
        <v>ADL 7E/ZIM CANADA V.7E</v>
      </c>
      <c r="I141" s="114">
        <f>I140+7</f>
        <v>45136</v>
      </c>
      <c r="J141" s="162">
        <f>I141+20</f>
        <v>45156</v>
      </c>
      <c r="K141" s="162">
        <f>J141+5</f>
        <v>45161</v>
      </c>
      <c r="L141" s="164">
        <f>J141+7</f>
        <v>45163</v>
      </c>
      <c r="M141" s="164">
        <f>J141+14</f>
        <v>45170</v>
      </c>
      <c r="N141" s="174">
        <f>J141+14</f>
        <v>45170</v>
      </c>
    </row>
    <row r="142" spans="1:14" s="60" customFormat="1" ht="37.5" customHeight="1">
      <c r="A142" s="119" t="str">
        <f t="shared" si="13"/>
        <v>BELLAVIA V.58E</v>
      </c>
      <c r="B142" s="298">
        <f t="shared" si="13"/>
        <v>9290440</v>
      </c>
      <c r="C142" s="119" t="str">
        <f t="shared" si="13"/>
        <v>BLV 58E</v>
      </c>
      <c r="D142" s="118">
        <f>G142-3</f>
        <v>45132</v>
      </c>
      <c r="E142" s="117">
        <f>G142-3</f>
        <v>45132</v>
      </c>
      <c r="F142" s="117">
        <f>G142-3</f>
        <v>45132</v>
      </c>
      <c r="G142" s="119">
        <f t="shared" si="14"/>
        <v>45135</v>
      </c>
      <c r="H142" s="113" t="str">
        <f t="shared" si="14"/>
        <v>JTJ 49E/TIANJIN V.49E</v>
      </c>
      <c r="I142" s="114">
        <f>I141+7</f>
        <v>45143</v>
      </c>
      <c r="J142" s="162">
        <f>I142+20</f>
        <v>45163</v>
      </c>
      <c r="K142" s="162">
        <f>J142+5</f>
        <v>45168</v>
      </c>
      <c r="L142" s="164">
        <f>J142+7</f>
        <v>45170</v>
      </c>
      <c r="M142" s="164">
        <f>J142+14</f>
        <v>45177</v>
      </c>
      <c r="N142" s="174">
        <f>J142+14</f>
        <v>45177</v>
      </c>
    </row>
    <row r="143" spans="1:14" s="57" customFormat="1" ht="15" customHeight="1">
      <c r="A143" s="454" t="s">
        <v>348</v>
      </c>
      <c r="B143" s="455"/>
      <c r="C143" s="455"/>
      <c r="D143" s="455"/>
      <c r="E143" s="455"/>
      <c r="F143" s="455"/>
      <c r="G143" s="455"/>
      <c r="H143" s="455"/>
      <c r="I143" s="455"/>
      <c r="J143" s="455"/>
      <c r="K143" s="455"/>
      <c r="L143" s="455"/>
      <c r="M143" s="455"/>
      <c r="N143" s="456"/>
    </row>
    <row r="144" spans="1:14" ht="15" customHeight="1">
      <c r="A144" s="457" t="s">
        <v>81</v>
      </c>
      <c r="B144" s="458"/>
      <c r="C144" s="458"/>
      <c r="D144" s="458"/>
      <c r="E144" s="458"/>
      <c r="F144" s="458"/>
      <c r="G144" s="458"/>
      <c r="H144" s="458"/>
      <c r="I144" s="458"/>
      <c r="J144" s="458"/>
      <c r="K144" s="458"/>
      <c r="L144" s="458"/>
      <c r="M144" s="458"/>
      <c r="N144" s="459"/>
    </row>
    <row r="145" spans="1:15" s="57" customFormat="1">
      <c r="A145" s="53"/>
      <c r="B145" s="308"/>
      <c r="C145" s="54"/>
      <c r="D145" s="54"/>
      <c r="E145" s="54"/>
      <c r="F145" s="54"/>
      <c r="G145" s="54"/>
      <c r="H145" s="54"/>
      <c r="I145" s="54"/>
      <c r="J145" s="60"/>
      <c r="K145" s="60"/>
      <c r="L145" s="69"/>
      <c r="M145" s="69"/>
      <c r="N145" s="69"/>
    </row>
    <row r="146" spans="1:15" s="57" customFormat="1">
      <c r="A146" s="404" t="s">
        <v>94</v>
      </c>
      <c r="B146" s="385" t="s">
        <v>95</v>
      </c>
      <c r="C146" s="385"/>
      <c r="D146" s="385"/>
      <c r="E146" s="385"/>
      <c r="F146" s="385"/>
      <c r="G146" s="385"/>
      <c r="H146" s="385"/>
      <c r="I146" s="385"/>
      <c r="J146" s="60"/>
      <c r="K146" s="60"/>
      <c r="L146" s="60"/>
      <c r="M146" s="69"/>
      <c r="N146" s="69"/>
    </row>
    <row r="147" spans="1:15" s="57" customFormat="1">
      <c r="A147" s="404"/>
      <c r="B147" s="388" t="s">
        <v>96</v>
      </c>
      <c r="C147" s="388"/>
      <c r="D147" s="388"/>
      <c r="E147" s="388"/>
      <c r="F147" s="388"/>
      <c r="G147" s="388"/>
      <c r="H147" s="388"/>
      <c r="I147" s="388"/>
      <c r="J147" s="60"/>
      <c r="K147" s="60"/>
      <c r="L147" s="60"/>
      <c r="M147" s="69"/>
      <c r="N147" s="69"/>
    </row>
    <row r="148" spans="1:15" s="57" customFormat="1" ht="15" customHeight="1">
      <c r="A148" s="404"/>
      <c r="B148" s="388" t="s">
        <v>97</v>
      </c>
      <c r="C148" s="388"/>
      <c r="D148" s="388"/>
      <c r="E148" s="388"/>
      <c r="F148" s="388"/>
      <c r="G148" s="388"/>
      <c r="H148" s="388"/>
      <c r="I148" s="388"/>
      <c r="J148" s="60"/>
      <c r="K148" s="60"/>
      <c r="L148" s="60"/>
      <c r="M148" s="60"/>
      <c r="N148" s="60"/>
      <c r="O148" s="56"/>
    </row>
    <row r="149" spans="1:15" s="57" customFormat="1" ht="15" customHeight="1">
      <c r="A149" s="391" t="s">
        <v>3</v>
      </c>
      <c r="B149" s="392" t="s">
        <v>4</v>
      </c>
      <c r="C149" s="391" t="s">
        <v>5</v>
      </c>
      <c r="D149" s="393" t="s">
        <v>85</v>
      </c>
      <c r="E149" s="393" t="s">
        <v>28</v>
      </c>
      <c r="F149" s="408" t="s">
        <v>98</v>
      </c>
      <c r="G149" s="177" t="s">
        <v>39</v>
      </c>
      <c r="H149" s="372" t="s">
        <v>99</v>
      </c>
      <c r="I149" s="372"/>
      <c r="J149" s="69"/>
      <c r="K149" s="60"/>
      <c r="L149" s="60"/>
      <c r="M149" s="60"/>
      <c r="N149" s="60"/>
      <c r="O149" s="56"/>
    </row>
    <row r="150" spans="1:15" s="57" customFormat="1" ht="75">
      <c r="A150" s="391"/>
      <c r="B150" s="392"/>
      <c r="C150" s="391"/>
      <c r="D150" s="393"/>
      <c r="E150" s="393"/>
      <c r="F150" s="408"/>
      <c r="G150" s="179" t="s">
        <v>13</v>
      </c>
      <c r="H150" s="177" t="s">
        <v>100</v>
      </c>
      <c r="I150" s="177" t="s">
        <v>101</v>
      </c>
      <c r="J150" s="69"/>
      <c r="K150" s="60"/>
      <c r="L150" s="60"/>
      <c r="M150" s="69"/>
      <c r="N150" s="69"/>
    </row>
    <row r="151" spans="1:15" s="57" customFormat="1">
      <c r="A151" s="168" t="s">
        <v>447</v>
      </c>
      <c r="B151" s="309"/>
      <c r="C151" s="168" t="s">
        <v>443</v>
      </c>
      <c r="D151" s="180">
        <f>G151-1</f>
        <v>45111</v>
      </c>
      <c r="E151" s="180">
        <f>G151-1</f>
        <v>45111</v>
      </c>
      <c r="F151" s="180">
        <f>G151-2</f>
        <v>45110</v>
      </c>
      <c r="G151" s="180">
        <v>45112</v>
      </c>
      <c r="H151" s="181">
        <f>G151+3</f>
        <v>45115</v>
      </c>
      <c r="I151" s="181">
        <f>G151+6</f>
        <v>45118</v>
      </c>
      <c r="J151" s="69"/>
      <c r="K151" s="69"/>
      <c r="L151" s="69"/>
      <c r="M151" s="69"/>
      <c r="N151" s="69"/>
    </row>
    <row r="152" spans="1:15" s="57" customFormat="1">
      <c r="A152" s="168" t="s">
        <v>448</v>
      </c>
      <c r="B152" s="309"/>
      <c r="C152" s="168" t="s">
        <v>444</v>
      </c>
      <c r="D152" s="180">
        <f>G152-1</f>
        <v>45118</v>
      </c>
      <c r="E152" s="180">
        <f>G152-1</f>
        <v>45118</v>
      </c>
      <c r="F152" s="180">
        <f>G152-2</f>
        <v>45117</v>
      </c>
      <c r="G152" s="180">
        <v>45119</v>
      </c>
      <c r="H152" s="181">
        <f>G152+3</f>
        <v>45122</v>
      </c>
      <c r="I152" s="181">
        <f>G152+6</f>
        <v>45125</v>
      </c>
      <c r="J152" s="69"/>
      <c r="K152" s="69"/>
      <c r="L152" s="69"/>
      <c r="M152" s="69"/>
      <c r="N152" s="69"/>
    </row>
    <row r="153" spans="1:15" s="57" customFormat="1">
      <c r="A153" s="168" t="s">
        <v>449</v>
      </c>
      <c r="B153" s="309"/>
      <c r="C153" s="168" t="s">
        <v>445</v>
      </c>
      <c r="D153" s="180">
        <f>G153-1</f>
        <v>45125</v>
      </c>
      <c r="E153" s="180">
        <f>G153-1</f>
        <v>45125</v>
      </c>
      <c r="F153" s="180">
        <f>G153-2</f>
        <v>45124</v>
      </c>
      <c r="G153" s="180">
        <v>45126</v>
      </c>
      <c r="H153" s="181">
        <f>G153+3</f>
        <v>45129</v>
      </c>
      <c r="I153" s="181">
        <f>G153+6</f>
        <v>45132</v>
      </c>
      <c r="J153" s="182"/>
      <c r="K153" s="183"/>
      <c r="L153" s="184"/>
      <c r="M153" s="69"/>
      <c r="N153" s="69"/>
    </row>
    <row r="154" spans="1:15" s="57" customFormat="1">
      <c r="A154" s="168" t="s">
        <v>450</v>
      </c>
      <c r="B154" s="309"/>
      <c r="C154" s="168" t="s">
        <v>446</v>
      </c>
      <c r="D154" s="180">
        <f>G154-1</f>
        <v>45132</v>
      </c>
      <c r="E154" s="180">
        <f>G154-1</f>
        <v>45132</v>
      </c>
      <c r="F154" s="180">
        <f>G154-2</f>
        <v>45131</v>
      </c>
      <c r="G154" s="180">
        <v>45133</v>
      </c>
      <c r="H154" s="181">
        <f>G154+3</f>
        <v>45136</v>
      </c>
      <c r="I154" s="181">
        <f>G154+6</f>
        <v>45139</v>
      </c>
      <c r="J154" s="182"/>
      <c r="K154" s="183"/>
      <c r="L154" s="184"/>
      <c r="M154" s="69"/>
      <c r="N154" s="69"/>
    </row>
    <row r="155" spans="1:15" s="57" customFormat="1" ht="15" customHeight="1">
      <c r="A155" s="501" t="s">
        <v>102</v>
      </c>
      <c r="B155" s="501"/>
      <c r="C155" s="501"/>
      <c r="D155" s="501"/>
      <c r="E155" s="501"/>
      <c r="F155" s="501"/>
      <c r="G155" s="501"/>
      <c r="H155" s="501"/>
      <c r="I155" s="501"/>
      <c r="J155" s="69"/>
      <c r="K155" s="69"/>
      <c r="L155" s="69"/>
      <c r="M155" s="69"/>
      <c r="N155" s="69"/>
    </row>
    <row r="156" spans="1:15" s="57" customFormat="1" ht="15" customHeight="1">
      <c r="A156" s="501" t="s">
        <v>103</v>
      </c>
      <c r="B156" s="501"/>
      <c r="C156" s="501"/>
      <c r="D156" s="501"/>
      <c r="E156" s="501"/>
      <c r="F156" s="501"/>
      <c r="G156" s="501"/>
      <c r="H156" s="501"/>
      <c r="I156" s="501"/>
      <c r="J156" s="69"/>
      <c r="K156" s="69"/>
      <c r="L156" s="69"/>
      <c r="M156" s="69"/>
      <c r="N156" s="69"/>
    </row>
    <row r="157" spans="1:15" s="57" customFormat="1" ht="15" customHeight="1">
      <c r="A157" s="501" t="s">
        <v>104</v>
      </c>
      <c r="B157" s="501"/>
      <c r="C157" s="501"/>
      <c r="D157" s="501"/>
      <c r="E157" s="501"/>
      <c r="F157" s="501"/>
      <c r="G157" s="501"/>
      <c r="H157" s="501"/>
      <c r="I157" s="501"/>
      <c r="J157" s="69"/>
      <c r="K157" s="69"/>
      <c r="L157" s="69"/>
      <c r="M157" s="69"/>
      <c r="N157" s="69"/>
    </row>
    <row r="158" spans="1:15" s="57" customFormat="1" ht="15" customHeight="1">
      <c r="A158" s="502" t="s">
        <v>81</v>
      </c>
      <c r="B158" s="502"/>
      <c r="C158" s="502"/>
      <c r="D158" s="502"/>
      <c r="E158" s="502"/>
      <c r="F158" s="502"/>
      <c r="G158" s="502"/>
      <c r="H158" s="502"/>
      <c r="I158" s="502"/>
      <c r="J158"/>
      <c r="K158"/>
      <c r="L158" s="69"/>
      <c r="M158" s="69"/>
      <c r="N158" s="69"/>
    </row>
    <row r="159" spans="1:15" s="57" customFormat="1">
      <c r="A159" s="2"/>
      <c r="B159" s="304"/>
      <c r="C159" s="2"/>
      <c r="D159" s="2"/>
      <c r="E159" s="2"/>
      <c r="F159" s="2"/>
      <c r="G159" s="2"/>
      <c r="H159" s="2"/>
      <c r="I159" s="2"/>
      <c r="J159"/>
      <c r="K159"/>
      <c r="L159" s="69"/>
      <c r="M159" s="69"/>
      <c r="N159" s="69"/>
    </row>
    <row r="160" spans="1:15" s="57" customFormat="1" hidden="1">
      <c r="A160" s="404" t="s">
        <v>105</v>
      </c>
      <c r="B160" s="385" t="s">
        <v>106</v>
      </c>
      <c r="C160" s="385"/>
      <c r="D160" s="385"/>
      <c r="E160" s="385"/>
      <c r="F160" s="385"/>
      <c r="G160" s="385"/>
      <c r="H160" s="385"/>
      <c r="I160" s="385"/>
      <c r="J160" s="385"/>
      <c r="K160"/>
      <c r="L160" s="69"/>
      <c r="M160" s="69"/>
      <c r="N160" s="69"/>
    </row>
    <row r="161" spans="1:15" s="57" customFormat="1" hidden="1">
      <c r="A161" s="404"/>
      <c r="B161" s="388" t="s">
        <v>107</v>
      </c>
      <c r="C161" s="388"/>
      <c r="D161" s="388"/>
      <c r="E161" s="388"/>
      <c r="F161" s="388"/>
      <c r="G161" s="388"/>
      <c r="H161" s="388"/>
      <c r="I161" s="388"/>
      <c r="J161" s="388"/>
      <c r="K161"/>
      <c r="L161" s="69"/>
      <c r="M161" s="69"/>
      <c r="N161" s="69"/>
    </row>
    <row r="162" spans="1:15" s="57" customFormat="1" hidden="1">
      <c r="A162" s="404"/>
      <c r="B162" s="388" t="s">
        <v>108</v>
      </c>
      <c r="C162" s="388"/>
      <c r="D162" s="388"/>
      <c r="E162" s="388"/>
      <c r="F162" s="388"/>
      <c r="G162" s="388"/>
      <c r="H162" s="388"/>
      <c r="I162" s="388"/>
      <c r="J162" s="388"/>
      <c r="K162"/>
      <c r="L162" s="69"/>
      <c r="M162" s="69"/>
      <c r="N162" s="69"/>
    </row>
    <row r="163" spans="1:15" s="57" customFormat="1" ht="15" hidden="1" customHeight="1">
      <c r="A163" s="391" t="s">
        <v>3</v>
      </c>
      <c r="B163" s="392" t="s">
        <v>4</v>
      </c>
      <c r="C163" s="391" t="s">
        <v>5</v>
      </c>
      <c r="D163" s="393" t="s">
        <v>85</v>
      </c>
      <c r="E163" s="393" t="s">
        <v>28</v>
      </c>
      <c r="F163" s="408" t="s">
        <v>109</v>
      </c>
      <c r="G163" s="177" t="s">
        <v>39</v>
      </c>
      <c r="H163" s="372" t="s">
        <v>99</v>
      </c>
      <c r="I163" s="372"/>
      <c r="J163" s="372"/>
      <c r="K163"/>
      <c r="L163" s="69"/>
      <c r="M163" s="69"/>
      <c r="N163" s="69"/>
    </row>
    <row r="164" spans="1:15" s="57" customFormat="1" ht="45.75" hidden="1" customHeight="1">
      <c r="A164" s="391"/>
      <c r="B164" s="392"/>
      <c r="C164" s="391"/>
      <c r="D164" s="393"/>
      <c r="E164" s="393"/>
      <c r="F164" s="408"/>
      <c r="G164" s="179" t="s">
        <v>13</v>
      </c>
      <c r="H164" s="177" t="s">
        <v>110</v>
      </c>
      <c r="I164" s="177" t="s">
        <v>111</v>
      </c>
      <c r="J164" s="177" t="s">
        <v>112</v>
      </c>
      <c r="K164"/>
      <c r="L164" s="69"/>
      <c r="M164" s="69"/>
      <c r="N164" s="69"/>
    </row>
    <row r="165" spans="1:15" s="57" customFormat="1" hidden="1">
      <c r="A165" s="168" t="s">
        <v>113</v>
      </c>
      <c r="B165" s="309"/>
      <c r="C165" s="168"/>
      <c r="D165" s="180"/>
      <c r="E165" s="180"/>
      <c r="F165" s="180"/>
      <c r="G165" s="180"/>
      <c r="H165" s="185"/>
      <c r="I165" s="185"/>
      <c r="J165" s="185"/>
      <c r="K165"/>
      <c r="L165" s="69"/>
      <c r="M165" s="69"/>
      <c r="N165" s="69"/>
    </row>
    <row r="166" spans="1:15" s="57" customFormat="1" hidden="1">
      <c r="A166" s="168"/>
      <c r="B166" s="309"/>
      <c r="C166" s="168"/>
      <c r="D166" s="180"/>
      <c r="E166" s="180"/>
      <c r="F166" s="180"/>
      <c r="G166" s="180"/>
      <c r="H166" s="185"/>
      <c r="I166" s="185"/>
      <c r="J166" s="185"/>
      <c r="K166"/>
      <c r="L166" s="69"/>
      <c r="M166" s="69"/>
      <c r="N166" s="69"/>
    </row>
    <row r="167" spans="1:15" s="57" customFormat="1" hidden="1">
      <c r="A167" s="168"/>
      <c r="B167" s="310"/>
      <c r="C167" s="168"/>
      <c r="D167" s="180"/>
      <c r="E167" s="180"/>
      <c r="F167" s="180"/>
      <c r="G167" s="180"/>
      <c r="H167" s="185"/>
      <c r="I167" s="185"/>
      <c r="J167" s="185"/>
      <c r="K167"/>
      <c r="L167" s="69"/>
      <c r="M167" s="69"/>
      <c r="N167" s="69"/>
    </row>
    <row r="168" spans="1:15" s="57" customFormat="1" hidden="1">
      <c r="A168" s="168"/>
      <c r="B168" s="309"/>
      <c r="C168" s="168"/>
      <c r="D168" s="180"/>
      <c r="E168" s="180"/>
      <c r="F168" s="180"/>
      <c r="G168" s="180"/>
      <c r="H168" s="185"/>
      <c r="I168" s="185"/>
      <c r="J168" s="185"/>
      <c r="K168"/>
      <c r="L168" s="69"/>
      <c r="M168" s="69"/>
      <c r="N168" s="69"/>
    </row>
    <row r="169" spans="1:15" s="57" customFormat="1" ht="15" hidden="1" customHeight="1">
      <c r="A169" s="500" t="s">
        <v>114</v>
      </c>
      <c r="B169" s="500"/>
      <c r="C169" s="500"/>
      <c r="D169" s="500"/>
      <c r="E169" s="500"/>
      <c r="F169" s="500"/>
      <c r="G169" s="500"/>
      <c r="H169" s="500"/>
      <c r="I169" s="500"/>
      <c r="J169" s="500"/>
      <c r="K169"/>
      <c r="L169" s="69"/>
      <c r="M169" s="69"/>
      <c r="N169" s="69"/>
    </row>
    <row r="170" spans="1:15" s="57" customFormat="1" ht="15" hidden="1" customHeight="1">
      <c r="A170" s="497" t="s">
        <v>81</v>
      </c>
      <c r="B170" s="497"/>
      <c r="C170" s="497"/>
      <c r="D170" s="497"/>
      <c r="E170" s="497"/>
      <c r="F170" s="497"/>
      <c r="G170" s="497"/>
      <c r="H170" s="497"/>
      <c r="I170" s="497"/>
      <c r="J170" s="497"/>
      <c r="K170"/>
      <c r="L170" s="69"/>
      <c r="M170" s="69"/>
      <c r="N170" s="69"/>
    </row>
    <row r="171" spans="1:15" s="57" customFormat="1">
      <c r="A171" s="2"/>
      <c r="B171" s="304"/>
      <c r="C171" s="2"/>
      <c r="D171" s="2"/>
      <c r="E171" s="2"/>
      <c r="F171" s="2"/>
      <c r="G171" s="2"/>
      <c r="H171" s="2"/>
      <c r="I171" s="2"/>
      <c r="J171"/>
      <c r="K171"/>
      <c r="L171" s="69"/>
      <c r="M171" s="69"/>
      <c r="N171" s="69"/>
    </row>
    <row r="172" spans="1:15" s="57" customFormat="1">
      <c r="A172" s="404" t="s">
        <v>115</v>
      </c>
      <c r="B172" s="385" t="s">
        <v>116</v>
      </c>
      <c r="C172" s="385"/>
      <c r="D172" s="385"/>
      <c r="E172" s="385"/>
      <c r="F172" s="385"/>
      <c r="G172" s="385"/>
      <c r="H172" s="385"/>
      <c r="I172" s="385"/>
      <c r="J172" s="385"/>
      <c r="K172" s="60"/>
      <c r="L172" s="60"/>
      <c r="M172" s="69"/>
      <c r="N172" s="69"/>
    </row>
    <row r="173" spans="1:15" s="57" customFormat="1">
      <c r="A173" s="404"/>
      <c r="B173" s="388" t="s">
        <v>107</v>
      </c>
      <c r="C173" s="388"/>
      <c r="D173" s="388"/>
      <c r="E173" s="388"/>
      <c r="F173" s="388"/>
      <c r="G173" s="388"/>
      <c r="H173" s="388"/>
      <c r="I173" s="388"/>
      <c r="J173" s="388"/>
      <c r="K173"/>
      <c r="L173" s="16"/>
      <c r="M173" s="16"/>
      <c r="N173" s="69"/>
    </row>
    <row r="174" spans="1:15" s="57" customFormat="1" ht="15" customHeight="1">
      <c r="A174" s="404"/>
      <c r="B174" s="388" t="s">
        <v>108</v>
      </c>
      <c r="C174" s="388"/>
      <c r="D174" s="388"/>
      <c r="E174" s="388"/>
      <c r="F174" s="388"/>
      <c r="G174" s="388"/>
      <c r="H174" s="388"/>
      <c r="I174" s="388"/>
      <c r="J174" s="388"/>
      <c r="K174"/>
      <c r="L174" s="16"/>
      <c r="M174" s="16"/>
      <c r="N174" s="60"/>
      <c r="O174" s="56"/>
    </row>
    <row r="175" spans="1:15" s="57" customFormat="1" ht="15" customHeight="1">
      <c r="A175" s="391" t="s">
        <v>3</v>
      </c>
      <c r="B175" s="392" t="s">
        <v>4</v>
      </c>
      <c r="C175" s="498" t="s">
        <v>5</v>
      </c>
      <c r="D175" s="499" t="s">
        <v>85</v>
      </c>
      <c r="E175" s="393" t="s">
        <v>28</v>
      </c>
      <c r="F175" s="408" t="s">
        <v>109</v>
      </c>
      <c r="G175" s="177" t="s">
        <v>39</v>
      </c>
      <c r="H175" s="372" t="s">
        <v>99</v>
      </c>
      <c r="I175" s="372"/>
      <c r="J175" s="372"/>
      <c r="K175"/>
      <c r="L175" s="16"/>
      <c r="M175" s="16"/>
      <c r="N175" s="60"/>
      <c r="O175" s="56"/>
    </row>
    <row r="176" spans="1:15" s="57" customFormat="1" ht="45" customHeight="1">
      <c r="A176" s="391"/>
      <c r="B176" s="392"/>
      <c r="C176" s="498"/>
      <c r="D176" s="499"/>
      <c r="E176" s="393"/>
      <c r="F176" s="408"/>
      <c r="G176" s="179" t="s">
        <v>13</v>
      </c>
      <c r="H176" s="177" t="s">
        <v>117</v>
      </c>
      <c r="I176" s="177" t="s">
        <v>111</v>
      </c>
      <c r="J176" s="177" t="s">
        <v>118</v>
      </c>
      <c r="K176"/>
      <c r="L176" s="16"/>
      <c r="M176" s="16"/>
      <c r="N176" s="69"/>
    </row>
    <row r="177" spans="1:15" s="57" customFormat="1">
      <c r="A177" s="168" t="s">
        <v>456</v>
      </c>
      <c r="B177" s="309"/>
      <c r="C177" s="168" t="s">
        <v>451</v>
      </c>
      <c r="D177" s="180">
        <f>G177-2</f>
        <v>45107</v>
      </c>
      <c r="E177" s="180">
        <f>G177-1</f>
        <v>45108</v>
      </c>
      <c r="F177" s="180">
        <f>D177</f>
        <v>45107</v>
      </c>
      <c r="G177" s="180">
        <v>45109</v>
      </c>
      <c r="H177" s="185">
        <f>G177+5</f>
        <v>45114</v>
      </c>
      <c r="I177" s="185">
        <f>G177+6</f>
        <v>45115</v>
      </c>
      <c r="J177" s="181">
        <f>G177+10</f>
        <v>45119</v>
      </c>
      <c r="K177"/>
      <c r="L177" s="16"/>
      <c r="M177" s="16"/>
      <c r="N177" s="69"/>
    </row>
    <row r="178" spans="1:15" s="57" customFormat="1">
      <c r="A178" s="168" t="s">
        <v>457</v>
      </c>
      <c r="B178" s="309"/>
      <c r="C178" s="168" t="s">
        <v>452</v>
      </c>
      <c r="D178" s="180">
        <f>G178-2</f>
        <v>45114</v>
      </c>
      <c r="E178" s="180">
        <f>G178-1</f>
        <v>45115</v>
      </c>
      <c r="F178" s="180">
        <f>D178</f>
        <v>45114</v>
      </c>
      <c r="G178" s="180">
        <v>45116</v>
      </c>
      <c r="H178" s="185">
        <f>G178+5</f>
        <v>45121</v>
      </c>
      <c r="I178" s="185">
        <f>G178+6</f>
        <v>45122</v>
      </c>
      <c r="J178" s="181">
        <f>G178+10</f>
        <v>45126</v>
      </c>
      <c r="K178"/>
      <c r="L178" s="16"/>
      <c r="M178" s="16"/>
      <c r="N178" s="69"/>
    </row>
    <row r="179" spans="1:15" s="57" customFormat="1">
      <c r="A179" s="168" t="s">
        <v>458</v>
      </c>
      <c r="B179" s="309"/>
      <c r="C179" s="168" t="s">
        <v>453</v>
      </c>
      <c r="D179" s="180">
        <f>G179-2</f>
        <v>45121</v>
      </c>
      <c r="E179" s="180">
        <f>G179-1</f>
        <v>45122</v>
      </c>
      <c r="F179" s="180">
        <f>D179</f>
        <v>45121</v>
      </c>
      <c r="G179" s="180">
        <v>45123</v>
      </c>
      <c r="H179" s="185">
        <f>G179+5</f>
        <v>45128</v>
      </c>
      <c r="I179" s="185">
        <f>G179+6</f>
        <v>45129</v>
      </c>
      <c r="J179" s="181">
        <f>G179+10</f>
        <v>45133</v>
      </c>
      <c r="K179"/>
      <c r="L179" s="16"/>
      <c r="M179" s="16"/>
      <c r="N179" s="69"/>
    </row>
    <row r="180" spans="1:15" s="57" customFormat="1">
      <c r="A180" s="168" t="s">
        <v>459</v>
      </c>
      <c r="B180" s="309"/>
      <c r="C180" s="168" t="s">
        <v>454</v>
      </c>
      <c r="D180" s="180">
        <f>G180-2</f>
        <v>45128</v>
      </c>
      <c r="E180" s="180">
        <f>G180-1</f>
        <v>45129</v>
      </c>
      <c r="F180" s="180">
        <f>D180</f>
        <v>45128</v>
      </c>
      <c r="G180" s="180">
        <v>45130</v>
      </c>
      <c r="H180" s="185">
        <f>G180+5</f>
        <v>45135</v>
      </c>
      <c r="I180" s="185">
        <f>G180+6</f>
        <v>45136</v>
      </c>
      <c r="J180" s="181">
        <f>G180+10</f>
        <v>45140</v>
      </c>
      <c r="K180"/>
      <c r="L180" s="16"/>
      <c r="M180" s="16"/>
      <c r="N180" s="69"/>
    </row>
    <row r="181" spans="1:15" s="57" customFormat="1">
      <c r="A181" s="168" t="s">
        <v>460</v>
      </c>
      <c r="B181" s="309"/>
      <c r="C181" s="168" t="s">
        <v>455</v>
      </c>
      <c r="D181" s="180">
        <f>G181-2</f>
        <v>45135</v>
      </c>
      <c r="E181" s="180">
        <f>G181-1</f>
        <v>45136</v>
      </c>
      <c r="F181" s="180">
        <f>D181</f>
        <v>45135</v>
      </c>
      <c r="G181" s="180">
        <v>45137</v>
      </c>
      <c r="H181" s="185">
        <f>G181+5</f>
        <v>45142</v>
      </c>
      <c r="I181" s="185">
        <f>G181+6</f>
        <v>45143</v>
      </c>
      <c r="J181" s="181">
        <f>G181+10</f>
        <v>45147</v>
      </c>
      <c r="K181"/>
      <c r="L181" s="16"/>
      <c r="M181" s="16"/>
      <c r="N181" s="69"/>
    </row>
    <row r="182" spans="1:15" s="64" customFormat="1" ht="15" customHeight="1">
      <c r="A182" s="496" t="s">
        <v>119</v>
      </c>
      <c r="B182" s="496"/>
      <c r="C182" s="496"/>
      <c r="D182" s="496"/>
      <c r="E182" s="496"/>
      <c r="F182" s="496"/>
      <c r="G182" s="496"/>
      <c r="H182" s="496"/>
      <c r="I182" s="496"/>
      <c r="J182" s="496"/>
      <c r="K182"/>
      <c r="L182" s="16"/>
      <c r="M182" s="16"/>
      <c r="N182" s="186"/>
      <c r="O182" s="187"/>
    </row>
    <row r="183" spans="1:15" s="64" customFormat="1" ht="15" customHeight="1">
      <c r="A183" s="496" t="s">
        <v>103</v>
      </c>
      <c r="B183" s="496"/>
      <c r="C183" s="496"/>
      <c r="D183" s="496"/>
      <c r="E183" s="496"/>
      <c r="F183" s="496"/>
      <c r="G183" s="496"/>
      <c r="H183" s="496"/>
      <c r="I183" s="496"/>
      <c r="J183" s="496"/>
      <c r="K183"/>
      <c r="L183" s="16"/>
      <c r="M183" s="16"/>
      <c r="N183" s="188"/>
    </row>
    <row r="184" spans="1:15" s="57" customFormat="1" ht="15" customHeight="1">
      <c r="A184" s="496" t="s">
        <v>104</v>
      </c>
      <c r="B184" s="496"/>
      <c r="C184" s="496"/>
      <c r="D184" s="496"/>
      <c r="E184" s="496"/>
      <c r="F184" s="496"/>
      <c r="G184" s="496"/>
      <c r="H184" s="496"/>
      <c r="I184" s="496"/>
      <c r="J184" s="496"/>
      <c r="K184"/>
      <c r="L184" s="16"/>
      <c r="M184" s="16"/>
      <c r="N184" s="69"/>
    </row>
    <row r="185" spans="1:15" s="57" customFormat="1" ht="15" customHeight="1">
      <c r="A185" s="497" t="s">
        <v>81</v>
      </c>
      <c r="B185" s="497"/>
      <c r="C185" s="497"/>
      <c r="D185" s="497"/>
      <c r="E185" s="497"/>
      <c r="F185" s="497"/>
      <c r="G185" s="497"/>
      <c r="H185" s="497"/>
      <c r="I185" s="497"/>
      <c r="J185" s="497"/>
      <c r="K185"/>
      <c r="L185" s="16"/>
      <c r="M185" s="16"/>
      <c r="N185" s="69"/>
    </row>
    <row r="186" spans="1:15" s="57" customFormat="1" hidden="1">
      <c r="A186" s="69"/>
      <c r="B186" s="311"/>
      <c r="I186" s="69"/>
      <c r="J186" s="69"/>
      <c r="K186"/>
      <c r="L186" s="16"/>
      <c r="M186" s="16"/>
      <c r="N186" s="69"/>
    </row>
    <row r="187" spans="1:15" s="57" customFormat="1" ht="15" hidden="1" customHeight="1">
      <c r="A187" s="404" t="s">
        <v>120</v>
      </c>
      <c r="B187" s="385" t="s">
        <v>121</v>
      </c>
      <c r="C187" s="385"/>
      <c r="D187" s="385"/>
      <c r="E187" s="385"/>
      <c r="F187" s="385"/>
      <c r="G187" s="385"/>
      <c r="H187" s="385"/>
      <c r="I187" s="385"/>
      <c r="J187" s="385"/>
      <c r="K187"/>
      <c r="L187" s="16"/>
      <c r="M187" s="16"/>
      <c r="N187" s="69"/>
    </row>
    <row r="188" spans="1:15" s="57" customFormat="1" ht="15" hidden="1" customHeight="1">
      <c r="A188" s="404"/>
      <c r="B188" s="388" t="s">
        <v>122</v>
      </c>
      <c r="C188" s="388"/>
      <c r="D188" s="388"/>
      <c r="E188" s="388"/>
      <c r="F188" s="388"/>
      <c r="G188" s="388"/>
      <c r="H188" s="388"/>
      <c r="I188" s="388"/>
      <c r="J188" s="388"/>
      <c r="K188"/>
      <c r="L188" s="16"/>
      <c r="M188" s="16"/>
      <c r="N188" s="69"/>
    </row>
    <row r="189" spans="1:15" s="57" customFormat="1" ht="15" hidden="1" customHeight="1">
      <c r="A189" s="404"/>
      <c r="B189" s="388" t="s">
        <v>84</v>
      </c>
      <c r="C189" s="388"/>
      <c r="D189" s="388"/>
      <c r="E189" s="388"/>
      <c r="F189" s="388"/>
      <c r="G189" s="388"/>
      <c r="H189" s="388"/>
      <c r="I189" s="388"/>
      <c r="J189" s="388"/>
      <c r="K189"/>
      <c r="L189" s="16"/>
      <c r="M189" s="69"/>
      <c r="N189" s="69"/>
    </row>
    <row r="190" spans="1:15" s="57" customFormat="1" ht="15" hidden="1" customHeight="1">
      <c r="A190" s="391" t="s">
        <v>3</v>
      </c>
      <c r="B190" s="392" t="s">
        <v>123</v>
      </c>
      <c r="C190" s="391" t="s">
        <v>5</v>
      </c>
      <c r="D190" s="393" t="s">
        <v>85</v>
      </c>
      <c r="E190" s="393" t="s">
        <v>28</v>
      </c>
      <c r="F190" s="408" t="s">
        <v>124</v>
      </c>
      <c r="G190" s="177" t="s">
        <v>39</v>
      </c>
      <c r="H190" s="438" t="s">
        <v>10</v>
      </c>
      <c r="I190" s="177" t="s">
        <v>9</v>
      </c>
      <c r="J190" s="177" t="s">
        <v>12</v>
      </c>
      <c r="K190"/>
      <c r="L190" s="16"/>
      <c r="M190" s="69"/>
      <c r="N190" s="69"/>
    </row>
    <row r="191" spans="1:15" s="57" customFormat="1" ht="30" hidden="1" customHeight="1">
      <c r="A191" s="391"/>
      <c r="B191" s="392"/>
      <c r="C191" s="391"/>
      <c r="D191" s="393"/>
      <c r="E191" s="393"/>
      <c r="F191" s="408"/>
      <c r="G191" s="176" t="s">
        <v>13</v>
      </c>
      <c r="H191" s="438"/>
      <c r="I191" s="189" t="s">
        <v>125</v>
      </c>
      <c r="J191" s="189" t="s">
        <v>126</v>
      </c>
      <c r="K191"/>
      <c r="L191" s="16"/>
      <c r="M191" s="69"/>
      <c r="N191" s="69"/>
    </row>
    <row r="192" spans="1:15" s="57" customFormat="1" hidden="1">
      <c r="A192" s="190" t="s">
        <v>127</v>
      </c>
      <c r="B192" s="312"/>
      <c r="C192" s="191" t="s">
        <v>128</v>
      </c>
      <c r="D192" s="192">
        <f>G192-1</f>
        <v>44658</v>
      </c>
      <c r="E192" s="192">
        <f>G192-1</f>
        <v>44658</v>
      </c>
      <c r="F192" s="192">
        <f>G192-2</f>
        <v>44657</v>
      </c>
      <c r="G192" s="193">
        <v>44659</v>
      </c>
      <c r="H192" s="194"/>
      <c r="I192" s="164"/>
      <c r="J192" s="164"/>
      <c r="K192"/>
      <c r="L192" s="16"/>
      <c r="M192" s="69"/>
      <c r="N192" s="69"/>
    </row>
    <row r="193" spans="1:15" s="57" customFormat="1" hidden="1">
      <c r="A193" s="190" t="s">
        <v>129</v>
      </c>
      <c r="B193" s="312"/>
      <c r="C193" s="191" t="s">
        <v>130</v>
      </c>
      <c r="D193" s="192">
        <f>G193-1</f>
        <v>44665</v>
      </c>
      <c r="E193" s="192">
        <f>G193-1</f>
        <v>44665</v>
      </c>
      <c r="F193" s="192">
        <f>G193-2</f>
        <v>44664</v>
      </c>
      <c r="G193" s="193">
        <v>44666</v>
      </c>
      <c r="H193" s="194"/>
      <c r="I193" s="195"/>
      <c r="J193" s="164"/>
      <c r="K193"/>
      <c r="L193" s="16"/>
      <c r="M193" s="69"/>
      <c r="N193" s="69"/>
    </row>
    <row r="194" spans="1:15" s="57" customFormat="1" hidden="1">
      <c r="A194" s="190" t="s">
        <v>131</v>
      </c>
      <c r="B194" s="312"/>
      <c r="C194" s="191" t="s">
        <v>132</v>
      </c>
      <c r="D194" s="192">
        <f>G194-1</f>
        <v>44679</v>
      </c>
      <c r="E194" s="192">
        <f>G194-1</f>
        <v>44679</v>
      </c>
      <c r="F194" s="192">
        <f>G194-2</f>
        <v>44678</v>
      </c>
      <c r="G194" s="193">
        <v>44680</v>
      </c>
      <c r="H194" s="194"/>
      <c r="I194" s="196"/>
      <c r="J194" s="164"/>
      <c r="K194"/>
      <c r="L194" s="16"/>
      <c r="M194" s="69"/>
      <c r="N194" s="69"/>
    </row>
    <row r="195" spans="1:15" s="57" customFormat="1" hidden="1">
      <c r="A195" s="190" t="s">
        <v>133</v>
      </c>
      <c r="B195" s="312"/>
      <c r="C195" s="191" t="s">
        <v>134</v>
      </c>
      <c r="D195" s="192">
        <f>G195-1</f>
        <v>44686</v>
      </c>
      <c r="E195" s="192">
        <f>G195-1</f>
        <v>44686</v>
      </c>
      <c r="F195" s="192">
        <f>G195-2</f>
        <v>44685</v>
      </c>
      <c r="G195" s="193">
        <v>44687</v>
      </c>
      <c r="H195" s="135"/>
      <c r="I195" s="197"/>
      <c r="J195" s="198"/>
      <c r="K195"/>
      <c r="L195" s="16"/>
      <c r="M195" s="69"/>
      <c r="N195" s="69"/>
    </row>
    <row r="196" spans="1:15" s="57" customFormat="1" ht="15" hidden="1" customHeight="1">
      <c r="A196" s="483" t="s">
        <v>135</v>
      </c>
      <c r="B196" s="483"/>
      <c r="C196" s="483"/>
      <c r="D196" s="483"/>
      <c r="E196" s="483"/>
      <c r="F196" s="483"/>
      <c r="G196" s="483"/>
      <c r="H196" s="483"/>
      <c r="I196" s="196"/>
      <c r="J196" s="19"/>
      <c r="K196"/>
      <c r="L196" s="16"/>
      <c r="M196" s="16"/>
      <c r="N196" s="69"/>
    </row>
    <row r="197" spans="1:15" s="57" customFormat="1" ht="15" hidden="1" customHeight="1">
      <c r="A197" s="493" t="s">
        <v>136</v>
      </c>
      <c r="B197" s="493"/>
      <c r="C197" s="493"/>
      <c r="D197" s="493"/>
      <c r="E197" s="493"/>
      <c r="F197" s="493"/>
      <c r="G197" s="493"/>
      <c r="H197" s="493"/>
      <c r="I197" s="493"/>
      <c r="J197" s="493"/>
      <c r="K197"/>
      <c r="L197" s="16"/>
      <c r="M197" s="16"/>
      <c r="N197" s="69"/>
    </row>
    <row r="198" spans="1:15" s="57" customFormat="1" ht="19.5" hidden="1" customHeight="1">
      <c r="A198" s="494" t="s">
        <v>137</v>
      </c>
      <c r="B198" s="494"/>
      <c r="C198" s="494"/>
      <c r="D198" s="494"/>
      <c r="E198" s="494"/>
      <c r="F198" s="494"/>
      <c r="G198" s="494"/>
      <c r="H198" s="494"/>
      <c r="I198" s="494"/>
      <c r="J198" s="494"/>
      <c r="K198"/>
      <c r="L198" s="16"/>
      <c r="M198" s="16"/>
      <c r="N198" s="69"/>
    </row>
    <row r="199" spans="1:15" s="57" customFormat="1" ht="19.5" hidden="1" customHeight="1">
      <c r="A199" s="494" t="s">
        <v>81</v>
      </c>
      <c r="B199" s="494"/>
      <c r="C199" s="494"/>
      <c r="D199" s="494"/>
      <c r="E199" s="494"/>
      <c r="F199" s="494"/>
      <c r="G199" s="494"/>
      <c r="H199" s="494"/>
      <c r="I199" s="494"/>
      <c r="J199" s="494"/>
      <c r="K199"/>
      <c r="L199" s="16"/>
      <c r="M199" s="16"/>
      <c r="N199" s="69"/>
    </row>
    <row r="200" spans="1:15" s="57" customFormat="1">
      <c r="A200" s="9"/>
      <c r="B200" s="313"/>
      <c r="C200" s="9"/>
      <c r="D200" s="9"/>
      <c r="E200" s="9"/>
      <c r="F200" s="9"/>
      <c r="G200" s="9"/>
      <c r="H200" s="9"/>
      <c r="I200" s="9"/>
      <c r="J200" s="9"/>
      <c r="K200"/>
      <c r="L200" s="16"/>
      <c r="M200" s="16"/>
      <c r="N200" s="69"/>
    </row>
    <row r="201" spans="1:15" s="57" customFormat="1" ht="15" customHeight="1">
      <c r="A201" s="495" t="s">
        <v>368</v>
      </c>
      <c r="B201" s="366" t="s">
        <v>138</v>
      </c>
      <c r="C201" s="366"/>
      <c r="D201" s="366"/>
      <c r="E201" s="366"/>
      <c r="F201" s="366"/>
      <c r="G201" s="366"/>
      <c r="H201" s="366"/>
      <c r="I201" s="366"/>
      <c r="J201" s="366"/>
      <c r="K201" s="366"/>
      <c r="L201" s="16"/>
      <c r="M201" s="16"/>
      <c r="N201" s="69"/>
    </row>
    <row r="202" spans="1:15">
      <c r="A202" s="495"/>
      <c r="B202" s="482" t="s">
        <v>107</v>
      </c>
      <c r="C202" s="482"/>
      <c r="D202" s="482"/>
      <c r="E202" s="482"/>
      <c r="F202" s="482"/>
      <c r="G202" s="482"/>
      <c r="H202" s="482"/>
      <c r="I202" s="482"/>
      <c r="J202" s="482"/>
      <c r="K202" s="482"/>
      <c r="L202" s="16"/>
      <c r="M202" s="16"/>
      <c r="N202" s="69"/>
      <c r="O202" s="57"/>
    </row>
    <row r="203" spans="1:15">
      <c r="A203" s="495"/>
      <c r="B203" s="482" t="s">
        <v>139</v>
      </c>
      <c r="C203" s="482"/>
      <c r="D203" s="482"/>
      <c r="E203" s="482"/>
      <c r="F203" s="482"/>
      <c r="G203" s="482"/>
      <c r="H203" s="482"/>
      <c r="I203" s="482"/>
      <c r="J203" s="482"/>
      <c r="K203" s="482"/>
      <c r="L203" s="16"/>
      <c r="M203" s="16"/>
    </row>
    <row r="204" spans="1:15" ht="15" customHeight="1">
      <c r="A204" s="473" t="s">
        <v>3</v>
      </c>
      <c r="B204" s="488" t="s">
        <v>4</v>
      </c>
      <c r="C204" s="473" t="s">
        <v>5</v>
      </c>
      <c r="D204" s="476" t="s">
        <v>85</v>
      </c>
      <c r="E204" s="476" t="s">
        <v>28</v>
      </c>
      <c r="F204" s="477" t="s">
        <v>140</v>
      </c>
      <c r="G204" s="71" t="s">
        <v>9</v>
      </c>
      <c r="H204" s="462" t="s">
        <v>99</v>
      </c>
      <c r="I204" s="462"/>
      <c r="J204" s="462"/>
      <c r="K204" s="462"/>
      <c r="L204" s="16"/>
      <c r="M204" s="16"/>
    </row>
    <row r="205" spans="1:15" ht="45">
      <c r="A205" s="473"/>
      <c r="B205" s="488"/>
      <c r="C205" s="473"/>
      <c r="D205" s="476"/>
      <c r="E205" s="476"/>
      <c r="F205" s="477"/>
      <c r="G205" s="76" t="s">
        <v>13</v>
      </c>
      <c r="H205" s="71" t="s">
        <v>141</v>
      </c>
      <c r="I205" s="71" t="s">
        <v>142</v>
      </c>
      <c r="J205" s="71" t="s">
        <v>143</v>
      </c>
      <c r="K205" s="71" t="s">
        <v>144</v>
      </c>
      <c r="L205" s="16"/>
      <c r="M205" s="16"/>
      <c r="N205" s="108"/>
    </row>
    <row r="206" spans="1:15">
      <c r="A206" s="285" t="s">
        <v>461</v>
      </c>
      <c r="B206" s="305"/>
      <c r="C206" s="203" t="s">
        <v>462</v>
      </c>
      <c r="D206" s="201">
        <f>G206-1</f>
        <v>45113</v>
      </c>
      <c r="E206" s="201">
        <f>G206-1</f>
        <v>45113</v>
      </c>
      <c r="F206" s="201">
        <f>G206-2</f>
        <v>45112</v>
      </c>
      <c r="G206" s="202">
        <v>45114</v>
      </c>
      <c r="H206" s="164">
        <f>G206+7</f>
        <v>45121</v>
      </c>
      <c r="I206" s="164">
        <f>G206+8</f>
        <v>45122</v>
      </c>
      <c r="J206" s="164">
        <f>G206+10</f>
        <v>45124</v>
      </c>
      <c r="K206" s="164">
        <f>G206+13</f>
        <v>45127</v>
      </c>
      <c r="L206" s="16"/>
      <c r="M206" s="16"/>
      <c r="N206" s="108"/>
    </row>
    <row r="207" spans="1:15">
      <c r="A207" s="286" t="s">
        <v>370</v>
      </c>
      <c r="B207" s="305" t="s">
        <v>145</v>
      </c>
      <c r="C207" s="203" t="s">
        <v>369</v>
      </c>
      <c r="D207" s="201">
        <f>G207-1</f>
        <v>45119</v>
      </c>
      <c r="E207" s="201">
        <f>G207-1</f>
        <v>45119</v>
      </c>
      <c r="F207" s="201">
        <f>G207-2</f>
        <v>45118</v>
      </c>
      <c r="G207" s="202">
        <v>45120</v>
      </c>
      <c r="H207" s="164">
        <f>G207+7</f>
        <v>45127</v>
      </c>
      <c r="I207" s="164">
        <f>G207+8</f>
        <v>45128</v>
      </c>
      <c r="J207" s="164">
        <f>G207+10</f>
        <v>45130</v>
      </c>
      <c r="K207" s="164">
        <f>G207+13</f>
        <v>45133</v>
      </c>
      <c r="L207" s="16"/>
      <c r="M207" s="16"/>
    </row>
    <row r="208" spans="1:15">
      <c r="A208" s="199" t="s">
        <v>372</v>
      </c>
      <c r="B208" s="305" t="s">
        <v>145</v>
      </c>
      <c r="C208" s="203" t="s">
        <v>371</v>
      </c>
      <c r="D208" s="201">
        <f>G208-1</f>
        <v>45126</v>
      </c>
      <c r="E208" s="201">
        <f>G208-1</f>
        <v>45126</v>
      </c>
      <c r="F208" s="201">
        <f>G208-2</f>
        <v>45125</v>
      </c>
      <c r="G208" s="202">
        <f>G207+7</f>
        <v>45127</v>
      </c>
      <c r="H208" s="164">
        <f>G208+7</f>
        <v>45134</v>
      </c>
      <c r="I208" s="164">
        <f>G208+8</f>
        <v>45135</v>
      </c>
      <c r="J208" s="164">
        <f>G208+10</f>
        <v>45137</v>
      </c>
      <c r="K208" s="164">
        <f>G208+13</f>
        <v>45140</v>
      </c>
      <c r="L208" s="16"/>
      <c r="M208" s="16"/>
    </row>
    <row r="209" spans="1:16">
      <c r="A209" s="285" t="s">
        <v>374</v>
      </c>
      <c r="B209" s="314"/>
      <c r="C209" s="200" t="s">
        <v>373</v>
      </c>
      <c r="D209" s="201">
        <f>G209-1</f>
        <v>45133</v>
      </c>
      <c r="E209" s="204">
        <f>G209-1</f>
        <v>45133</v>
      </c>
      <c r="F209" s="204">
        <f>G209-2</f>
        <v>45132</v>
      </c>
      <c r="G209" s="205">
        <f>G208+7</f>
        <v>45134</v>
      </c>
      <c r="H209" s="164">
        <f>G209+7</f>
        <v>45141</v>
      </c>
      <c r="I209" s="164">
        <f>G209+8</f>
        <v>45142</v>
      </c>
      <c r="J209" s="164">
        <f>G209+10</f>
        <v>45144</v>
      </c>
      <c r="K209" s="164">
        <f>G209+13</f>
        <v>45147</v>
      </c>
      <c r="L209" s="16"/>
      <c r="M209" s="16"/>
    </row>
    <row r="210" spans="1:16" ht="15" customHeight="1">
      <c r="A210" s="489" t="s">
        <v>146</v>
      </c>
      <c r="B210" s="489"/>
      <c r="C210" s="489"/>
      <c r="D210" s="489"/>
      <c r="E210" s="489"/>
      <c r="F210" s="489"/>
      <c r="G210" s="489"/>
      <c r="H210" s="489"/>
      <c r="I210" s="489"/>
      <c r="J210" s="489"/>
      <c r="K210" s="489"/>
      <c r="L210" s="16"/>
      <c r="M210" s="16"/>
    </row>
    <row r="211" spans="1:16" ht="15" customHeight="1">
      <c r="A211" s="490" t="s">
        <v>147</v>
      </c>
      <c r="B211" s="490"/>
      <c r="C211" s="490"/>
      <c r="D211" s="490"/>
      <c r="E211" s="490"/>
      <c r="F211" s="490"/>
      <c r="G211" s="490"/>
      <c r="H211" s="490"/>
      <c r="I211" s="490"/>
      <c r="J211" s="490"/>
      <c r="K211" s="490"/>
      <c r="L211" s="16"/>
      <c r="M211" s="16"/>
    </row>
    <row r="212" spans="1:16" ht="15" customHeight="1">
      <c r="A212" s="454" t="s">
        <v>148</v>
      </c>
      <c r="B212" s="454"/>
      <c r="C212" s="454"/>
      <c r="D212" s="454"/>
      <c r="E212" s="454"/>
      <c r="F212" s="454"/>
      <c r="G212" s="454"/>
      <c r="H212" s="454"/>
      <c r="I212" s="454"/>
      <c r="J212" s="454"/>
      <c r="K212" s="454"/>
      <c r="L212" s="16"/>
      <c r="M212" s="16"/>
    </row>
    <row r="213" spans="1:16" ht="15" customHeight="1">
      <c r="A213" s="491" t="s">
        <v>81</v>
      </c>
      <c r="B213" s="491"/>
      <c r="C213" s="491"/>
      <c r="D213" s="491"/>
      <c r="E213" s="491"/>
      <c r="F213" s="491"/>
      <c r="G213" s="491"/>
      <c r="H213" s="491"/>
      <c r="I213" s="491"/>
      <c r="J213" s="491"/>
      <c r="K213" s="491"/>
      <c r="L213" s="16"/>
      <c r="M213" s="16"/>
    </row>
    <row r="214" spans="1:16" ht="15" customHeight="1">
      <c r="A214" s="9"/>
      <c r="B214" s="313"/>
      <c r="C214" s="9"/>
      <c r="D214" s="9"/>
      <c r="E214" s="9"/>
      <c r="F214" s="9"/>
      <c r="G214" s="9"/>
      <c r="H214" s="9"/>
      <c r="I214" s="9"/>
      <c r="J214" s="9"/>
      <c r="K214" s="9"/>
      <c r="L214" s="16"/>
      <c r="M214" s="16"/>
    </row>
    <row r="215" spans="1:16" ht="15" hidden="1" customHeight="1">
      <c r="A215" s="492" t="s">
        <v>149</v>
      </c>
      <c r="B215" s="366" t="s">
        <v>150</v>
      </c>
      <c r="C215" s="366"/>
      <c r="D215" s="366"/>
      <c r="E215" s="366"/>
      <c r="F215" s="366"/>
      <c r="G215" s="366"/>
      <c r="H215" s="366"/>
      <c r="I215" s="366"/>
      <c r="J215" s="366"/>
      <c r="K215" s="9"/>
      <c r="L215" s="16"/>
      <c r="M215" s="16"/>
    </row>
    <row r="216" spans="1:16" ht="15" hidden="1" customHeight="1">
      <c r="A216" s="492"/>
      <c r="B216" s="482" t="s">
        <v>96</v>
      </c>
      <c r="C216" s="482"/>
      <c r="D216" s="482"/>
      <c r="E216" s="482"/>
      <c r="F216" s="482"/>
      <c r="G216" s="482"/>
      <c r="H216" s="482"/>
      <c r="I216" s="482"/>
      <c r="J216" s="482"/>
      <c r="K216" s="9"/>
      <c r="L216" s="16"/>
      <c r="M216" s="16"/>
    </row>
    <row r="217" spans="1:16" ht="15" hidden="1" customHeight="1">
      <c r="A217" s="492"/>
      <c r="B217" s="482" t="s">
        <v>151</v>
      </c>
      <c r="C217" s="482"/>
      <c r="D217" s="482"/>
      <c r="E217" s="482"/>
      <c r="F217" s="482"/>
      <c r="G217" s="482"/>
      <c r="H217" s="482"/>
      <c r="I217" s="482"/>
      <c r="J217" s="482"/>
      <c r="K217" s="9"/>
      <c r="L217" s="16"/>
      <c r="M217" s="16"/>
    </row>
    <row r="218" spans="1:16" ht="15" hidden="1" customHeight="1">
      <c r="A218" s="473" t="s">
        <v>3</v>
      </c>
      <c r="B218" s="488" t="s">
        <v>4</v>
      </c>
      <c r="C218" s="473" t="s">
        <v>5</v>
      </c>
      <c r="D218" s="476" t="s">
        <v>85</v>
      </c>
      <c r="E218" s="476" t="s">
        <v>28</v>
      </c>
      <c r="F218" s="477" t="s">
        <v>98</v>
      </c>
      <c r="G218" s="71" t="s">
        <v>39</v>
      </c>
      <c r="H218" s="462" t="s">
        <v>99</v>
      </c>
      <c r="I218" s="462"/>
      <c r="J218" s="462"/>
      <c r="K218" s="9"/>
      <c r="L218" s="16"/>
      <c r="M218" s="16"/>
    </row>
    <row r="219" spans="1:16" ht="30" hidden="1" customHeight="1">
      <c r="A219" s="473"/>
      <c r="B219" s="488"/>
      <c r="C219" s="473"/>
      <c r="D219" s="476"/>
      <c r="E219" s="476"/>
      <c r="F219" s="477"/>
      <c r="G219" s="76" t="s">
        <v>13</v>
      </c>
      <c r="H219" s="71" t="s">
        <v>152</v>
      </c>
      <c r="I219" s="71" t="s">
        <v>153</v>
      </c>
      <c r="J219" s="71" t="s">
        <v>154</v>
      </c>
      <c r="K219" s="9"/>
      <c r="L219" s="16"/>
      <c r="M219" s="16"/>
    </row>
    <row r="220" spans="1:16" s="60" customFormat="1" hidden="1">
      <c r="A220" s="116" t="s">
        <v>155</v>
      </c>
      <c r="B220" s="302"/>
      <c r="C220" s="116" t="s">
        <v>156</v>
      </c>
      <c r="D220" s="51">
        <f>G220-1</f>
        <v>44656</v>
      </c>
      <c r="E220" s="51">
        <f>G220-1</f>
        <v>44656</v>
      </c>
      <c r="F220" s="51">
        <f>G220-2</f>
        <v>44655</v>
      </c>
      <c r="G220" s="113">
        <v>44657</v>
      </c>
      <c r="H220" s="206" t="s">
        <v>157</v>
      </c>
      <c r="I220" s="206">
        <f>G220+8</f>
        <v>44665</v>
      </c>
      <c r="J220" s="206">
        <f>G220+11</f>
        <v>44668</v>
      </c>
      <c r="K220" s="9"/>
      <c r="L220" s="16"/>
      <c r="M220" s="16"/>
      <c r="O220" s="56"/>
      <c r="P220" s="56"/>
    </row>
    <row r="221" spans="1:16" s="60" customFormat="1" hidden="1">
      <c r="A221" s="116"/>
      <c r="B221" s="302"/>
      <c r="C221" s="116"/>
      <c r="D221" s="51"/>
      <c r="E221" s="51"/>
      <c r="F221" s="51"/>
      <c r="G221" s="113"/>
      <c r="H221" s="206"/>
      <c r="I221" s="206"/>
      <c r="J221" s="20"/>
      <c r="K221" s="9"/>
      <c r="L221" s="16"/>
      <c r="M221" s="16"/>
      <c r="O221" s="56"/>
      <c r="P221" s="56"/>
    </row>
    <row r="222" spans="1:16" s="60" customFormat="1" ht="15" hidden="1" customHeight="1">
      <c r="A222" s="486" t="s">
        <v>158</v>
      </c>
      <c r="B222" s="486"/>
      <c r="C222" s="486"/>
      <c r="D222" s="486"/>
      <c r="E222" s="486"/>
      <c r="F222" s="486"/>
      <c r="G222" s="486"/>
      <c r="H222" s="486"/>
      <c r="I222" s="486"/>
      <c r="J222" s="486"/>
      <c r="K222" s="9"/>
      <c r="L222" s="16"/>
      <c r="M222" s="16"/>
      <c r="O222" s="56"/>
      <c r="P222" s="56"/>
    </row>
    <row r="223" spans="1:16" s="60" customFormat="1" ht="15" hidden="1" customHeight="1">
      <c r="A223" s="487" t="s">
        <v>81</v>
      </c>
      <c r="B223" s="487"/>
      <c r="C223" s="487"/>
      <c r="D223" s="487"/>
      <c r="E223" s="487"/>
      <c r="F223" s="487"/>
      <c r="G223" s="487"/>
      <c r="H223" s="487"/>
      <c r="I223" s="487"/>
      <c r="J223" s="487"/>
      <c r="K223" s="9"/>
      <c r="L223" s="16"/>
      <c r="M223" s="16"/>
      <c r="O223" s="56"/>
      <c r="P223" s="56"/>
    </row>
    <row r="224" spans="1:16" s="60" customFormat="1" hidden="1">
      <c r="A224" s="9"/>
      <c r="B224" s="313"/>
      <c r="C224" s="9"/>
      <c r="D224" s="9"/>
      <c r="E224" s="9"/>
      <c r="F224" s="9"/>
      <c r="G224" s="9"/>
      <c r="H224" s="9"/>
      <c r="I224" s="9"/>
      <c r="J224" s="9"/>
      <c r="K224" s="9"/>
      <c r="L224" s="16"/>
      <c r="M224" s="16"/>
      <c r="O224" s="56"/>
      <c r="P224" s="56"/>
    </row>
    <row r="225" spans="1:16" s="60" customFormat="1" ht="15" hidden="1" customHeight="1">
      <c r="A225" s="404" t="s">
        <v>159</v>
      </c>
      <c r="B225" s="385" t="s">
        <v>160</v>
      </c>
      <c r="C225" s="385"/>
      <c r="D225" s="385"/>
      <c r="E225" s="385"/>
      <c r="F225" s="385"/>
      <c r="G225" s="385"/>
      <c r="H225" s="385"/>
      <c r="I225" s="385"/>
      <c r="J225" s="385"/>
      <c r="K225" s="9"/>
      <c r="L225" s="16"/>
      <c r="M225" s="16"/>
      <c r="O225" s="56"/>
      <c r="P225" s="56"/>
    </row>
    <row r="226" spans="1:16" s="60" customFormat="1" ht="15" hidden="1" customHeight="1">
      <c r="A226" s="404"/>
      <c r="B226" s="388" t="s">
        <v>161</v>
      </c>
      <c r="C226" s="388"/>
      <c r="D226" s="388"/>
      <c r="E226" s="388"/>
      <c r="F226" s="388"/>
      <c r="G226" s="388"/>
      <c r="H226" s="388"/>
      <c r="I226" s="388"/>
      <c r="J226" s="388"/>
      <c r="K226" s="9"/>
      <c r="L226" s="16"/>
      <c r="M226" s="16"/>
      <c r="O226" s="56"/>
      <c r="P226" s="56"/>
    </row>
    <row r="227" spans="1:16" s="60" customFormat="1" ht="15" hidden="1" customHeight="1">
      <c r="A227" s="404"/>
      <c r="B227" s="388" t="s">
        <v>162</v>
      </c>
      <c r="C227" s="388"/>
      <c r="D227" s="388"/>
      <c r="E227" s="388"/>
      <c r="F227" s="388"/>
      <c r="G227" s="388"/>
      <c r="H227" s="388"/>
      <c r="I227" s="388"/>
      <c r="J227" s="388"/>
      <c r="K227" s="9"/>
      <c r="L227" s="16"/>
      <c r="M227" s="16"/>
      <c r="O227" s="56"/>
      <c r="P227" s="56"/>
    </row>
    <row r="228" spans="1:16" s="60" customFormat="1" ht="15" hidden="1" customHeight="1">
      <c r="A228" s="391" t="s">
        <v>3</v>
      </c>
      <c r="B228" s="392" t="s">
        <v>123</v>
      </c>
      <c r="C228" s="391" t="s">
        <v>5</v>
      </c>
      <c r="D228" s="393" t="s">
        <v>85</v>
      </c>
      <c r="E228" s="393" t="s">
        <v>28</v>
      </c>
      <c r="F228" s="408" t="s">
        <v>124</v>
      </c>
      <c r="G228" s="177" t="s">
        <v>39</v>
      </c>
      <c r="H228" s="438" t="s">
        <v>10</v>
      </c>
      <c r="I228" s="177" t="s">
        <v>9</v>
      </c>
      <c r="J228" s="177" t="s">
        <v>12</v>
      </c>
      <c r="K228" s="9"/>
      <c r="L228" s="16"/>
      <c r="M228" s="16"/>
      <c r="O228" s="56"/>
      <c r="P228" s="56"/>
    </row>
    <row r="229" spans="1:16" s="60" customFormat="1" ht="45" hidden="1" customHeight="1">
      <c r="A229" s="391"/>
      <c r="B229" s="392"/>
      <c r="C229" s="391"/>
      <c r="D229" s="393"/>
      <c r="E229" s="393"/>
      <c r="F229" s="408"/>
      <c r="G229" s="176" t="s">
        <v>13</v>
      </c>
      <c r="H229" s="438"/>
      <c r="I229" s="189" t="s">
        <v>163</v>
      </c>
      <c r="J229" s="189" t="s">
        <v>164</v>
      </c>
      <c r="K229" s="9"/>
      <c r="L229" s="16"/>
      <c r="M229" s="16"/>
      <c r="O229" s="56"/>
      <c r="P229" s="56"/>
    </row>
    <row r="230" spans="1:16" s="60" customFormat="1" hidden="1">
      <c r="A230" s="207" t="s">
        <v>165</v>
      </c>
      <c r="B230" s="315"/>
      <c r="C230" s="208" t="s">
        <v>166</v>
      </c>
      <c r="D230" s="51">
        <f>G230-1</f>
        <v>44613</v>
      </c>
      <c r="E230" s="51">
        <f>G230-1</f>
        <v>44613</v>
      </c>
      <c r="F230" s="51">
        <f>G230-3</f>
        <v>44611</v>
      </c>
      <c r="G230" s="181">
        <v>44614</v>
      </c>
      <c r="H230" s="194" t="s">
        <v>167</v>
      </c>
      <c r="I230" s="164">
        <v>44619</v>
      </c>
      <c r="J230" s="164">
        <f>I230+9</f>
        <v>44628</v>
      </c>
      <c r="K230" s="9"/>
      <c r="L230" s="16"/>
      <c r="M230" s="16"/>
      <c r="O230" s="56"/>
      <c r="P230" s="56"/>
    </row>
    <row r="231" spans="1:16" s="60" customFormat="1" hidden="1">
      <c r="A231" s="207"/>
      <c r="B231" s="315"/>
      <c r="C231" s="208"/>
      <c r="D231" s="51">
        <f>G231-1</f>
        <v>44620</v>
      </c>
      <c r="E231" s="51">
        <f>G231-1</f>
        <v>44620</v>
      </c>
      <c r="F231" s="51">
        <f>G231-3</f>
        <v>44618</v>
      </c>
      <c r="G231" s="181">
        <f>G230+7</f>
        <v>44621</v>
      </c>
      <c r="H231" s="194" t="s">
        <v>168</v>
      </c>
      <c r="I231" s="164">
        <f>I230+7</f>
        <v>44626</v>
      </c>
      <c r="J231" s="164">
        <f>I231+9</f>
        <v>44635</v>
      </c>
      <c r="K231" s="9"/>
      <c r="L231" s="16"/>
      <c r="M231" s="16"/>
      <c r="O231" s="56"/>
      <c r="P231" s="56"/>
    </row>
    <row r="232" spans="1:16" s="60" customFormat="1" hidden="1">
      <c r="A232" s="207"/>
      <c r="B232" s="315"/>
      <c r="C232" s="208"/>
      <c r="D232" s="51">
        <f>G232-1</f>
        <v>44627</v>
      </c>
      <c r="E232" s="51">
        <f>G232-1</f>
        <v>44627</v>
      </c>
      <c r="F232" s="51">
        <f>G232-3</f>
        <v>44625</v>
      </c>
      <c r="G232" s="181">
        <f>G231+7</f>
        <v>44628</v>
      </c>
      <c r="H232" s="194" t="s">
        <v>169</v>
      </c>
      <c r="I232" s="164">
        <f>I231+7</f>
        <v>44633</v>
      </c>
      <c r="J232" s="164">
        <f>I232+9</f>
        <v>44642</v>
      </c>
      <c r="K232" s="9"/>
      <c r="L232" s="16"/>
      <c r="M232" s="16"/>
      <c r="O232" s="56"/>
      <c r="P232" s="56"/>
    </row>
    <row r="233" spans="1:16" s="60" customFormat="1" hidden="1">
      <c r="A233" s="207"/>
      <c r="B233" s="315"/>
      <c r="C233" s="208"/>
      <c r="D233" s="51">
        <f>G233-1</f>
        <v>44634</v>
      </c>
      <c r="E233" s="51">
        <f>G233-1</f>
        <v>44634</v>
      </c>
      <c r="F233" s="51">
        <f>G233-3</f>
        <v>44632</v>
      </c>
      <c r="G233" s="181">
        <f>G232+7</f>
        <v>44635</v>
      </c>
      <c r="H233" s="194" t="s">
        <v>170</v>
      </c>
      <c r="I233" s="164">
        <f>I232+7</f>
        <v>44640</v>
      </c>
      <c r="J233" s="164">
        <f>I233+9</f>
        <v>44649</v>
      </c>
      <c r="K233" s="9"/>
      <c r="L233" s="16"/>
      <c r="M233" s="16"/>
      <c r="O233" s="56"/>
      <c r="P233" s="56"/>
    </row>
    <row r="234" spans="1:16" s="60" customFormat="1" ht="15" hidden="1" customHeight="1">
      <c r="A234" s="483" t="s">
        <v>135</v>
      </c>
      <c r="B234" s="483"/>
      <c r="C234" s="483"/>
      <c r="D234" s="483"/>
      <c r="E234" s="483"/>
      <c r="F234" s="483"/>
      <c r="G234" s="483"/>
      <c r="H234" s="483"/>
      <c r="I234" s="483"/>
      <c r="J234" s="483"/>
      <c r="K234" s="9"/>
      <c r="L234" s="16"/>
      <c r="M234" s="16"/>
      <c r="O234" s="56"/>
      <c r="P234" s="56"/>
    </row>
    <row r="235" spans="1:16" s="60" customFormat="1" ht="15" hidden="1" customHeight="1">
      <c r="A235" s="484" t="s">
        <v>171</v>
      </c>
      <c r="B235" s="484"/>
      <c r="C235" s="484"/>
      <c r="D235" s="484"/>
      <c r="E235" s="484"/>
      <c r="F235" s="484"/>
      <c r="G235" s="484"/>
      <c r="H235" s="484"/>
      <c r="I235" s="484"/>
      <c r="J235" s="484"/>
      <c r="K235" s="9"/>
      <c r="L235" s="16"/>
      <c r="M235" s="16"/>
      <c r="O235" s="56"/>
      <c r="P235" s="56"/>
    </row>
    <row r="236" spans="1:16" ht="15" hidden="1" customHeight="1">
      <c r="A236" s="484" t="s">
        <v>81</v>
      </c>
      <c r="B236" s="484"/>
      <c r="C236" s="484"/>
      <c r="D236" s="484"/>
      <c r="E236" s="484"/>
      <c r="F236" s="484"/>
      <c r="G236" s="484"/>
      <c r="H236" s="484"/>
      <c r="I236" s="484"/>
      <c r="J236" s="484"/>
      <c r="K236" s="9"/>
      <c r="L236" s="16"/>
      <c r="M236" s="16"/>
    </row>
    <row r="237" spans="1:16" hidden="1">
      <c r="A237" s="69"/>
      <c r="B237" s="311"/>
      <c r="C237" s="57"/>
      <c r="D237" s="57"/>
      <c r="E237" s="57"/>
      <c r="F237" s="57"/>
      <c r="G237" s="57"/>
      <c r="H237" s="57"/>
      <c r="I237" s="69"/>
      <c r="J237" s="69"/>
      <c r="K237"/>
      <c r="L237" s="16"/>
      <c r="M237" s="16"/>
      <c r="N237" s="69"/>
      <c r="O237" s="57"/>
    </row>
    <row r="238" spans="1:16">
      <c r="A238" s="404" t="s">
        <v>172</v>
      </c>
      <c r="B238" s="385" t="s">
        <v>173</v>
      </c>
      <c r="C238" s="385"/>
      <c r="D238" s="385"/>
      <c r="E238" s="385"/>
      <c r="F238" s="385"/>
      <c r="G238" s="385"/>
      <c r="H238" s="385"/>
      <c r="I238" s="385"/>
      <c r="J238" s="385"/>
      <c r="K238"/>
      <c r="L238" s="16"/>
      <c r="M238" s="16"/>
    </row>
    <row r="239" spans="1:16" ht="15" customHeight="1">
      <c r="A239" s="404"/>
      <c r="B239" s="485" t="s">
        <v>174</v>
      </c>
      <c r="C239" s="485"/>
      <c r="D239" s="485"/>
      <c r="E239" s="485"/>
      <c r="F239" s="485"/>
      <c r="G239" s="485"/>
      <c r="H239" s="485"/>
      <c r="I239" s="485"/>
      <c r="J239" s="485"/>
      <c r="K239"/>
      <c r="L239" s="16"/>
      <c r="M239" s="16"/>
    </row>
    <row r="240" spans="1:16" ht="18" customHeight="1">
      <c r="A240" s="404"/>
      <c r="B240" s="388" t="s">
        <v>175</v>
      </c>
      <c r="C240" s="388"/>
      <c r="D240" s="388"/>
      <c r="E240" s="388"/>
      <c r="F240" s="388"/>
      <c r="G240" s="388"/>
      <c r="H240" s="388"/>
      <c r="I240" s="388"/>
      <c r="J240" s="388"/>
      <c r="K240"/>
      <c r="L240" s="16"/>
      <c r="M240" s="16"/>
      <c r="N240" s="108"/>
    </row>
    <row r="241" spans="1:14" ht="15" customHeight="1">
      <c r="A241" s="391" t="s">
        <v>3</v>
      </c>
      <c r="B241" s="392" t="s">
        <v>4</v>
      </c>
      <c r="C241" s="391" t="s">
        <v>5</v>
      </c>
      <c r="D241" s="393" t="s">
        <v>85</v>
      </c>
      <c r="E241" s="393" t="s">
        <v>28</v>
      </c>
      <c r="F241" s="393" t="s">
        <v>69</v>
      </c>
      <c r="G241" s="177" t="s">
        <v>9</v>
      </c>
      <c r="H241" s="393" t="s">
        <v>10</v>
      </c>
      <c r="I241" s="177" t="s">
        <v>12</v>
      </c>
      <c r="J241" s="177"/>
      <c r="K241"/>
      <c r="L241" s="16"/>
      <c r="M241" s="16"/>
    </row>
    <row r="242" spans="1:14">
      <c r="A242" s="391"/>
      <c r="B242" s="392"/>
      <c r="C242" s="391"/>
      <c r="D242" s="393"/>
      <c r="E242" s="393"/>
      <c r="F242" s="393"/>
      <c r="G242" s="179" t="s">
        <v>13</v>
      </c>
      <c r="H242" s="393"/>
      <c r="I242" s="177" t="s">
        <v>176</v>
      </c>
      <c r="J242" s="177"/>
      <c r="K242"/>
      <c r="L242" s="16"/>
      <c r="M242" s="16"/>
    </row>
    <row r="243" spans="1:14">
      <c r="A243" s="166" t="s">
        <v>346</v>
      </c>
      <c r="B243" s="306"/>
      <c r="C243" s="166" t="s">
        <v>435</v>
      </c>
      <c r="D243" s="118">
        <f>G243-2</f>
        <v>45105</v>
      </c>
      <c r="E243" s="118">
        <f>G243-1</f>
        <v>45106</v>
      </c>
      <c r="F243" s="118">
        <f>G243-2</f>
        <v>45105</v>
      </c>
      <c r="G243" s="118">
        <v>45107</v>
      </c>
      <c r="H243" s="117">
        <f>G243+12</f>
        <v>45119</v>
      </c>
      <c r="I243" s="117">
        <f>G243+16</f>
        <v>45123</v>
      </c>
      <c r="J243" s="209">
        <f>G243+18</f>
        <v>45125</v>
      </c>
      <c r="K243" s="8"/>
      <c r="L243" s="18"/>
      <c r="M243" s="18"/>
    </row>
    <row r="244" spans="1:14">
      <c r="A244" s="166" t="s">
        <v>340</v>
      </c>
      <c r="B244" s="306"/>
      <c r="C244" s="166" t="s">
        <v>339</v>
      </c>
      <c r="D244" s="118">
        <f>G244-2</f>
        <v>45112</v>
      </c>
      <c r="E244" s="118">
        <f>G244-1</f>
        <v>45113</v>
      </c>
      <c r="F244" s="118">
        <f>G244-2</f>
        <v>45112</v>
      </c>
      <c r="G244" s="118">
        <v>45114</v>
      </c>
      <c r="H244" s="210">
        <f>G244+12</f>
        <v>45126</v>
      </c>
      <c r="I244" s="210">
        <f>G244+16</f>
        <v>45130</v>
      </c>
      <c r="J244" s="211">
        <f>G244+18</f>
        <v>45132</v>
      </c>
      <c r="K244"/>
      <c r="L244" s="16"/>
      <c r="M244" s="16"/>
    </row>
    <row r="245" spans="1:14">
      <c r="A245" s="166" t="s">
        <v>436</v>
      </c>
      <c r="B245" s="306"/>
      <c r="C245" s="166" t="s">
        <v>382</v>
      </c>
      <c r="D245" s="117">
        <f>G245-2</f>
        <v>45119</v>
      </c>
      <c r="E245" s="117">
        <f>G245-1</f>
        <v>45120</v>
      </c>
      <c r="F245" s="117">
        <f>G245-2</f>
        <v>45119</v>
      </c>
      <c r="G245" s="118">
        <v>45121</v>
      </c>
      <c r="H245" s="210">
        <f>G245+12</f>
        <v>45133</v>
      </c>
      <c r="I245" s="210">
        <f>G245+16</f>
        <v>45137</v>
      </c>
      <c r="J245" s="211">
        <f>G245+18</f>
        <v>45139</v>
      </c>
      <c r="K245"/>
      <c r="L245" s="16"/>
      <c r="M245" s="16"/>
    </row>
    <row r="246" spans="1:14" ht="15" customHeight="1">
      <c r="A246" s="166" t="s">
        <v>385</v>
      </c>
      <c r="B246" s="306"/>
      <c r="C246" s="166" t="s">
        <v>432</v>
      </c>
      <c r="D246" s="118">
        <f>G246-2</f>
        <v>45133</v>
      </c>
      <c r="E246" s="118">
        <f>G246-1</f>
        <v>45134</v>
      </c>
      <c r="F246" s="118">
        <f>G246-2</f>
        <v>45133</v>
      </c>
      <c r="G246" s="118">
        <v>45135</v>
      </c>
      <c r="H246" s="210">
        <f>G246+12</f>
        <v>45147</v>
      </c>
      <c r="I246" s="210">
        <f>G246+16</f>
        <v>45151</v>
      </c>
      <c r="J246" s="211">
        <f>G246+18</f>
        <v>45153</v>
      </c>
      <c r="K246"/>
      <c r="L246" s="16"/>
      <c r="M246" s="16"/>
    </row>
    <row r="247" spans="1:14" ht="15" customHeight="1">
      <c r="A247" s="166" t="s">
        <v>437</v>
      </c>
      <c r="B247" s="306"/>
      <c r="C247" s="166" t="s">
        <v>433</v>
      </c>
      <c r="D247" s="118">
        <f>G247-2</f>
        <v>45140</v>
      </c>
      <c r="E247" s="118">
        <f>G247-1</f>
        <v>45141</v>
      </c>
      <c r="F247" s="118">
        <f>G247-2</f>
        <v>45140</v>
      </c>
      <c r="G247" s="118">
        <v>45142</v>
      </c>
      <c r="H247" s="210">
        <f>G247+12</f>
        <v>45154</v>
      </c>
      <c r="I247" s="210">
        <f>G247+16</f>
        <v>45158</v>
      </c>
      <c r="J247" s="211">
        <f>G247+18</f>
        <v>45160</v>
      </c>
      <c r="K247"/>
      <c r="L247" s="16"/>
      <c r="M247" s="16"/>
    </row>
    <row r="248" spans="1:14" s="57" customFormat="1" ht="15" customHeight="1">
      <c r="A248" s="478" t="s">
        <v>177</v>
      </c>
      <c r="B248" s="478"/>
      <c r="C248" s="478"/>
      <c r="D248" s="478"/>
      <c r="E248" s="478"/>
      <c r="F248" s="478"/>
      <c r="G248" s="478"/>
      <c r="H248" s="478"/>
      <c r="I248" s="478"/>
      <c r="J248" s="478"/>
      <c r="K248"/>
      <c r="L248" s="16"/>
      <c r="M248" s="16"/>
      <c r="N248" s="69"/>
    </row>
    <row r="249" spans="1:14" ht="15" customHeight="1">
      <c r="A249" s="479" t="s">
        <v>81</v>
      </c>
      <c r="B249" s="479"/>
      <c r="C249" s="479"/>
      <c r="D249" s="479"/>
      <c r="E249" s="479"/>
      <c r="F249" s="479"/>
      <c r="G249" s="479"/>
      <c r="H249" s="479"/>
      <c r="I249" s="479"/>
      <c r="J249" s="479"/>
      <c r="K249"/>
      <c r="L249" s="16"/>
      <c r="M249" s="16"/>
    </row>
    <row r="250" spans="1:14">
      <c r="A250" s="479"/>
      <c r="B250" s="479"/>
      <c r="C250" s="479"/>
      <c r="D250" s="479"/>
      <c r="E250" s="479"/>
      <c r="F250" s="479"/>
      <c r="G250" s="479"/>
      <c r="H250" s="479"/>
      <c r="I250" s="479"/>
      <c r="J250" s="479"/>
      <c r="K250"/>
      <c r="L250" s="16"/>
      <c r="M250" s="16"/>
    </row>
    <row r="251" spans="1:14">
      <c r="A251" s="2"/>
      <c r="B251" s="304"/>
      <c r="C251" s="2"/>
      <c r="D251" s="2"/>
      <c r="E251" s="2"/>
      <c r="F251" s="2"/>
      <c r="G251" s="2"/>
      <c r="H251" s="2"/>
      <c r="I251" s="2"/>
      <c r="J251" s="2"/>
      <c r="K251"/>
      <c r="L251" s="16"/>
      <c r="M251" s="16"/>
    </row>
    <row r="252" spans="1:14">
      <c r="A252" s="480" t="s">
        <v>178</v>
      </c>
      <c r="B252" s="366" t="s">
        <v>179</v>
      </c>
      <c r="C252" s="366"/>
      <c r="D252" s="366"/>
      <c r="E252" s="366"/>
      <c r="F252" s="366"/>
      <c r="G252" s="366"/>
      <c r="H252" s="366"/>
      <c r="I252" s="366"/>
      <c r="J252" s="366"/>
      <c r="K252"/>
      <c r="L252" s="16"/>
      <c r="M252" s="16"/>
    </row>
    <row r="253" spans="1:14" ht="15" customHeight="1">
      <c r="A253" s="480"/>
      <c r="B253" s="481" t="s">
        <v>180</v>
      </c>
      <c r="C253" s="481"/>
      <c r="D253" s="481"/>
      <c r="E253" s="481"/>
      <c r="F253" s="481"/>
      <c r="G253" s="481"/>
      <c r="H253" s="481"/>
      <c r="I253" s="481"/>
      <c r="J253" s="481"/>
      <c r="K253"/>
      <c r="L253" s="16"/>
      <c r="M253" s="16"/>
    </row>
    <row r="254" spans="1:14">
      <c r="A254" s="480"/>
      <c r="B254" s="482" t="s">
        <v>181</v>
      </c>
      <c r="C254" s="482"/>
      <c r="D254" s="482"/>
      <c r="E254" s="482"/>
      <c r="F254" s="482"/>
      <c r="G254" s="482"/>
      <c r="H254" s="482"/>
      <c r="I254" s="482"/>
      <c r="J254" s="482"/>
      <c r="K254"/>
      <c r="L254" s="16"/>
      <c r="M254" s="16"/>
    </row>
    <row r="255" spans="1:14" ht="15" customHeight="1">
      <c r="A255" s="473" t="s">
        <v>3</v>
      </c>
      <c r="B255" s="474" t="s">
        <v>4</v>
      </c>
      <c r="C255" s="475" t="s">
        <v>5</v>
      </c>
      <c r="D255" s="476" t="s">
        <v>85</v>
      </c>
      <c r="E255" s="476" t="s">
        <v>28</v>
      </c>
      <c r="F255" s="477" t="s">
        <v>182</v>
      </c>
      <c r="G255" s="71" t="s">
        <v>39</v>
      </c>
      <c r="H255" s="462" t="s">
        <v>12</v>
      </c>
      <c r="I255" s="462"/>
      <c r="J255" s="462"/>
      <c r="K255"/>
      <c r="L255" s="16"/>
      <c r="M255" s="16"/>
    </row>
    <row r="256" spans="1:14" s="61" customFormat="1" ht="45" customHeight="1">
      <c r="A256" s="473"/>
      <c r="B256" s="474"/>
      <c r="C256" s="475"/>
      <c r="D256" s="476"/>
      <c r="E256" s="476"/>
      <c r="F256" s="477"/>
      <c r="G256" s="76" t="s">
        <v>13</v>
      </c>
      <c r="H256" s="71" t="s">
        <v>183</v>
      </c>
      <c r="I256" s="71" t="s">
        <v>184</v>
      </c>
      <c r="J256" s="72" t="s">
        <v>185</v>
      </c>
      <c r="K256"/>
      <c r="L256" s="16"/>
      <c r="M256" s="16"/>
      <c r="N256" s="108"/>
    </row>
    <row r="257" spans="1:14" s="61" customFormat="1">
      <c r="A257" s="166" t="s">
        <v>346</v>
      </c>
      <c r="B257" s="306"/>
      <c r="C257" s="166" t="s">
        <v>435</v>
      </c>
      <c r="D257" s="118">
        <f t="shared" ref="D257:D262" si="15">G257-2</f>
        <v>45105</v>
      </c>
      <c r="E257" s="118">
        <f t="shared" ref="E257:E262" si="16">G257-1</f>
        <v>45106</v>
      </c>
      <c r="F257" s="118">
        <f t="shared" ref="F257:F262" si="17">G257-2</f>
        <v>45105</v>
      </c>
      <c r="G257" s="118">
        <v>45107</v>
      </c>
      <c r="H257" s="117">
        <f t="shared" ref="H257:H262" si="18">G257+12</f>
        <v>45119</v>
      </c>
      <c r="I257" s="212">
        <f t="shared" ref="I257:I262" si="19">G257+16</f>
        <v>45123</v>
      </c>
      <c r="J257" s="117">
        <f t="shared" ref="J257:J262" si="20">G257+18</f>
        <v>45125</v>
      </c>
      <c r="K257" s="213" t="s">
        <v>186</v>
      </c>
      <c r="L257" s="18"/>
      <c r="M257" s="18"/>
      <c r="N257" s="108"/>
    </row>
    <row r="258" spans="1:14" s="61" customFormat="1">
      <c r="A258" s="166" t="s">
        <v>340</v>
      </c>
      <c r="B258" s="306"/>
      <c r="C258" s="34" t="s">
        <v>339</v>
      </c>
      <c r="D258" s="30">
        <f t="shared" si="15"/>
        <v>45112</v>
      </c>
      <c r="E258" s="30">
        <f t="shared" si="16"/>
        <v>45113</v>
      </c>
      <c r="F258" s="30">
        <f t="shared" si="17"/>
        <v>45112</v>
      </c>
      <c r="G258" s="30">
        <v>45114</v>
      </c>
      <c r="H258" s="28">
        <f t="shared" si="18"/>
        <v>45126</v>
      </c>
      <c r="I258" s="21">
        <f t="shared" si="19"/>
        <v>45130</v>
      </c>
      <c r="J258" s="28">
        <f t="shared" si="20"/>
        <v>45132</v>
      </c>
      <c r="K258" s="213" t="s">
        <v>186</v>
      </c>
      <c r="L258" s="16"/>
      <c r="M258" s="16"/>
      <c r="N258" s="108"/>
    </row>
    <row r="259" spans="1:14" s="61" customFormat="1">
      <c r="A259" s="166" t="s">
        <v>436</v>
      </c>
      <c r="B259" s="306"/>
      <c r="C259" s="34" t="s">
        <v>382</v>
      </c>
      <c r="D259" s="28">
        <f t="shared" si="15"/>
        <v>45119</v>
      </c>
      <c r="E259" s="28">
        <f t="shared" si="16"/>
        <v>45120</v>
      </c>
      <c r="F259" s="28">
        <f t="shared" si="17"/>
        <v>45119</v>
      </c>
      <c r="G259" s="30">
        <v>45121</v>
      </c>
      <c r="H259" s="28">
        <f t="shared" si="18"/>
        <v>45133</v>
      </c>
      <c r="I259" s="21">
        <f t="shared" si="19"/>
        <v>45137</v>
      </c>
      <c r="J259" s="28">
        <f t="shared" si="20"/>
        <v>45139</v>
      </c>
      <c r="K259" s="213" t="s">
        <v>187</v>
      </c>
      <c r="L259" s="16"/>
      <c r="M259" s="16"/>
      <c r="N259" s="108"/>
    </row>
    <row r="260" spans="1:14" s="61" customFormat="1">
      <c r="A260" s="166" t="s">
        <v>385</v>
      </c>
      <c r="B260" s="306"/>
      <c r="C260" s="34" t="s">
        <v>432</v>
      </c>
      <c r="D260" s="30">
        <f t="shared" si="15"/>
        <v>45133</v>
      </c>
      <c r="E260" s="30">
        <f t="shared" si="16"/>
        <v>45134</v>
      </c>
      <c r="F260" s="30">
        <f t="shared" si="17"/>
        <v>45133</v>
      </c>
      <c r="G260" s="30">
        <v>45135</v>
      </c>
      <c r="H260" s="28">
        <f t="shared" si="18"/>
        <v>45147</v>
      </c>
      <c r="I260" s="21">
        <f t="shared" si="19"/>
        <v>45151</v>
      </c>
      <c r="J260" s="28">
        <f t="shared" si="20"/>
        <v>45153</v>
      </c>
      <c r="K260" s="213" t="s">
        <v>188</v>
      </c>
      <c r="L260" s="16"/>
      <c r="M260" s="16"/>
      <c r="N260" s="108"/>
    </row>
    <row r="261" spans="1:14" s="61" customFormat="1">
      <c r="A261" s="34" t="s">
        <v>437</v>
      </c>
      <c r="B261" s="306"/>
      <c r="C261" s="34" t="s">
        <v>433</v>
      </c>
      <c r="D261" s="30">
        <f t="shared" si="15"/>
        <v>45140</v>
      </c>
      <c r="E261" s="30">
        <f t="shared" si="16"/>
        <v>45141</v>
      </c>
      <c r="F261" s="30">
        <f t="shared" si="17"/>
        <v>45140</v>
      </c>
      <c r="G261" s="30">
        <v>45142</v>
      </c>
      <c r="H261" s="28">
        <f t="shared" si="18"/>
        <v>45154</v>
      </c>
      <c r="I261" s="21">
        <f t="shared" si="19"/>
        <v>45158</v>
      </c>
      <c r="J261" s="28">
        <f t="shared" si="20"/>
        <v>45160</v>
      </c>
      <c r="K261" s="213"/>
      <c r="L261" s="16"/>
      <c r="M261" s="16"/>
      <c r="N261" s="108"/>
    </row>
    <row r="262" spans="1:14" s="61" customFormat="1">
      <c r="A262" s="166" t="s">
        <v>438</v>
      </c>
      <c r="B262" s="306"/>
      <c r="C262" s="34" t="s">
        <v>434</v>
      </c>
      <c r="D262" s="30">
        <f t="shared" si="15"/>
        <v>45147</v>
      </c>
      <c r="E262" s="30">
        <f t="shared" si="16"/>
        <v>45148</v>
      </c>
      <c r="F262" s="30">
        <f t="shared" si="17"/>
        <v>45147</v>
      </c>
      <c r="G262" s="30">
        <v>45149</v>
      </c>
      <c r="H262" s="210">
        <f t="shared" si="18"/>
        <v>45161</v>
      </c>
      <c r="I262" s="214">
        <f t="shared" si="19"/>
        <v>45165</v>
      </c>
      <c r="J262" s="210">
        <f t="shared" si="20"/>
        <v>45167</v>
      </c>
      <c r="K262" s="213"/>
      <c r="L262" s="16"/>
      <c r="M262" s="16"/>
      <c r="N262" s="108"/>
    </row>
    <row r="263" spans="1:14" s="57" customFormat="1" ht="24.75" customHeight="1">
      <c r="A263" s="454" t="s">
        <v>148</v>
      </c>
      <c r="B263" s="454"/>
      <c r="C263" s="454"/>
      <c r="D263" s="454"/>
      <c r="E263" s="454"/>
      <c r="F263" s="454"/>
      <c r="G263" s="454"/>
      <c r="H263" s="454"/>
      <c r="I263" s="454"/>
      <c r="J263" s="454"/>
      <c r="K263"/>
      <c r="L263" s="16"/>
      <c r="M263" s="16"/>
      <c r="N263" s="69"/>
    </row>
    <row r="264" spans="1:14" ht="24.75" customHeight="1">
      <c r="A264" s="457" t="s">
        <v>81</v>
      </c>
      <c r="B264" s="457"/>
      <c r="C264" s="457"/>
      <c r="D264" s="457"/>
      <c r="E264" s="457"/>
      <c r="F264" s="457"/>
      <c r="G264" s="457"/>
      <c r="H264" s="457"/>
      <c r="I264" s="457"/>
      <c r="J264" s="457"/>
      <c r="K264"/>
      <c r="L264" s="16"/>
    </row>
    <row r="265" spans="1:14" ht="24.75" customHeight="1">
      <c r="A265" s="463" t="s">
        <v>189</v>
      </c>
      <c r="B265" s="465" t="s">
        <v>190</v>
      </c>
      <c r="E265" s="467"/>
      <c r="F265" s="468"/>
      <c r="G265" s="60"/>
      <c r="H265" s="469" t="s">
        <v>191</v>
      </c>
      <c r="I265" s="471" t="s">
        <v>190</v>
      </c>
      <c r="J265" s="16"/>
      <c r="M265" s="56"/>
      <c r="N265" s="56"/>
    </row>
    <row r="266" spans="1:14" ht="24.75" customHeight="1" thickBot="1">
      <c r="A266" s="464"/>
      <c r="B266" s="466"/>
      <c r="E266" s="467"/>
      <c r="F266" s="468"/>
      <c r="G266" s="60"/>
      <c r="H266" s="470"/>
      <c r="I266" s="472"/>
      <c r="J266" s="16"/>
      <c r="M266" s="56"/>
      <c r="N266" s="56"/>
    </row>
    <row r="267" spans="1:14" ht="24.75" customHeight="1">
      <c r="A267" s="215" t="s">
        <v>250</v>
      </c>
      <c r="B267" s="316" t="s">
        <v>192</v>
      </c>
      <c r="E267" s="216"/>
      <c r="F267" s="217"/>
      <c r="G267" s="60"/>
      <c r="H267" s="218" t="s">
        <v>250</v>
      </c>
      <c r="I267" s="219" t="s">
        <v>192</v>
      </c>
      <c r="J267" s="16"/>
      <c r="M267" s="56"/>
      <c r="N267" s="56"/>
    </row>
    <row r="268" spans="1:14" ht="24.75" customHeight="1">
      <c r="A268" s="220" t="s">
        <v>251</v>
      </c>
      <c r="B268" s="316" t="s">
        <v>193</v>
      </c>
      <c r="E268" s="216"/>
      <c r="F268" s="217"/>
      <c r="G268" s="60"/>
      <c r="H268" s="218" t="s">
        <v>275</v>
      </c>
      <c r="I268" s="219" t="s">
        <v>276</v>
      </c>
      <c r="J268" s="16"/>
      <c r="M268" s="56"/>
      <c r="N268" s="56"/>
    </row>
    <row r="269" spans="1:14" ht="24.75" customHeight="1">
      <c r="A269" s="220" t="s">
        <v>252</v>
      </c>
      <c r="B269" s="316" t="s">
        <v>194</v>
      </c>
      <c r="E269" s="221"/>
      <c r="F269" s="222"/>
      <c r="G269" s="60"/>
      <c r="H269" s="223" t="s">
        <v>258</v>
      </c>
      <c r="I269" s="224" t="s">
        <v>195</v>
      </c>
      <c r="J269" s="16"/>
      <c r="M269" s="56"/>
      <c r="N269" s="56"/>
    </row>
    <row r="270" spans="1:14" ht="24.75" customHeight="1">
      <c r="A270" s="220" t="s">
        <v>253</v>
      </c>
      <c r="B270" s="316" t="s">
        <v>196</v>
      </c>
      <c r="E270" s="221"/>
      <c r="F270" s="222"/>
      <c r="G270" s="60"/>
      <c r="H270" s="223" t="s">
        <v>259</v>
      </c>
      <c r="I270" s="224" t="s">
        <v>197</v>
      </c>
      <c r="M270" s="56"/>
      <c r="N270" s="56"/>
    </row>
    <row r="271" spans="1:14" ht="24.75" customHeight="1">
      <c r="A271" s="220" t="s">
        <v>254</v>
      </c>
      <c r="B271" s="316" t="s">
        <v>198</v>
      </c>
      <c r="E271" s="221"/>
      <c r="F271" s="222"/>
      <c r="G271" s="60"/>
      <c r="H271" s="223" t="s">
        <v>277</v>
      </c>
      <c r="I271" s="224" t="s">
        <v>197</v>
      </c>
      <c r="M271" s="56"/>
      <c r="N271" s="56"/>
    </row>
    <row r="272" spans="1:14" ht="24.75" customHeight="1">
      <c r="A272" s="220" t="s">
        <v>255</v>
      </c>
      <c r="B272" s="316" t="s">
        <v>200</v>
      </c>
      <c r="E272" s="221"/>
      <c r="F272" s="222"/>
      <c r="G272" s="60"/>
      <c r="H272" s="223" t="s">
        <v>278</v>
      </c>
      <c r="I272" s="224" t="s">
        <v>199</v>
      </c>
      <c r="M272" s="56"/>
      <c r="N272" s="56"/>
    </row>
    <row r="273" spans="1:14" ht="24.75" customHeight="1">
      <c r="A273" s="220" t="s">
        <v>256</v>
      </c>
      <c r="B273" s="316" t="s">
        <v>257</v>
      </c>
      <c r="E273" s="221"/>
      <c r="F273" s="222"/>
      <c r="G273" s="60"/>
      <c r="H273" s="223" t="s">
        <v>261</v>
      </c>
      <c r="I273" s="224" t="s">
        <v>199</v>
      </c>
      <c r="M273" s="56"/>
      <c r="N273" s="56"/>
    </row>
    <row r="274" spans="1:14" ht="24.75" customHeight="1">
      <c r="A274" s="220" t="s">
        <v>258</v>
      </c>
      <c r="B274" s="316" t="s">
        <v>195</v>
      </c>
      <c r="E274" s="221"/>
      <c r="F274" s="222"/>
      <c r="G274" s="60"/>
      <c r="H274" s="223" t="s">
        <v>279</v>
      </c>
      <c r="I274" s="224" t="s">
        <v>199</v>
      </c>
      <c r="M274" s="56"/>
      <c r="N274" s="56"/>
    </row>
    <row r="275" spans="1:14" ht="24.75" customHeight="1">
      <c r="A275" s="220" t="s">
        <v>259</v>
      </c>
      <c r="B275" s="316" t="s">
        <v>197</v>
      </c>
      <c r="E275" s="221"/>
      <c r="F275" s="225"/>
      <c r="G275" s="60"/>
      <c r="H275" s="226" t="s">
        <v>280</v>
      </c>
      <c r="I275" s="227" t="s">
        <v>199</v>
      </c>
      <c r="M275" s="56"/>
      <c r="N275" s="56"/>
    </row>
    <row r="276" spans="1:14" ht="24.75" customHeight="1">
      <c r="A276" s="220" t="s">
        <v>260</v>
      </c>
      <c r="B276" s="316" t="s">
        <v>204</v>
      </c>
      <c r="E276" s="221"/>
      <c r="F276" s="225"/>
      <c r="G276" s="60"/>
      <c r="H276" s="226" t="s">
        <v>262</v>
      </c>
      <c r="I276" s="227" t="s">
        <v>201</v>
      </c>
      <c r="M276" s="56"/>
      <c r="N276" s="56"/>
    </row>
    <row r="277" spans="1:14" ht="24.75" customHeight="1">
      <c r="A277" s="220" t="s">
        <v>261</v>
      </c>
      <c r="B277" s="316" t="s">
        <v>199</v>
      </c>
      <c r="E277" s="228"/>
      <c r="F277" s="222"/>
      <c r="G277" s="60"/>
      <c r="H277" s="229" t="s">
        <v>281</v>
      </c>
      <c r="I277" s="224" t="s">
        <v>202</v>
      </c>
      <c r="M277" s="56"/>
      <c r="N277" s="56"/>
    </row>
    <row r="278" spans="1:14" ht="24.75" customHeight="1">
      <c r="A278" s="220" t="s">
        <v>262</v>
      </c>
      <c r="B278" s="316" t="s">
        <v>201</v>
      </c>
      <c r="E278" s="228"/>
      <c r="F278" s="222"/>
      <c r="G278" s="60"/>
      <c r="H278" s="229" t="s">
        <v>263</v>
      </c>
      <c r="I278" s="224" t="s">
        <v>203</v>
      </c>
      <c r="M278" s="56"/>
      <c r="N278" s="56"/>
    </row>
    <row r="279" spans="1:14" ht="24.75" customHeight="1">
      <c r="A279" s="220" t="s">
        <v>263</v>
      </c>
      <c r="B279" s="316" t="s">
        <v>203</v>
      </c>
      <c r="E279" s="228"/>
      <c r="F279" s="222"/>
      <c r="G279" s="60"/>
      <c r="H279" s="229" t="s">
        <v>264</v>
      </c>
      <c r="I279" s="224" t="s">
        <v>203</v>
      </c>
      <c r="M279" s="56"/>
      <c r="N279" s="56"/>
    </row>
    <row r="280" spans="1:14" s="65" customFormat="1" ht="24.75" customHeight="1">
      <c r="A280" s="220" t="s">
        <v>264</v>
      </c>
      <c r="B280" s="316" t="s">
        <v>203</v>
      </c>
      <c r="C280" s="56"/>
      <c r="D280" s="56"/>
      <c r="E280" s="228"/>
      <c r="F280" s="222"/>
      <c r="G280" s="60"/>
      <c r="H280" s="229" t="s">
        <v>265</v>
      </c>
      <c r="I280" s="224" t="s">
        <v>205</v>
      </c>
      <c r="J280" s="60"/>
      <c r="K280" s="230"/>
      <c r="L280" s="230"/>
    </row>
    <row r="281" spans="1:14" s="66" customFormat="1" ht="19.5">
      <c r="A281" s="231" t="s">
        <v>265</v>
      </c>
      <c r="B281" s="316" t="s">
        <v>205</v>
      </c>
      <c r="C281" s="56"/>
      <c r="D281" s="56"/>
      <c r="E281" s="228"/>
      <c r="F281" s="222"/>
      <c r="G281" s="60"/>
      <c r="H281" s="229" t="s">
        <v>267</v>
      </c>
      <c r="I281" s="224" t="s">
        <v>206</v>
      </c>
      <c r="J281" s="60"/>
      <c r="K281" s="233"/>
      <c r="L281" s="233"/>
    </row>
    <row r="282" spans="1:14" s="66" customFormat="1" ht="19.5">
      <c r="A282" s="231" t="s">
        <v>266</v>
      </c>
      <c r="B282" s="316" t="s">
        <v>209</v>
      </c>
      <c r="C282" s="56"/>
      <c r="D282" s="56"/>
      <c r="E282" s="228"/>
      <c r="F282" s="222"/>
      <c r="G282" s="60"/>
      <c r="H282" s="229" t="s">
        <v>282</v>
      </c>
      <c r="I282" s="224" t="s">
        <v>283</v>
      </c>
      <c r="J282" s="60"/>
      <c r="K282" s="233"/>
      <c r="L282" s="233"/>
    </row>
    <row r="283" spans="1:14" s="66" customFormat="1" ht="19.5">
      <c r="A283" s="231" t="s">
        <v>267</v>
      </c>
      <c r="B283" s="316" t="s">
        <v>206</v>
      </c>
      <c r="C283" s="56"/>
      <c r="D283" s="56"/>
      <c r="E283" s="228"/>
      <c r="F283" s="222"/>
      <c r="H283" s="229" t="s">
        <v>284</v>
      </c>
      <c r="I283" s="224" t="s">
        <v>285</v>
      </c>
      <c r="J283" s="60"/>
      <c r="K283" s="60"/>
      <c r="L283" s="60"/>
      <c r="M283" s="233"/>
      <c r="N283" s="233"/>
    </row>
    <row r="284" spans="1:14" s="66" customFormat="1" ht="19.5">
      <c r="A284" s="231" t="s">
        <v>268</v>
      </c>
      <c r="B284" s="316" t="s">
        <v>269</v>
      </c>
      <c r="C284" s="56"/>
      <c r="D284" s="56"/>
      <c r="E284" s="228"/>
      <c r="F284" s="222"/>
      <c r="G284" s="56"/>
      <c r="H284" s="229" t="s">
        <v>268</v>
      </c>
      <c r="I284" s="224" t="s">
        <v>269</v>
      </c>
      <c r="J284" s="60"/>
      <c r="K284" s="60"/>
      <c r="L284" s="60"/>
      <c r="M284" s="233"/>
      <c r="N284" s="233"/>
    </row>
    <row r="285" spans="1:14" ht="19.5">
      <c r="A285" s="232" t="s">
        <v>270</v>
      </c>
      <c r="B285" s="316" t="s">
        <v>208</v>
      </c>
      <c r="E285" s="228"/>
      <c r="F285" s="222"/>
      <c r="H285" s="229" t="s">
        <v>286</v>
      </c>
      <c r="I285" s="224" t="s">
        <v>207</v>
      </c>
    </row>
    <row r="286" spans="1:14" ht="19.5">
      <c r="A286" s="232" t="s">
        <v>271</v>
      </c>
      <c r="B286" s="316" t="s">
        <v>272</v>
      </c>
      <c r="E286" s="228"/>
      <c r="F286" s="222"/>
      <c r="H286" s="229" t="s">
        <v>270</v>
      </c>
      <c r="I286" s="224" t="s">
        <v>208</v>
      </c>
    </row>
    <row r="287" spans="1:14" ht="19.5">
      <c r="A287" s="232" t="s">
        <v>273</v>
      </c>
      <c r="B287" s="316" t="s">
        <v>274</v>
      </c>
    </row>
    <row r="288" spans="1:14" ht="19.5">
      <c r="A288" s="234"/>
      <c r="B288" s="317"/>
    </row>
    <row r="289" spans="1:12" ht="19.5">
      <c r="A289" s="235"/>
      <c r="B289" s="318"/>
    </row>
    <row r="290" spans="1:12">
      <c r="A290" s="410" t="s">
        <v>210</v>
      </c>
      <c r="B290" s="430" t="s">
        <v>296</v>
      </c>
      <c r="C290" s="430"/>
      <c r="D290" s="430"/>
      <c r="E290" s="430"/>
      <c r="F290" s="430"/>
      <c r="G290" s="430"/>
      <c r="H290" s="430"/>
      <c r="I290" s="430"/>
      <c r="J290" s="430"/>
      <c r="K290" s="430"/>
      <c r="L290" s="430"/>
    </row>
    <row r="291" spans="1:12">
      <c r="A291" s="410"/>
      <c r="B291" s="461" t="s">
        <v>211</v>
      </c>
      <c r="C291" s="461"/>
      <c r="D291" s="461"/>
      <c r="E291" s="461"/>
      <c r="F291" s="461"/>
      <c r="G291" s="461"/>
      <c r="H291" s="461"/>
      <c r="I291" s="461"/>
      <c r="J291" s="461"/>
      <c r="K291" s="461"/>
      <c r="L291" s="461"/>
    </row>
    <row r="292" spans="1:12">
      <c r="A292" s="410"/>
      <c r="B292" s="461" t="s">
        <v>212</v>
      </c>
      <c r="C292" s="461"/>
      <c r="D292" s="461"/>
      <c r="E292" s="461"/>
      <c r="F292" s="461"/>
      <c r="G292" s="461"/>
      <c r="H292" s="461"/>
      <c r="I292" s="461"/>
      <c r="J292" s="461"/>
      <c r="K292" s="461"/>
      <c r="L292" s="461"/>
    </row>
    <row r="293" spans="1:12">
      <c r="A293" s="391" t="s">
        <v>3</v>
      </c>
      <c r="B293" s="447" t="s">
        <v>4</v>
      </c>
      <c r="C293" s="449" t="s">
        <v>5</v>
      </c>
      <c r="D293" s="450" t="s">
        <v>85</v>
      </c>
      <c r="E293" s="450" t="s">
        <v>28</v>
      </c>
      <c r="F293" s="451" t="s">
        <v>213</v>
      </c>
      <c r="G293" s="236" t="s">
        <v>39</v>
      </c>
      <c r="H293" s="452" t="s">
        <v>12</v>
      </c>
      <c r="I293" s="453"/>
      <c r="J293" s="453"/>
      <c r="K293" s="453"/>
      <c r="L293" s="453"/>
    </row>
    <row r="294" spans="1:12" ht="30">
      <c r="A294" s="391"/>
      <c r="B294" s="392"/>
      <c r="C294" s="391"/>
      <c r="D294" s="393"/>
      <c r="E294" s="393"/>
      <c r="F294" s="408"/>
      <c r="G294" s="179" t="s">
        <v>13</v>
      </c>
      <c r="H294" s="177" t="s">
        <v>297</v>
      </c>
      <c r="I294" s="237" t="s">
        <v>315</v>
      </c>
      <c r="J294" s="237" t="s">
        <v>316</v>
      </c>
      <c r="K294" s="237" t="s">
        <v>317</v>
      </c>
      <c r="L294" s="237" t="s">
        <v>318</v>
      </c>
    </row>
    <row r="295" spans="1:12">
      <c r="A295" s="342" t="s">
        <v>478</v>
      </c>
      <c r="B295" s="343"/>
      <c r="C295" s="341" t="s">
        <v>477</v>
      </c>
      <c r="D295" s="344">
        <v>45117</v>
      </c>
      <c r="E295" s="345">
        <v>45117</v>
      </c>
      <c r="F295" s="345">
        <v>45116</v>
      </c>
      <c r="G295" s="346">
        <v>45116</v>
      </c>
      <c r="H295" s="1">
        <f>G295+34</f>
        <v>45150</v>
      </c>
      <c r="I295" s="1">
        <f>G295+36</f>
        <v>45152</v>
      </c>
      <c r="J295" s="1">
        <f>G295+37</f>
        <v>45153</v>
      </c>
      <c r="K295" s="1">
        <f>G295+39</f>
        <v>45155</v>
      </c>
      <c r="L295" s="240">
        <f>G295+43</f>
        <v>45159</v>
      </c>
    </row>
    <row r="296" spans="1:12">
      <c r="A296" s="14" t="s">
        <v>441</v>
      </c>
      <c r="B296" s="40"/>
      <c r="C296" s="42" t="s">
        <v>439</v>
      </c>
      <c r="D296" s="39">
        <f>G296-1</f>
        <v>45129</v>
      </c>
      <c r="E296" s="12">
        <f>D296</f>
        <v>45129</v>
      </c>
      <c r="F296" s="12">
        <f>G296-2</f>
        <v>45128</v>
      </c>
      <c r="G296" s="41">
        <v>45130</v>
      </c>
      <c r="H296" s="1">
        <f>G296+34</f>
        <v>45164</v>
      </c>
      <c r="I296" s="1">
        <f>G296+36</f>
        <v>45166</v>
      </c>
      <c r="J296" s="1">
        <f>G296+37</f>
        <v>45167</v>
      </c>
      <c r="K296" s="1">
        <f>G296+39</f>
        <v>45169</v>
      </c>
      <c r="L296" s="240">
        <f>G296+43</f>
        <v>45173</v>
      </c>
    </row>
    <row r="297" spans="1:12">
      <c r="A297" s="14" t="s">
        <v>442</v>
      </c>
      <c r="B297" s="38"/>
      <c r="C297" s="42" t="s">
        <v>440</v>
      </c>
      <c r="D297" s="39">
        <f>G297-1</f>
        <v>45143</v>
      </c>
      <c r="E297" s="12">
        <f>D297</f>
        <v>45143</v>
      </c>
      <c r="F297" s="12">
        <f>G297-2</f>
        <v>45142</v>
      </c>
      <c r="G297" s="13">
        <v>45144</v>
      </c>
      <c r="H297" s="1">
        <f>G297+34</f>
        <v>45178</v>
      </c>
      <c r="I297" s="1">
        <f>G297+36</f>
        <v>45180</v>
      </c>
      <c r="J297" s="1">
        <f>G297+37</f>
        <v>45181</v>
      </c>
      <c r="K297" s="1">
        <f>G297+39</f>
        <v>45183</v>
      </c>
      <c r="L297" s="240">
        <f>G297+43</f>
        <v>45187</v>
      </c>
    </row>
    <row r="298" spans="1:12">
      <c r="A298" s="335"/>
      <c r="B298" s="339"/>
      <c r="C298" s="336"/>
      <c r="D298" s="337"/>
      <c r="E298" s="338"/>
      <c r="F298" s="338"/>
      <c r="G298" s="340"/>
      <c r="H298" s="240"/>
      <c r="I298" s="240"/>
      <c r="J298" s="240"/>
      <c r="K298" s="240"/>
      <c r="L298" s="240"/>
    </row>
    <row r="299" spans="1:12">
      <c r="A299" s="454" t="s">
        <v>148</v>
      </c>
      <c r="B299" s="455"/>
      <c r="C299" s="455"/>
      <c r="D299" s="455"/>
      <c r="E299" s="455"/>
      <c r="F299" s="455"/>
      <c r="G299" s="455"/>
      <c r="H299" s="455"/>
      <c r="I299" s="455"/>
      <c r="J299" s="455"/>
      <c r="K299" s="455"/>
      <c r="L299" s="456"/>
    </row>
    <row r="300" spans="1:12">
      <c r="A300" s="457" t="s">
        <v>81</v>
      </c>
      <c r="B300" s="458"/>
      <c r="C300" s="458"/>
      <c r="D300" s="458"/>
      <c r="E300" s="458"/>
      <c r="F300" s="458"/>
      <c r="G300" s="458"/>
      <c r="H300" s="458"/>
      <c r="I300" s="458"/>
      <c r="J300" s="458"/>
      <c r="K300" s="458"/>
      <c r="L300" s="459"/>
    </row>
    <row r="301" spans="1:12" ht="19.5">
      <c r="A301" s="235"/>
      <c r="B301" s="319"/>
    </row>
    <row r="302" spans="1:12">
      <c r="A302" s="410" t="s">
        <v>214</v>
      </c>
      <c r="B302" s="460" t="s">
        <v>298</v>
      </c>
      <c r="C302" s="430"/>
      <c r="D302" s="430"/>
      <c r="E302" s="430"/>
      <c r="F302" s="430"/>
      <c r="G302" s="430"/>
      <c r="H302" s="430"/>
      <c r="I302" s="430"/>
      <c r="J302" s="430"/>
      <c r="K302" s="430"/>
      <c r="L302" s="430"/>
    </row>
    <row r="303" spans="1:12">
      <c r="A303" s="410"/>
      <c r="B303" s="461" t="s">
        <v>215</v>
      </c>
      <c r="C303" s="461"/>
      <c r="D303" s="461"/>
      <c r="E303" s="461"/>
      <c r="F303" s="461"/>
      <c r="G303" s="461"/>
      <c r="H303" s="461"/>
      <c r="I303" s="461"/>
      <c r="J303" s="461"/>
      <c r="K303" s="461"/>
      <c r="L303" s="461"/>
    </row>
    <row r="304" spans="1:12">
      <c r="A304" s="410"/>
      <c r="B304" s="461" t="s">
        <v>216</v>
      </c>
      <c r="C304" s="461"/>
      <c r="D304" s="461"/>
      <c r="E304" s="461"/>
      <c r="F304" s="461"/>
      <c r="G304" s="461"/>
      <c r="H304" s="461"/>
      <c r="I304" s="461"/>
      <c r="J304" s="461"/>
      <c r="K304" s="461"/>
      <c r="L304" s="461"/>
    </row>
    <row r="305" spans="1:16" ht="15" customHeight="1">
      <c r="A305" s="391" t="s">
        <v>3</v>
      </c>
      <c r="B305" s="447" t="s">
        <v>4</v>
      </c>
      <c r="C305" s="449" t="s">
        <v>5</v>
      </c>
      <c r="D305" s="450" t="s">
        <v>85</v>
      </c>
      <c r="E305" s="450" t="s">
        <v>28</v>
      </c>
      <c r="F305" s="451" t="s">
        <v>217</v>
      </c>
      <c r="G305" s="236" t="s">
        <v>9</v>
      </c>
      <c r="H305" s="437" t="s">
        <v>218</v>
      </c>
      <c r="I305" s="439" t="s">
        <v>12</v>
      </c>
      <c r="J305" s="440"/>
      <c r="K305" s="440"/>
      <c r="L305" s="440"/>
    </row>
    <row r="306" spans="1:16">
      <c r="A306" s="391"/>
      <c r="B306" s="448"/>
      <c r="C306" s="391"/>
      <c r="D306" s="393"/>
      <c r="E306" s="393"/>
      <c r="F306" s="408"/>
      <c r="G306" s="179" t="s">
        <v>13</v>
      </c>
      <c r="H306" s="438"/>
      <c r="I306" s="237" t="s">
        <v>220</v>
      </c>
      <c r="J306" s="242" t="s">
        <v>221</v>
      </c>
      <c r="K306" s="242" t="s">
        <v>219</v>
      </c>
      <c r="L306" s="242" t="s">
        <v>295</v>
      </c>
    </row>
    <row r="307" spans="1:16">
      <c r="A307" s="116" t="s">
        <v>330</v>
      </c>
      <c r="B307" s="302"/>
      <c r="C307" s="160" t="s">
        <v>331</v>
      </c>
      <c r="D307" s="238">
        <f>G307-1</f>
        <v>45107</v>
      </c>
      <c r="E307" s="238">
        <f>G307-1</f>
        <v>45107</v>
      </c>
      <c r="F307" s="238">
        <f>G307-2</f>
        <v>45106</v>
      </c>
      <c r="G307" s="239">
        <v>45108</v>
      </c>
      <c r="H307" s="243"/>
      <c r="I307" s="244">
        <f>G307+36</f>
        <v>45144</v>
      </c>
      <c r="J307" s="244">
        <f>G307+38</f>
        <v>45146</v>
      </c>
      <c r="K307" s="245">
        <f>G307+42</f>
        <v>45150</v>
      </c>
      <c r="L307" s="245">
        <f>G307+44</f>
        <v>45152</v>
      </c>
    </row>
    <row r="308" spans="1:16">
      <c r="A308" s="168" t="s">
        <v>375</v>
      </c>
      <c r="B308" s="309"/>
      <c r="C308" s="167" t="s">
        <v>376</v>
      </c>
      <c r="D308" s="238">
        <f>G308-1</f>
        <v>45114</v>
      </c>
      <c r="E308" s="238">
        <f>G308-1</f>
        <v>45114</v>
      </c>
      <c r="F308" s="238">
        <f>G308-2</f>
        <v>45113</v>
      </c>
      <c r="G308" s="239">
        <f>G307+7</f>
        <v>45115</v>
      </c>
      <c r="H308" s="246"/>
      <c r="I308" s="244">
        <f>G308+36</f>
        <v>45151</v>
      </c>
      <c r="J308" s="244">
        <f>G308+38</f>
        <v>45153</v>
      </c>
      <c r="K308" s="245">
        <f>G308+42</f>
        <v>45157</v>
      </c>
      <c r="L308" s="245">
        <f>G308+44</f>
        <v>45159</v>
      </c>
    </row>
    <row r="309" spans="1:16">
      <c r="A309" s="168" t="s">
        <v>381</v>
      </c>
      <c r="B309" s="323" t="s">
        <v>178</v>
      </c>
      <c r="C309" s="167" t="s">
        <v>382</v>
      </c>
      <c r="D309" s="238">
        <f>G309-1</f>
        <v>45121</v>
      </c>
      <c r="E309" s="238">
        <f>G309-1</f>
        <v>45121</v>
      </c>
      <c r="F309" s="238">
        <f>G309-2</f>
        <v>45120</v>
      </c>
      <c r="G309" s="239">
        <f>G308+7</f>
        <v>45122</v>
      </c>
      <c r="H309" s="246"/>
      <c r="I309" s="244">
        <f>G309+36</f>
        <v>45158</v>
      </c>
      <c r="J309" s="244">
        <f>G309+38</f>
        <v>45160</v>
      </c>
      <c r="K309" s="245">
        <f>G309+42</f>
        <v>45164</v>
      </c>
      <c r="L309" s="245">
        <f>G309+44</f>
        <v>45166</v>
      </c>
    </row>
    <row r="310" spans="1:16" ht="12.75" customHeight="1">
      <c r="A310" s="247" t="s">
        <v>377</v>
      </c>
      <c r="B310" s="320"/>
      <c r="C310" s="248" t="s">
        <v>378</v>
      </c>
      <c r="D310" s="249">
        <f>G310-1</f>
        <v>45128</v>
      </c>
      <c r="E310" s="249">
        <f>G310-1</f>
        <v>45128</v>
      </c>
      <c r="F310" s="249">
        <f>G310-2</f>
        <v>45127</v>
      </c>
      <c r="G310" s="241">
        <f>G309+7</f>
        <v>45129</v>
      </c>
      <c r="H310" s="246"/>
      <c r="I310" s="244">
        <f>G310+36</f>
        <v>45165</v>
      </c>
      <c r="J310" s="244">
        <f>G310+38</f>
        <v>45167</v>
      </c>
      <c r="K310" s="245">
        <f>G310+42</f>
        <v>45171</v>
      </c>
      <c r="L310" s="245">
        <f>G310+44</f>
        <v>45173</v>
      </c>
    </row>
    <row r="311" spans="1:16" ht="16.5" customHeight="1">
      <c r="A311" s="116" t="s">
        <v>379</v>
      </c>
      <c r="B311" s="302"/>
      <c r="C311" s="160" t="s">
        <v>380</v>
      </c>
      <c r="D311" s="118">
        <f>G311-1</f>
        <v>45135</v>
      </c>
      <c r="E311" s="118">
        <f>G311-1</f>
        <v>45135</v>
      </c>
      <c r="F311" s="118">
        <f>G311-2</f>
        <v>45134</v>
      </c>
      <c r="G311" s="250">
        <f>G310+7</f>
        <v>45136</v>
      </c>
      <c r="H311" s="251"/>
      <c r="I311" s="252">
        <f>G311+36</f>
        <v>45172</v>
      </c>
      <c r="J311" s="252">
        <f>G311+38</f>
        <v>45174</v>
      </c>
      <c r="K311" s="253">
        <f>G311+42</f>
        <v>45178</v>
      </c>
      <c r="L311" s="253">
        <f>G311+44</f>
        <v>45180</v>
      </c>
    </row>
    <row r="312" spans="1:16">
      <c r="A312" s="441" t="s">
        <v>148</v>
      </c>
      <c r="B312" s="442"/>
      <c r="C312" s="442"/>
      <c r="D312" s="442"/>
      <c r="E312" s="442"/>
      <c r="F312" s="442"/>
      <c r="G312" s="442"/>
      <c r="H312" s="442"/>
      <c r="I312" s="442"/>
      <c r="J312" s="442"/>
      <c r="K312" s="442"/>
      <c r="L312" s="443"/>
    </row>
    <row r="313" spans="1:16">
      <c r="A313" s="444" t="s">
        <v>81</v>
      </c>
      <c r="B313" s="445"/>
      <c r="C313" s="445"/>
      <c r="D313" s="445"/>
      <c r="E313" s="445"/>
      <c r="F313" s="445"/>
      <c r="G313" s="445"/>
      <c r="H313" s="445"/>
      <c r="I313" s="445"/>
      <c r="J313" s="445"/>
      <c r="K313" s="445"/>
      <c r="L313" s="446"/>
    </row>
    <row r="314" spans="1:16" s="60" customFormat="1">
      <c r="A314" s="254"/>
      <c r="B314" s="321"/>
      <c r="C314" s="255"/>
      <c r="D314" s="255"/>
      <c r="E314" s="255"/>
      <c r="F314" s="255"/>
      <c r="G314" s="255"/>
      <c r="H314" s="255"/>
      <c r="I314" s="254"/>
      <c r="J314" s="254"/>
      <c r="K314" s="254"/>
      <c r="O314" s="56"/>
      <c r="P314" s="56"/>
    </row>
    <row r="315" spans="1:16" s="60" customFormat="1">
      <c r="A315" s="404" t="s">
        <v>222</v>
      </c>
      <c r="B315" s="385" t="s">
        <v>223</v>
      </c>
      <c r="C315" s="385"/>
      <c r="D315" s="385"/>
      <c r="E315" s="385"/>
      <c r="F315" s="385"/>
      <c r="G315" s="385"/>
      <c r="H315" s="385"/>
      <c r="I315" s="385"/>
      <c r="J315" s="254"/>
      <c r="K315" s="254"/>
      <c r="O315" s="56"/>
      <c r="P315" s="56"/>
    </row>
    <row r="316" spans="1:16" s="60" customFormat="1">
      <c r="A316" s="404"/>
      <c r="B316" s="388" t="s">
        <v>211</v>
      </c>
      <c r="C316" s="388"/>
      <c r="D316" s="388"/>
      <c r="E316" s="388"/>
      <c r="F316" s="388"/>
      <c r="G316" s="388"/>
      <c r="H316" s="388"/>
      <c r="I316" s="388"/>
      <c r="J316" s="254"/>
      <c r="K316" s="254"/>
      <c r="O316" s="56"/>
      <c r="P316" s="56"/>
    </row>
    <row r="317" spans="1:16" s="60" customFormat="1">
      <c r="A317" s="404"/>
      <c r="B317" s="388" t="s">
        <v>224</v>
      </c>
      <c r="C317" s="388"/>
      <c r="D317" s="388"/>
      <c r="E317" s="388"/>
      <c r="F317" s="388"/>
      <c r="G317" s="388"/>
      <c r="H317" s="388"/>
      <c r="I317" s="388"/>
      <c r="J317" s="254"/>
      <c r="K317" s="254"/>
      <c r="O317" s="56"/>
      <c r="P317" s="56"/>
    </row>
    <row r="318" spans="1:16" s="60" customFormat="1" ht="15" customHeight="1">
      <c r="A318" s="349" t="s">
        <v>3</v>
      </c>
      <c r="B318" s="369" t="s">
        <v>4</v>
      </c>
      <c r="C318" s="349" t="s">
        <v>5</v>
      </c>
      <c r="D318" s="435" t="s">
        <v>85</v>
      </c>
      <c r="E318" s="435" t="s">
        <v>28</v>
      </c>
      <c r="F318" s="436" t="s">
        <v>213</v>
      </c>
      <c r="G318" s="256" t="s">
        <v>39</v>
      </c>
      <c r="H318" s="431" t="s">
        <v>12</v>
      </c>
      <c r="I318" s="431"/>
      <c r="J318" s="254"/>
      <c r="K318" s="254"/>
      <c r="O318" s="56"/>
      <c r="P318" s="56"/>
    </row>
    <row r="319" spans="1:16" s="60" customFormat="1" ht="45" customHeight="1">
      <c r="A319" s="349"/>
      <c r="B319" s="434"/>
      <c r="C319" s="349"/>
      <c r="D319" s="435"/>
      <c r="E319" s="435"/>
      <c r="F319" s="436"/>
      <c r="G319" s="257" t="s">
        <v>13</v>
      </c>
      <c r="H319" s="256" t="s">
        <v>225</v>
      </c>
      <c r="I319" s="258" t="s">
        <v>314</v>
      </c>
      <c r="J319" s="254"/>
      <c r="K319" s="254"/>
      <c r="O319" s="56"/>
      <c r="P319" s="56"/>
    </row>
    <row r="320" spans="1:16" s="60" customFormat="1" ht="18" customHeight="1">
      <c r="A320" s="116" t="s">
        <v>330</v>
      </c>
      <c r="B320" s="302"/>
      <c r="C320" s="160" t="s">
        <v>331</v>
      </c>
      <c r="D320" s="238">
        <f>G320-1</f>
        <v>45107</v>
      </c>
      <c r="E320" s="238">
        <f>G320-1</f>
        <v>45107</v>
      </c>
      <c r="F320" s="238">
        <f>G320-2</f>
        <v>45106</v>
      </c>
      <c r="G320" s="239">
        <v>45108</v>
      </c>
      <c r="H320" s="239">
        <f>G320+25</f>
        <v>45133</v>
      </c>
      <c r="I320" s="259">
        <f>H320+7</f>
        <v>45140</v>
      </c>
      <c r="J320" s="254"/>
      <c r="K320" s="254"/>
      <c r="O320" s="56"/>
      <c r="P320" s="56"/>
    </row>
    <row r="321" spans="1:16" s="60" customFormat="1">
      <c r="A321" s="168" t="s">
        <v>375</v>
      </c>
      <c r="B321" s="309"/>
      <c r="C321" s="167" t="s">
        <v>376</v>
      </c>
      <c r="D321" s="238">
        <f>G321-1</f>
        <v>45114</v>
      </c>
      <c r="E321" s="238">
        <f>G321-1</f>
        <v>45114</v>
      </c>
      <c r="F321" s="238">
        <f>G321-2</f>
        <v>45113</v>
      </c>
      <c r="G321" s="239">
        <f>G320+7</f>
        <v>45115</v>
      </c>
      <c r="H321" s="239">
        <f>G321+25</f>
        <v>45140</v>
      </c>
      <c r="I321" s="259">
        <f>H321+7</f>
        <v>45147</v>
      </c>
      <c r="J321" s="254"/>
      <c r="K321" s="254"/>
      <c r="O321" s="56"/>
      <c r="P321" s="56"/>
    </row>
    <row r="322" spans="1:16" s="60" customFormat="1" ht="17.25" customHeight="1">
      <c r="A322" s="168" t="s">
        <v>168</v>
      </c>
      <c r="B322" s="309"/>
      <c r="C322" s="167"/>
      <c r="D322" s="238">
        <f>G322-1</f>
        <v>45121</v>
      </c>
      <c r="E322" s="238">
        <f>G322-1</f>
        <v>45121</v>
      </c>
      <c r="F322" s="238">
        <f>G322-2</f>
        <v>45120</v>
      </c>
      <c r="G322" s="239">
        <f>G321+7</f>
        <v>45122</v>
      </c>
      <c r="H322" s="239">
        <f>G322+25</f>
        <v>45147</v>
      </c>
      <c r="I322" s="259">
        <f>H322+7</f>
        <v>45154</v>
      </c>
      <c r="J322" s="254"/>
      <c r="K322" s="254"/>
      <c r="O322" s="56"/>
      <c r="P322" s="56"/>
    </row>
    <row r="323" spans="1:16" s="60" customFormat="1">
      <c r="A323" s="247" t="s">
        <v>377</v>
      </c>
      <c r="B323" s="320"/>
      <c r="C323" s="248" t="s">
        <v>378</v>
      </c>
      <c r="D323" s="249">
        <f>G323-1</f>
        <v>45128</v>
      </c>
      <c r="E323" s="249">
        <f>G323-1</f>
        <v>45128</v>
      </c>
      <c r="F323" s="249">
        <f>G323-2</f>
        <v>45127</v>
      </c>
      <c r="G323" s="241">
        <f>G322+7</f>
        <v>45129</v>
      </c>
      <c r="H323" s="241">
        <f>G323+25</f>
        <v>45154</v>
      </c>
      <c r="I323" s="260">
        <f>H323+7</f>
        <v>45161</v>
      </c>
      <c r="J323" s="254"/>
      <c r="K323" s="254"/>
      <c r="O323" s="56"/>
      <c r="P323" s="56"/>
    </row>
    <row r="324" spans="1:16" s="60" customFormat="1">
      <c r="A324" s="116" t="s">
        <v>379</v>
      </c>
      <c r="B324" s="302"/>
      <c r="C324" s="160" t="s">
        <v>380</v>
      </c>
      <c r="D324" s="118">
        <f>G324-1</f>
        <v>45135</v>
      </c>
      <c r="E324" s="118">
        <f>G324-1</f>
        <v>45135</v>
      </c>
      <c r="F324" s="118">
        <f>G324-2</f>
        <v>45134</v>
      </c>
      <c r="G324" s="250">
        <f>G323+7</f>
        <v>45136</v>
      </c>
      <c r="H324" s="250">
        <f>G324+25</f>
        <v>45161</v>
      </c>
      <c r="I324" s="174">
        <f>H324+7</f>
        <v>45168</v>
      </c>
      <c r="J324" s="254"/>
      <c r="K324" s="254"/>
      <c r="O324" s="56"/>
      <c r="P324" s="56"/>
    </row>
    <row r="325" spans="1:16" s="60" customFormat="1" ht="15" customHeight="1">
      <c r="A325" s="432" t="s">
        <v>148</v>
      </c>
      <c r="B325" s="432"/>
      <c r="C325" s="432"/>
      <c r="D325" s="432"/>
      <c r="E325" s="432"/>
      <c r="F325" s="432"/>
      <c r="G325" s="432"/>
      <c r="H325" s="432"/>
      <c r="I325" s="432"/>
      <c r="O325" s="56"/>
      <c r="P325" s="56"/>
    </row>
    <row r="326" spans="1:16" s="60" customFormat="1">
      <c r="A326" s="433" t="s">
        <v>81</v>
      </c>
      <c r="B326" s="433"/>
      <c r="C326" s="433"/>
      <c r="D326" s="433"/>
      <c r="E326" s="433"/>
      <c r="F326" s="433"/>
      <c r="G326" s="433"/>
      <c r="H326" s="433"/>
      <c r="I326" s="433"/>
      <c r="O326" s="56"/>
      <c r="P326" s="56"/>
    </row>
    <row r="327" spans="1:16" s="60" customFormat="1">
      <c r="A327" s="49"/>
      <c r="B327" s="322"/>
      <c r="C327" s="43"/>
      <c r="D327" s="43"/>
      <c r="E327" s="43"/>
      <c r="F327" s="43"/>
      <c r="G327" s="43"/>
      <c r="H327" s="43"/>
      <c r="I327" s="43"/>
      <c r="O327" s="56"/>
      <c r="P327" s="56"/>
    </row>
    <row r="328" spans="1:16" s="60" customFormat="1">
      <c r="A328" s="410" t="s">
        <v>333</v>
      </c>
      <c r="B328" s="366" t="s">
        <v>299</v>
      </c>
      <c r="C328" s="367"/>
      <c r="D328" s="367"/>
      <c r="E328" s="367"/>
      <c r="F328" s="367"/>
      <c r="G328" s="367"/>
      <c r="H328" s="367"/>
      <c r="I328" s="367"/>
      <c r="J328" s="367"/>
      <c r="K328" s="367"/>
      <c r="L328" s="368"/>
      <c r="M328" s="56"/>
      <c r="N328" s="56"/>
    </row>
    <row r="329" spans="1:16" s="60" customFormat="1">
      <c r="A329" s="411"/>
      <c r="B329" s="413" t="s">
        <v>229</v>
      </c>
      <c r="C329" s="414"/>
      <c r="D329" s="414"/>
      <c r="E329" s="414"/>
      <c r="F329" s="414"/>
      <c r="G329" s="414"/>
      <c r="H329" s="414"/>
      <c r="I329" s="414"/>
      <c r="J329" s="414"/>
      <c r="K329" s="414"/>
      <c r="L329" s="415"/>
      <c r="M329" s="56"/>
      <c r="N329" s="56"/>
    </row>
    <row r="330" spans="1:16" s="60" customFormat="1">
      <c r="A330" s="412"/>
      <c r="B330" s="416" t="s">
        <v>230</v>
      </c>
      <c r="C330" s="417"/>
      <c r="D330" s="417"/>
      <c r="E330" s="417"/>
      <c r="F330" s="417"/>
      <c r="G330" s="417"/>
      <c r="H330" s="417"/>
      <c r="I330" s="417"/>
      <c r="J330" s="417"/>
      <c r="K330" s="417"/>
      <c r="L330" s="418"/>
      <c r="M330" s="56"/>
      <c r="N330" s="56"/>
    </row>
    <row r="331" spans="1:16" s="60" customFormat="1" ht="15" customHeight="1">
      <c r="A331" s="391" t="s">
        <v>3</v>
      </c>
      <c r="B331" s="392" t="s">
        <v>4</v>
      </c>
      <c r="C331" s="391" t="s">
        <v>5</v>
      </c>
      <c r="D331" s="393" t="s">
        <v>85</v>
      </c>
      <c r="E331" s="393" t="s">
        <v>28</v>
      </c>
      <c r="F331" s="408" t="s">
        <v>213</v>
      </c>
      <c r="G331" s="178" t="s">
        <v>39</v>
      </c>
      <c r="H331" s="71" t="s">
        <v>231</v>
      </c>
      <c r="I331" s="425" t="s">
        <v>12</v>
      </c>
      <c r="J331" s="426"/>
      <c r="K331" s="426"/>
      <c r="L331" s="427"/>
    </row>
    <row r="332" spans="1:16" s="60" customFormat="1" ht="60">
      <c r="A332" s="405"/>
      <c r="B332" s="406"/>
      <c r="C332" s="405"/>
      <c r="D332" s="407"/>
      <c r="E332" s="407"/>
      <c r="F332" s="409"/>
      <c r="G332" s="262" t="s">
        <v>13</v>
      </c>
      <c r="H332" s="71" t="s">
        <v>306</v>
      </c>
      <c r="I332" s="77" t="s">
        <v>324</v>
      </c>
      <c r="J332" s="77" t="s">
        <v>325</v>
      </c>
      <c r="K332" s="77" t="s">
        <v>326</v>
      </c>
      <c r="L332" s="77" t="s">
        <v>327</v>
      </c>
    </row>
    <row r="333" spans="1:16" s="60" customFormat="1">
      <c r="A333" s="116" t="s">
        <v>330</v>
      </c>
      <c r="B333" s="302"/>
      <c r="C333" s="160" t="s">
        <v>331</v>
      </c>
      <c r="D333" s="238">
        <f>G333-1</f>
        <v>45107</v>
      </c>
      <c r="E333" s="238">
        <f>G333-1</f>
        <v>45107</v>
      </c>
      <c r="F333" s="238">
        <f>G333-2</f>
        <v>45106</v>
      </c>
      <c r="G333" s="239">
        <v>45108</v>
      </c>
      <c r="H333" s="105"/>
      <c r="I333" s="174">
        <f>G333+20</f>
        <v>45128</v>
      </c>
      <c r="J333" s="174">
        <f>G333+27</f>
        <v>45135</v>
      </c>
      <c r="K333" s="174">
        <f>G333+29</f>
        <v>45137</v>
      </c>
      <c r="L333" s="174">
        <f>G333+33</f>
        <v>45141</v>
      </c>
    </row>
    <row r="334" spans="1:16" s="60" customFormat="1">
      <c r="A334" s="168" t="s">
        <v>375</v>
      </c>
      <c r="B334" s="309"/>
      <c r="C334" s="167" t="s">
        <v>376</v>
      </c>
      <c r="D334" s="238">
        <f>G334-1</f>
        <v>45114</v>
      </c>
      <c r="E334" s="238">
        <f>G334-1</f>
        <v>45114</v>
      </c>
      <c r="F334" s="238">
        <f>G334-2</f>
        <v>45113</v>
      </c>
      <c r="G334" s="239">
        <f>G333+7</f>
        <v>45115</v>
      </c>
      <c r="H334" s="105"/>
      <c r="I334" s="174">
        <f>G334+20</f>
        <v>45135</v>
      </c>
      <c r="J334" s="174">
        <f>G334+27</f>
        <v>45142</v>
      </c>
      <c r="K334" s="174">
        <f>G334+29</f>
        <v>45144</v>
      </c>
      <c r="L334" s="174">
        <f>G334+33</f>
        <v>45148</v>
      </c>
    </row>
    <row r="335" spans="1:16" s="60" customFormat="1">
      <c r="A335" s="168" t="s">
        <v>381</v>
      </c>
      <c r="B335" s="323" t="s">
        <v>178</v>
      </c>
      <c r="C335" s="167" t="s">
        <v>382</v>
      </c>
      <c r="D335" s="238">
        <f>G335-1</f>
        <v>45121</v>
      </c>
      <c r="E335" s="238">
        <f>G335-1</f>
        <v>45121</v>
      </c>
      <c r="F335" s="238">
        <f>G335-2</f>
        <v>45120</v>
      </c>
      <c r="G335" s="239">
        <f>G334+7</f>
        <v>45122</v>
      </c>
      <c r="H335" s="105"/>
      <c r="I335" s="174">
        <f>G335+20</f>
        <v>45142</v>
      </c>
      <c r="J335" s="174">
        <f>G335+27</f>
        <v>45149</v>
      </c>
      <c r="K335" s="174">
        <f>G335+29</f>
        <v>45151</v>
      </c>
      <c r="L335" s="174">
        <f>G335+33</f>
        <v>45155</v>
      </c>
    </row>
    <row r="336" spans="1:16" s="60" customFormat="1">
      <c r="A336" s="247" t="s">
        <v>377</v>
      </c>
      <c r="B336" s="320"/>
      <c r="C336" s="248" t="s">
        <v>378</v>
      </c>
      <c r="D336" s="249">
        <f>G336-1</f>
        <v>45128</v>
      </c>
      <c r="E336" s="249">
        <f>G336-1</f>
        <v>45128</v>
      </c>
      <c r="F336" s="249">
        <f>G336-2</f>
        <v>45127</v>
      </c>
      <c r="G336" s="241">
        <f>G335+7</f>
        <v>45129</v>
      </c>
      <c r="H336" s="105"/>
      <c r="I336" s="174">
        <f>G336+20</f>
        <v>45149</v>
      </c>
      <c r="J336" s="174">
        <f>G336+27</f>
        <v>45156</v>
      </c>
      <c r="K336" s="174">
        <f>G336+29</f>
        <v>45158</v>
      </c>
      <c r="L336" s="174">
        <f>G336+33</f>
        <v>45162</v>
      </c>
    </row>
    <row r="337" spans="1:14" s="60" customFormat="1">
      <c r="A337" s="116" t="s">
        <v>379</v>
      </c>
      <c r="B337" s="302"/>
      <c r="C337" s="160" t="s">
        <v>380</v>
      </c>
      <c r="D337" s="118">
        <f>G337-1</f>
        <v>45135</v>
      </c>
      <c r="E337" s="118">
        <f>G337-1</f>
        <v>45135</v>
      </c>
      <c r="F337" s="118">
        <f>G337-2</f>
        <v>45134</v>
      </c>
      <c r="G337" s="250">
        <f>G336+7</f>
        <v>45136</v>
      </c>
      <c r="H337" s="105"/>
      <c r="I337" s="174">
        <f>G337+20</f>
        <v>45156</v>
      </c>
      <c r="J337" s="174">
        <f>G337+27</f>
        <v>45163</v>
      </c>
      <c r="K337" s="174">
        <f>G337+29</f>
        <v>45165</v>
      </c>
      <c r="L337" s="174">
        <f>G337+33</f>
        <v>45169</v>
      </c>
    </row>
    <row r="338" spans="1:14" s="60" customFormat="1" ht="15" customHeight="1">
      <c r="A338" s="394" t="s">
        <v>148</v>
      </c>
      <c r="B338" s="395"/>
      <c r="C338" s="395"/>
      <c r="D338" s="395"/>
      <c r="E338" s="395"/>
      <c r="F338" s="395"/>
      <c r="G338" s="395"/>
      <c r="H338" s="395"/>
      <c r="I338" s="395"/>
      <c r="J338" s="395"/>
      <c r="K338" s="395"/>
      <c r="L338" s="396"/>
    </row>
    <row r="339" spans="1:14" s="60" customFormat="1">
      <c r="A339" s="397" t="s">
        <v>81</v>
      </c>
      <c r="B339" s="398"/>
      <c r="C339" s="398"/>
      <c r="D339" s="398"/>
      <c r="E339" s="398"/>
      <c r="F339" s="398"/>
      <c r="G339" s="398"/>
      <c r="H339" s="398"/>
      <c r="I339" s="398"/>
      <c r="J339" s="398"/>
      <c r="K339" s="398"/>
      <c r="L339" s="399"/>
      <c r="M339" s="56"/>
      <c r="N339" s="56"/>
    </row>
    <row r="340" spans="1:14" s="60" customFormat="1">
      <c r="A340" s="43"/>
      <c r="B340" s="324"/>
      <c r="C340" s="44"/>
      <c r="D340" s="44"/>
      <c r="E340" s="44"/>
      <c r="F340" s="44"/>
      <c r="G340" s="44"/>
      <c r="H340" s="45"/>
      <c r="I340" s="45"/>
      <c r="J340" s="43"/>
      <c r="K340" s="43"/>
      <c r="L340" s="56"/>
      <c r="M340" s="56"/>
    </row>
    <row r="341" spans="1:14">
      <c r="A341" s="410" t="s">
        <v>335</v>
      </c>
      <c r="B341" s="430" t="s">
        <v>299</v>
      </c>
      <c r="C341" s="430"/>
      <c r="D341" s="430"/>
      <c r="E341" s="430"/>
      <c r="F341" s="430"/>
      <c r="G341" s="430"/>
      <c r="H341" s="430"/>
      <c r="I341" s="430"/>
      <c r="M341" s="56"/>
      <c r="N341" s="56"/>
    </row>
    <row r="342" spans="1:14" s="60" customFormat="1">
      <c r="A342" s="428"/>
      <c r="B342" s="430" t="s">
        <v>229</v>
      </c>
      <c r="C342" s="430"/>
      <c r="D342" s="430"/>
      <c r="E342" s="430"/>
      <c r="F342" s="430"/>
      <c r="G342" s="430"/>
      <c r="H342" s="430"/>
      <c r="I342" s="430"/>
      <c r="J342" s="56"/>
      <c r="K342" s="56"/>
    </row>
    <row r="343" spans="1:14" s="60" customFormat="1">
      <c r="A343" s="429"/>
      <c r="B343" s="430" t="s">
        <v>230</v>
      </c>
      <c r="C343" s="430"/>
      <c r="D343" s="430"/>
      <c r="E343" s="430"/>
      <c r="F343" s="430"/>
      <c r="G343" s="430"/>
      <c r="H343" s="430"/>
      <c r="I343" s="430"/>
      <c r="J343" s="56"/>
      <c r="K343" s="56"/>
    </row>
    <row r="344" spans="1:14" s="60" customFormat="1" ht="15" customHeight="1">
      <c r="A344" s="419" t="s">
        <v>3</v>
      </c>
      <c r="B344" s="421" t="s">
        <v>4</v>
      </c>
      <c r="C344" s="422" t="s">
        <v>5</v>
      </c>
      <c r="D344" s="423" t="s">
        <v>85</v>
      </c>
      <c r="E344" s="423" t="s">
        <v>28</v>
      </c>
      <c r="F344" s="424" t="s">
        <v>213</v>
      </c>
      <c r="G344" s="71" t="s">
        <v>39</v>
      </c>
      <c r="H344" s="71" t="s">
        <v>231</v>
      </c>
      <c r="I344" s="76" t="s">
        <v>232</v>
      </c>
      <c r="J344" s="56"/>
      <c r="K344" s="56"/>
    </row>
    <row r="345" spans="1:14" s="60" customFormat="1" ht="45">
      <c r="A345" s="420"/>
      <c r="B345" s="421"/>
      <c r="C345" s="422"/>
      <c r="D345" s="423"/>
      <c r="E345" s="423"/>
      <c r="F345" s="424"/>
      <c r="G345" s="76" t="s">
        <v>13</v>
      </c>
      <c r="H345" s="71" t="s">
        <v>306</v>
      </c>
      <c r="I345" s="77" t="s">
        <v>322</v>
      </c>
    </row>
    <row r="346" spans="1:14" s="60" customFormat="1">
      <c r="A346" s="116" t="s">
        <v>330</v>
      </c>
      <c r="B346" s="302"/>
      <c r="C346" s="160" t="s">
        <v>331</v>
      </c>
      <c r="D346" s="238">
        <f>G346-1</f>
        <v>45107</v>
      </c>
      <c r="E346" s="238">
        <f>G346-1</f>
        <v>45107</v>
      </c>
      <c r="F346" s="238">
        <f>G346-2</f>
        <v>45106</v>
      </c>
      <c r="G346" s="239">
        <v>45108</v>
      </c>
      <c r="H346" s="263"/>
      <c r="I346" s="264">
        <f>G346+22</f>
        <v>45130</v>
      </c>
    </row>
    <row r="347" spans="1:14" s="60" customFormat="1">
      <c r="A347" s="168" t="s">
        <v>375</v>
      </c>
      <c r="B347" s="309"/>
      <c r="C347" s="167" t="s">
        <v>376</v>
      </c>
      <c r="D347" s="238">
        <f>G347-1</f>
        <v>45114</v>
      </c>
      <c r="E347" s="238">
        <f>G347-1</f>
        <v>45114</v>
      </c>
      <c r="F347" s="238">
        <f>G347-2</f>
        <v>45113</v>
      </c>
      <c r="G347" s="239">
        <f>G346+7</f>
        <v>45115</v>
      </c>
      <c r="H347" s="105"/>
      <c r="I347" s="174">
        <f>G347+22</f>
        <v>45137</v>
      </c>
    </row>
    <row r="348" spans="1:14" s="60" customFormat="1">
      <c r="A348" s="168" t="s">
        <v>381</v>
      </c>
      <c r="B348" s="323" t="s">
        <v>178</v>
      </c>
      <c r="C348" s="167" t="s">
        <v>382</v>
      </c>
      <c r="D348" s="238">
        <f>G348-1</f>
        <v>45121</v>
      </c>
      <c r="E348" s="238">
        <f>G348-1</f>
        <v>45121</v>
      </c>
      <c r="F348" s="238">
        <f>G348-2</f>
        <v>45120</v>
      </c>
      <c r="G348" s="239">
        <f>G347+7</f>
        <v>45122</v>
      </c>
      <c r="H348" s="105"/>
      <c r="I348" s="174">
        <f>G348+22</f>
        <v>45144</v>
      </c>
    </row>
    <row r="349" spans="1:14" s="60" customFormat="1">
      <c r="A349" s="247" t="s">
        <v>377</v>
      </c>
      <c r="B349" s="320"/>
      <c r="C349" s="248" t="s">
        <v>378</v>
      </c>
      <c r="D349" s="249">
        <f>G349-1</f>
        <v>45128</v>
      </c>
      <c r="E349" s="249">
        <f>G349-1</f>
        <v>45128</v>
      </c>
      <c r="F349" s="249">
        <f>G349-2</f>
        <v>45127</v>
      </c>
      <c r="G349" s="241">
        <f>G348+7</f>
        <v>45129</v>
      </c>
      <c r="H349" s="105"/>
      <c r="I349" s="174">
        <f>G349+22</f>
        <v>45151</v>
      </c>
    </row>
    <row r="350" spans="1:14" s="60" customFormat="1">
      <c r="A350" s="116" t="s">
        <v>379</v>
      </c>
      <c r="B350" s="302"/>
      <c r="C350" s="160" t="s">
        <v>380</v>
      </c>
      <c r="D350" s="118">
        <f>G350-1</f>
        <v>45135</v>
      </c>
      <c r="E350" s="118">
        <f>G350-1</f>
        <v>45135</v>
      </c>
      <c r="F350" s="118">
        <f>G350-2</f>
        <v>45134</v>
      </c>
      <c r="G350" s="250">
        <f>G349+7</f>
        <v>45136</v>
      </c>
      <c r="H350" s="105"/>
      <c r="I350" s="174">
        <f>G350+22</f>
        <v>45158</v>
      </c>
    </row>
    <row r="351" spans="1:14" s="60" customFormat="1">
      <c r="A351" s="394" t="s">
        <v>148</v>
      </c>
      <c r="B351" s="395"/>
      <c r="C351" s="395"/>
      <c r="D351" s="395"/>
      <c r="E351" s="395"/>
      <c r="F351" s="395"/>
      <c r="G351" s="395"/>
      <c r="H351" s="395"/>
      <c r="I351" s="396"/>
    </row>
    <row r="352" spans="1:14" s="60" customFormat="1" ht="15" customHeight="1">
      <c r="A352" s="397" t="s">
        <v>81</v>
      </c>
      <c r="B352" s="398"/>
      <c r="C352" s="398"/>
      <c r="D352" s="398"/>
      <c r="E352" s="398"/>
      <c r="F352" s="398"/>
      <c r="G352" s="398"/>
      <c r="H352" s="398"/>
      <c r="I352" s="399"/>
      <c r="J352" s="56"/>
      <c r="K352" s="56"/>
    </row>
    <row r="353" spans="1:16" s="60" customFormat="1">
      <c r="B353" s="301"/>
      <c r="C353" s="56"/>
      <c r="D353" s="56"/>
      <c r="E353" s="56"/>
      <c r="F353" s="56"/>
      <c r="G353" s="56"/>
      <c r="H353" s="107"/>
      <c r="I353" s="174"/>
      <c r="K353" s="56"/>
      <c r="L353" s="56"/>
    </row>
    <row r="354" spans="1:16" s="60" customFormat="1" ht="15" customHeight="1">
      <c r="A354" s="410" t="s">
        <v>336</v>
      </c>
      <c r="B354" s="366" t="s">
        <v>299</v>
      </c>
      <c r="C354" s="367"/>
      <c r="D354" s="367"/>
      <c r="E354" s="367"/>
      <c r="F354" s="367"/>
      <c r="G354" s="367"/>
      <c r="H354" s="367"/>
      <c r="I354" s="368"/>
      <c r="N354" s="56"/>
      <c r="O354" s="56"/>
    </row>
    <row r="355" spans="1:16" s="60" customFormat="1" ht="21" customHeight="1">
      <c r="A355" s="411"/>
      <c r="B355" s="413" t="s">
        <v>229</v>
      </c>
      <c r="C355" s="414"/>
      <c r="D355" s="414"/>
      <c r="E355" s="414"/>
      <c r="F355" s="414"/>
      <c r="G355" s="414"/>
      <c r="H355" s="414"/>
      <c r="I355" s="415"/>
      <c r="N355" s="56"/>
      <c r="O355" s="56"/>
    </row>
    <row r="356" spans="1:16" s="60" customFormat="1">
      <c r="A356" s="412"/>
      <c r="B356" s="416" t="s">
        <v>230</v>
      </c>
      <c r="C356" s="417"/>
      <c r="D356" s="417"/>
      <c r="E356" s="417"/>
      <c r="F356" s="417"/>
      <c r="G356" s="417"/>
      <c r="H356" s="417"/>
      <c r="I356" s="418"/>
      <c r="N356" s="56"/>
      <c r="O356" s="56"/>
    </row>
    <row r="357" spans="1:16" ht="17.25" customHeight="1">
      <c r="A357" s="391" t="s">
        <v>3</v>
      </c>
      <c r="B357" s="392" t="s">
        <v>4</v>
      </c>
      <c r="C357" s="391" t="s">
        <v>5</v>
      </c>
      <c r="D357" s="393" t="s">
        <v>85</v>
      </c>
      <c r="E357" s="393" t="s">
        <v>28</v>
      </c>
      <c r="F357" s="408" t="s">
        <v>213</v>
      </c>
      <c r="G357" s="178" t="s">
        <v>39</v>
      </c>
      <c r="H357" s="71" t="s">
        <v>231</v>
      </c>
      <c r="I357" s="76" t="s">
        <v>232</v>
      </c>
      <c r="N357" s="56"/>
    </row>
    <row r="358" spans="1:16" s="60" customFormat="1" ht="60">
      <c r="A358" s="405"/>
      <c r="B358" s="406"/>
      <c r="C358" s="405"/>
      <c r="D358" s="407"/>
      <c r="E358" s="407"/>
      <c r="F358" s="409"/>
      <c r="G358" s="262" t="s">
        <v>13</v>
      </c>
      <c r="H358" s="71" t="s">
        <v>306</v>
      </c>
      <c r="I358" s="77" t="s">
        <v>323</v>
      </c>
      <c r="N358" s="56"/>
      <c r="O358" s="56"/>
    </row>
    <row r="359" spans="1:16" s="60" customFormat="1">
      <c r="A359" s="116" t="s">
        <v>330</v>
      </c>
      <c r="B359" s="302"/>
      <c r="C359" s="160" t="s">
        <v>331</v>
      </c>
      <c r="D359" s="238">
        <f>G359-1</f>
        <v>45107</v>
      </c>
      <c r="E359" s="238">
        <f>G359-1</f>
        <v>45107</v>
      </c>
      <c r="F359" s="238">
        <f>G359-2</f>
        <v>45106</v>
      </c>
      <c r="G359" s="239">
        <v>45108</v>
      </c>
      <c r="H359" s="105"/>
      <c r="I359" s="174">
        <f>G359+22</f>
        <v>45130</v>
      </c>
      <c r="N359" s="56"/>
      <c r="O359" s="56"/>
    </row>
    <row r="360" spans="1:16" s="60" customFormat="1">
      <c r="A360" s="168" t="s">
        <v>375</v>
      </c>
      <c r="B360" s="309"/>
      <c r="C360" s="167" t="s">
        <v>376</v>
      </c>
      <c r="D360" s="238">
        <f>G360-1</f>
        <v>45114</v>
      </c>
      <c r="E360" s="238">
        <f>G360-1</f>
        <v>45114</v>
      </c>
      <c r="F360" s="238">
        <f>G360-2</f>
        <v>45113</v>
      </c>
      <c r="G360" s="239">
        <f>G359+7</f>
        <v>45115</v>
      </c>
      <c r="H360" s="105"/>
      <c r="I360" s="174">
        <f>G360+22</f>
        <v>45137</v>
      </c>
      <c r="N360" s="56"/>
      <c r="O360" s="56"/>
    </row>
    <row r="361" spans="1:16" s="60" customFormat="1">
      <c r="A361" s="168" t="s">
        <v>381</v>
      </c>
      <c r="B361" s="323" t="s">
        <v>178</v>
      </c>
      <c r="C361" s="167" t="s">
        <v>382</v>
      </c>
      <c r="D361" s="238">
        <f>G361-1</f>
        <v>45121</v>
      </c>
      <c r="E361" s="238">
        <f>G361-1</f>
        <v>45121</v>
      </c>
      <c r="F361" s="238">
        <f>G361-2</f>
        <v>45120</v>
      </c>
      <c r="G361" s="239">
        <f>G360+7</f>
        <v>45122</v>
      </c>
      <c r="H361" s="105"/>
      <c r="I361" s="174">
        <f>G361+22</f>
        <v>45144</v>
      </c>
      <c r="N361" s="56"/>
      <c r="O361" s="56"/>
    </row>
    <row r="362" spans="1:16" s="60" customFormat="1">
      <c r="A362" s="247" t="s">
        <v>377</v>
      </c>
      <c r="B362" s="320"/>
      <c r="C362" s="248" t="s">
        <v>378</v>
      </c>
      <c r="D362" s="249">
        <f>G362-1</f>
        <v>45128</v>
      </c>
      <c r="E362" s="249">
        <f>G362-1</f>
        <v>45128</v>
      </c>
      <c r="F362" s="249">
        <f>G362-2</f>
        <v>45127</v>
      </c>
      <c r="G362" s="241">
        <f>G361+7</f>
        <v>45129</v>
      </c>
      <c r="H362" s="105"/>
      <c r="I362" s="174">
        <f>G362+22</f>
        <v>45151</v>
      </c>
      <c r="N362" s="56"/>
      <c r="O362" s="56"/>
    </row>
    <row r="363" spans="1:16" s="60" customFormat="1">
      <c r="A363" s="116" t="s">
        <v>379</v>
      </c>
      <c r="B363" s="302"/>
      <c r="C363" s="160" t="s">
        <v>380</v>
      </c>
      <c r="D363" s="118">
        <f>G363-1</f>
        <v>45135</v>
      </c>
      <c r="E363" s="118">
        <f>G363-1</f>
        <v>45135</v>
      </c>
      <c r="F363" s="118">
        <f>G363-2</f>
        <v>45134</v>
      </c>
      <c r="G363" s="250">
        <f>G362+7</f>
        <v>45136</v>
      </c>
      <c r="H363" s="105"/>
      <c r="I363" s="174">
        <f>G363+22</f>
        <v>45158</v>
      </c>
      <c r="N363" s="56"/>
      <c r="O363" s="56"/>
    </row>
    <row r="364" spans="1:16" s="60" customFormat="1">
      <c r="A364" s="394" t="s">
        <v>148</v>
      </c>
      <c r="B364" s="395"/>
      <c r="C364" s="395"/>
      <c r="D364" s="395"/>
      <c r="E364" s="395"/>
      <c r="F364" s="395"/>
      <c r="G364" s="395"/>
      <c r="H364" s="395"/>
      <c r="I364" s="396"/>
      <c r="N364" s="56"/>
      <c r="O364" s="56"/>
    </row>
    <row r="365" spans="1:16" s="60" customFormat="1">
      <c r="A365" s="397" t="s">
        <v>81</v>
      </c>
      <c r="B365" s="398"/>
      <c r="C365" s="398"/>
      <c r="D365" s="398"/>
      <c r="E365" s="398"/>
      <c r="F365" s="398"/>
      <c r="G365" s="398"/>
      <c r="H365" s="398"/>
      <c r="I365" s="399"/>
      <c r="L365" s="207"/>
      <c r="N365" s="56"/>
      <c r="O365" s="56"/>
    </row>
    <row r="366" spans="1:16" s="67" customFormat="1" ht="15" customHeight="1">
      <c r="A366" s="400" t="s">
        <v>233</v>
      </c>
      <c r="B366" s="402" t="s">
        <v>190</v>
      </c>
      <c r="C366" s="7"/>
      <c r="D366" s="7"/>
      <c r="E366" s="7"/>
      <c r="F366" s="7"/>
      <c r="G366" s="7"/>
      <c r="H366" s="7"/>
      <c r="I366" s="7"/>
      <c r="J366" s="60"/>
      <c r="K366" s="265"/>
      <c r="O366" s="266"/>
      <c r="P366" s="266"/>
    </row>
    <row r="367" spans="1:16" s="60" customFormat="1">
      <c r="A367" s="401"/>
      <c r="B367" s="403"/>
      <c r="C367" s="7"/>
      <c r="D367" s="7"/>
      <c r="E367" s="7"/>
      <c r="F367" s="7"/>
      <c r="G367" s="7"/>
      <c r="H367" s="7"/>
      <c r="I367" s="7"/>
      <c r="K367" s="267"/>
      <c r="O367" s="56"/>
      <c r="P367" s="56"/>
    </row>
    <row r="368" spans="1:16" s="60" customFormat="1" ht="19.5">
      <c r="A368" s="268" t="s">
        <v>234</v>
      </c>
      <c r="B368" s="325" t="s">
        <v>235</v>
      </c>
      <c r="C368" s="7"/>
      <c r="D368" s="7"/>
      <c r="E368" s="7"/>
      <c r="F368" s="7"/>
      <c r="G368" s="7"/>
      <c r="H368" s="7"/>
      <c r="I368" s="7"/>
      <c r="K368" s="267"/>
    </row>
    <row r="369" spans="1:16" s="60" customFormat="1">
      <c r="B369" s="301"/>
      <c r="C369" s="56"/>
      <c r="D369" s="56"/>
      <c r="E369" s="56"/>
      <c r="F369" s="56"/>
      <c r="G369" s="56"/>
      <c r="H369" s="56"/>
      <c r="K369" s="267"/>
    </row>
    <row r="370" spans="1:16" s="60" customFormat="1">
      <c r="A370" s="404" t="s">
        <v>227</v>
      </c>
      <c r="B370" s="385" t="s">
        <v>228</v>
      </c>
      <c r="C370" s="385"/>
      <c r="D370" s="385"/>
      <c r="E370" s="385"/>
      <c r="F370" s="385"/>
      <c r="G370" s="385"/>
      <c r="H370" s="385"/>
      <c r="I370" s="385"/>
      <c r="J370" s="5"/>
      <c r="K370" s="267"/>
    </row>
    <row r="371" spans="1:16" s="60" customFormat="1" ht="15" customHeight="1">
      <c r="A371" s="404"/>
      <c r="B371" s="388" t="s">
        <v>304</v>
      </c>
      <c r="C371" s="388"/>
      <c r="D371" s="388"/>
      <c r="E371" s="388"/>
      <c r="F371" s="388"/>
      <c r="G371" s="388"/>
      <c r="H371" s="388"/>
      <c r="I371" s="388"/>
      <c r="J371" s="5"/>
      <c r="K371" s="267"/>
    </row>
    <row r="372" spans="1:16" s="60" customFormat="1" ht="15" customHeight="1">
      <c r="A372" s="404"/>
      <c r="B372" s="326" t="s">
        <v>84</v>
      </c>
      <c r="C372" s="3"/>
      <c r="D372" s="3"/>
      <c r="E372" s="3"/>
      <c r="F372" s="3"/>
      <c r="G372" s="3"/>
      <c r="H372" s="3"/>
      <c r="I372" s="4"/>
      <c r="J372" s="5"/>
      <c r="K372" s="267"/>
      <c r="O372" s="56"/>
      <c r="P372" s="56"/>
    </row>
    <row r="373" spans="1:16" s="60" customFormat="1">
      <c r="A373" s="391" t="s">
        <v>3</v>
      </c>
      <c r="B373" s="392" t="s">
        <v>4</v>
      </c>
      <c r="C373" s="391" t="s">
        <v>5</v>
      </c>
      <c r="D373" s="393" t="s">
        <v>85</v>
      </c>
      <c r="E373" s="393" t="s">
        <v>28</v>
      </c>
      <c r="F373" s="393" t="s">
        <v>86</v>
      </c>
      <c r="G373" s="177" t="s">
        <v>39</v>
      </c>
      <c r="H373" s="372" t="s">
        <v>12</v>
      </c>
      <c r="I373" s="372"/>
      <c r="J373" s="372"/>
      <c r="K373" s="267"/>
      <c r="O373" s="56"/>
      <c r="P373" s="56"/>
    </row>
    <row r="374" spans="1:16" s="60" customFormat="1" ht="30">
      <c r="A374" s="391"/>
      <c r="B374" s="392"/>
      <c r="C374" s="391"/>
      <c r="D374" s="393"/>
      <c r="E374" s="393"/>
      <c r="F374" s="393"/>
      <c r="G374" s="179" t="s">
        <v>13</v>
      </c>
      <c r="H374" s="177" t="s">
        <v>341</v>
      </c>
      <c r="I374" s="237" t="s">
        <v>342</v>
      </c>
      <c r="J374" s="237" t="s">
        <v>343</v>
      </c>
      <c r="O374" s="56"/>
      <c r="P374" s="56"/>
    </row>
    <row r="375" spans="1:16" s="60" customFormat="1">
      <c r="A375" s="10" t="s">
        <v>471</v>
      </c>
      <c r="B375" s="327"/>
      <c r="C375" s="10" t="s">
        <v>472</v>
      </c>
      <c r="D375" s="180">
        <f>G375-2</f>
        <v>45128</v>
      </c>
      <c r="E375" s="180">
        <f>G375-2</f>
        <v>45128</v>
      </c>
      <c r="F375" s="180">
        <f>G375-2</f>
        <v>45128</v>
      </c>
      <c r="G375" s="181">
        <v>45130</v>
      </c>
      <c r="H375" s="269">
        <f>G375+11</f>
        <v>45141</v>
      </c>
      <c r="I375" s="270">
        <f>H375+3</f>
        <v>45144</v>
      </c>
      <c r="J375" s="270">
        <f>I375+4</f>
        <v>45148</v>
      </c>
      <c r="O375" s="56"/>
      <c r="P375" s="56"/>
    </row>
    <row r="376" spans="1:16" s="60" customFormat="1">
      <c r="A376" s="10" t="s">
        <v>473</v>
      </c>
      <c r="B376" s="327"/>
      <c r="C376" s="10" t="s">
        <v>474</v>
      </c>
      <c r="D376" s="180">
        <f>G376-3</f>
        <v>45132</v>
      </c>
      <c r="E376" s="180">
        <f>G376-3</f>
        <v>45132</v>
      </c>
      <c r="F376" s="180">
        <f>G376-3</f>
        <v>45132</v>
      </c>
      <c r="G376" s="181">
        <v>45135</v>
      </c>
      <c r="H376" s="269">
        <f>G376+11</f>
        <v>45146</v>
      </c>
      <c r="I376" s="270">
        <f>H376+3</f>
        <v>45149</v>
      </c>
      <c r="J376" s="270">
        <f>I376+4</f>
        <v>45153</v>
      </c>
      <c r="O376" s="56"/>
      <c r="P376" s="56"/>
    </row>
    <row r="377" spans="1:16" s="60" customFormat="1">
      <c r="A377" s="10" t="s">
        <v>475</v>
      </c>
      <c r="B377" s="327"/>
      <c r="C377" s="10" t="s">
        <v>476</v>
      </c>
      <c r="D377" s="180">
        <f>G377-2</f>
        <v>45142</v>
      </c>
      <c r="E377" s="180">
        <f>G377-2</f>
        <v>45142</v>
      </c>
      <c r="F377" s="180">
        <f>G377-2</f>
        <v>45142</v>
      </c>
      <c r="G377" s="181">
        <v>45144</v>
      </c>
      <c r="H377" s="269">
        <f>G377+15</f>
        <v>45159</v>
      </c>
      <c r="I377" s="270">
        <f>H377+3</f>
        <v>45162</v>
      </c>
      <c r="J377" s="270">
        <f>I377+4</f>
        <v>45166</v>
      </c>
      <c r="O377" s="56"/>
      <c r="P377" s="56"/>
    </row>
    <row r="378" spans="1:16" s="60" customFormat="1" ht="15" customHeight="1">
      <c r="A378" s="207"/>
      <c r="B378" s="315"/>
      <c r="C378" s="208"/>
      <c r="D378" s="180"/>
      <c r="E378" s="180"/>
      <c r="F378" s="180"/>
      <c r="G378" s="181"/>
      <c r="H378" s="269"/>
      <c r="I378" s="270"/>
      <c r="J378" s="270"/>
      <c r="O378" s="56"/>
      <c r="P378" s="56"/>
    </row>
    <row r="379" spans="1:16" s="60" customFormat="1">
      <c r="A379" s="373" t="s">
        <v>344</v>
      </c>
      <c r="B379" s="374"/>
      <c r="C379" s="374"/>
      <c r="D379" s="374"/>
      <c r="E379" s="374"/>
      <c r="F379" s="374"/>
      <c r="G379" s="374"/>
      <c r="H379" s="374"/>
      <c r="I379" s="374"/>
      <c r="J379" s="375"/>
      <c r="O379" s="56"/>
      <c r="P379" s="56"/>
    </row>
    <row r="380" spans="1:16" s="60" customFormat="1" ht="15" customHeight="1">
      <c r="A380" s="376" t="s">
        <v>148</v>
      </c>
      <c r="B380" s="377"/>
      <c r="C380" s="377"/>
      <c r="D380" s="377"/>
      <c r="E380" s="377"/>
      <c r="F380" s="377"/>
      <c r="G380" s="377"/>
      <c r="H380" s="377"/>
      <c r="I380" s="377"/>
      <c r="J380" s="378"/>
      <c r="O380" s="56"/>
      <c r="P380" s="56"/>
    </row>
    <row r="381" spans="1:16" s="60" customFormat="1" ht="15" customHeight="1">
      <c r="A381" s="379" t="s">
        <v>226</v>
      </c>
      <c r="B381" s="380"/>
      <c r="C381" s="380"/>
      <c r="D381" s="380"/>
      <c r="E381" s="380"/>
      <c r="F381" s="380"/>
      <c r="G381" s="380"/>
      <c r="H381" s="380"/>
      <c r="I381" s="380"/>
      <c r="J381" s="381"/>
      <c r="O381" s="56"/>
      <c r="P381" s="56"/>
    </row>
    <row r="382" spans="1:16" ht="19.5">
      <c r="A382" s="216"/>
      <c r="B382" s="328"/>
      <c r="C382" s="7"/>
      <c r="D382" s="7"/>
      <c r="E382" s="7"/>
      <c r="F382" s="7"/>
      <c r="G382" s="7"/>
      <c r="H382" s="7"/>
      <c r="I382" s="7"/>
    </row>
    <row r="383" spans="1:16">
      <c r="A383" s="382" t="s">
        <v>236</v>
      </c>
      <c r="B383" s="385" t="s">
        <v>237</v>
      </c>
      <c r="C383" s="386"/>
      <c r="D383" s="386"/>
      <c r="E383" s="386"/>
      <c r="F383" s="386"/>
      <c r="G383" s="386"/>
      <c r="H383" s="386"/>
      <c r="I383" s="387"/>
    </row>
    <row r="384" spans="1:16">
      <c r="A384" s="383"/>
      <c r="B384" s="388" t="s">
        <v>122</v>
      </c>
      <c r="C384" s="389"/>
      <c r="D384" s="389"/>
      <c r="E384" s="389"/>
      <c r="F384" s="389"/>
      <c r="G384" s="389"/>
      <c r="H384" s="389"/>
      <c r="I384" s="390"/>
    </row>
    <row r="385" spans="1:16">
      <c r="A385" s="384"/>
      <c r="B385" s="388" t="s">
        <v>238</v>
      </c>
      <c r="C385" s="389"/>
      <c r="D385" s="389"/>
      <c r="E385" s="389"/>
      <c r="F385" s="389"/>
      <c r="G385" s="389"/>
      <c r="H385" s="389"/>
      <c r="I385" s="390"/>
    </row>
    <row r="386" spans="1:16" ht="15" customHeight="1">
      <c r="A386" s="349" t="s">
        <v>3</v>
      </c>
      <c r="B386" s="369" t="s">
        <v>4</v>
      </c>
      <c r="C386" s="349" t="s">
        <v>5</v>
      </c>
      <c r="D386" s="349" t="s">
        <v>85</v>
      </c>
      <c r="E386" s="349" t="s">
        <v>28</v>
      </c>
      <c r="F386" s="371" t="s">
        <v>239</v>
      </c>
      <c r="G386" s="256" t="s">
        <v>39</v>
      </c>
      <c r="H386" s="179" t="s">
        <v>12</v>
      </c>
      <c r="I386" s="271"/>
    </row>
    <row r="387" spans="1:16" ht="30.6" customHeight="1">
      <c r="A387" s="350"/>
      <c r="B387" s="370"/>
      <c r="C387" s="350"/>
      <c r="D387" s="350"/>
      <c r="E387" s="350"/>
      <c r="F387" s="356"/>
      <c r="G387" s="257" t="s">
        <v>13</v>
      </c>
      <c r="H387" s="237" t="s">
        <v>240</v>
      </c>
      <c r="I387" s="258" t="s">
        <v>241</v>
      </c>
    </row>
    <row r="388" spans="1:16">
      <c r="A388" s="79" t="s">
        <v>113</v>
      </c>
      <c r="B388" s="329"/>
      <c r="C388" s="79"/>
      <c r="D388" s="273"/>
      <c r="E388" s="273"/>
      <c r="F388" s="238"/>
      <c r="G388" s="238"/>
      <c r="H388" s="239"/>
      <c r="I388" s="245"/>
      <c r="J388" s="274"/>
    </row>
    <row r="389" spans="1:16">
      <c r="A389" s="79"/>
      <c r="B389" s="309"/>
      <c r="C389" s="79"/>
      <c r="D389" s="273"/>
      <c r="E389" s="273"/>
      <c r="F389" s="238"/>
      <c r="G389" s="238"/>
      <c r="H389" s="239"/>
      <c r="I389" s="245"/>
      <c r="J389" s="274"/>
    </row>
    <row r="390" spans="1:16">
      <c r="A390" s="79"/>
      <c r="B390" s="309"/>
      <c r="C390" s="79"/>
      <c r="D390" s="273"/>
      <c r="E390" s="273"/>
      <c r="F390" s="238"/>
      <c r="G390" s="238"/>
      <c r="H390" s="239"/>
      <c r="I390" s="245"/>
    </row>
    <row r="391" spans="1:16" s="60" customFormat="1">
      <c r="A391" s="79"/>
      <c r="B391" s="309"/>
      <c r="C391" s="79"/>
      <c r="D391" s="273"/>
      <c r="E391" s="273"/>
      <c r="F391" s="238"/>
      <c r="G391" s="238"/>
      <c r="H391" s="239"/>
      <c r="I391" s="245"/>
      <c r="O391" s="56"/>
      <c r="P391" s="56"/>
    </row>
    <row r="392" spans="1:16" s="60" customFormat="1">
      <c r="A392" s="357" t="s">
        <v>242</v>
      </c>
      <c r="B392" s="358"/>
      <c r="C392" s="358"/>
      <c r="D392" s="358"/>
      <c r="E392" s="358"/>
      <c r="F392" s="358"/>
      <c r="G392" s="358"/>
      <c r="H392" s="358"/>
      <c r="I392" s="359"/>
      <c r="O392" s="56"/>
      <c r="P392" s="56"/>
    </row>
    <row r="393" spans="1:16" s="60" customFormat="1">
      <c r="A393" s="360" t="s">
        <v>226</v>
      </c>
      <c r="B393" s="361"/>
      <c r="C393" s="361"/>
      <c r="D393" s="361"/>
      <c r="E393" s="361"/>
      <c r="F393" s="361"/>
      <c r="G393" s="361"/>
      <c r="H393" s="361"/>
      <c r="I393" s="362"/>
      <c r="O393" s="56"/>
      <c r="P393" s="56"/>
    </row>
    <row r="394" spans="1:16" s="60" customFormat="1" ht="15" customHeight="1">
      <c r="B394" s="301"/>
      <c r="C394" s="56"/>
      <c r="D394" s="56"/>
      <c r="E394" s="56"/>
      <c r="F394" s="56"/>
      <c r="G394" s="56"/>
      <c r="H394" s="56"/>
      <c r="O394" s="56"/>
      <c r="P394" s="56"/>
    </row>
    <row r="395" spans="1:16" s="60" customFormat="1">
      <c r="A395" s="363" t="s">
        <v>243</v>
      </c>
      <c r="B395" s="366" t="s">
        <v>244</v>
      </c>
      <c r="C395" s="367"/>
      <c r="D395" s="367"/>
      <c r="E395" s="367"/>
      <c r="F395" s="367"/>
      <c r="G395" s="367"/>
      <c r="H395" s="367"/>
      <c r="I395" s="367"/>
      <c r="J395" s="368"/>
      <c r="O395" s="56"/>
      <c r="P395" s="56"/>
    </row>
    <row r="396" spans="1:16">
      <c r="A396" s="364"/>
      <c r="B396" s="366" t="s">
        <v>245</v>
      </c>
      <c r="C396" s="367"/>
      <c r="D396" s="367"/>
      <c r="E396" s="367"/>
      <c r="F396" s="367"/>
      <c r="G396" s="367"/>
      <c r="H396" s="367"/>
      <c r="I396" s="367"/>
      <c r="J396" s="368"/>
    </row>
    <row r="397" spans="1:16">
      <c r="A397" s="365"/>
      <c r="B397" s="366" t="s">
        <v>246</v>
      </c>
      <c r="C397" s="367"/>
      <c r="D397" s="367"/>
      <c r="E397" s="367"/>
      <c r="F397" s="367"/>
      <c r="G397" s="367"/>
      <c r="H397" s="367"/>
      <c r="I397" s="367"/>
      <c r="J397" s="368"/>
    </row>
    <row r="398" spans="1:16">
      <c r="A398" s="349" t="s">
        <v>3</v>
      </c>
      <c r="B398" s="351" t="s">
        <v>4</v>
      </c>
      <c r="C398" s="353" t="s">
        <v>5</v>
      </c>
      <c r="D398" s="353" t="s">
        <v>85</v>
      </c>
      <c r="E398" s="353" t="s">
        <v>28</v>
      </c>
      <c r="F398" s="355" t="s">
        <v>239</v>
      </c>
      <c r="G398" s="272" t="s">
        <v>39</v>
      </c>
      <c r="H398" s="261" t="s">
        <v>12</v>
      </c>
      <c r="I398" s="261" t="s">
        <v>12</v>
      </c>
      <c r="J398" s="261" t="s">
        <v>12</v>
      </c>
    </row>
    <row r="399" spans="1:16" ht="45">
      <c r="A399" s="350"/>
      <c r="B399" s="352"/>
      <c r="C399" s="354"/>
      <c r="D399" s="350"/>
      <c r="E399" s="350"/>
      <c r="F399" s="356"/>
      <c r="G399" s="257" t="s">
        <v>13</v>
      </c>
      <c r="H399" s="237" t="s">
        <v>319</v>
      </c>
      <c r="I399" s="237" t="s">
        <v>320</v>
      </c>
      <c r="J399" s="237" t="s">
        <v>321</v>
      </c>
    </row>
    <row r="400" spans="1:16">
      <c r="A400" s="79"/>
      <c r="B400" s="330"/>
      <c r="C400" s="116"/>
      <c r="D400" s="239"/>
      <c r="E400" s="239"/>
      <c r="F400" s="239"/>
      <c r="G400" s="275"/>
      <c r="H400" s="239"/>
      <c r="I400" s="239"/>
      <c r="J400" s="239"/>
    </row>
    <row r="401" spans="1:10">
      <c r="A401" s="276"/>
      <c r="B401" s="303"/>
      <c r="C401" s="277"/>
      <c r="D401" s="239"/>
      <c r="E401" s="239"/>
      <c r="F401" s="239"/>
      <c r="G401" s="275"/>
      <c r="H401" s="239"/>
      <c r="I401" s="239"/>
      <c r="J401" s="239"/>
    </row>
    <row r="402" spans="1:10">
      <c r="A402" s="79"/>
      <c r="B402" s="330"/>
      <c r="C402" s="116"/>
      <c r="D402" s="239"/>
      <c r="E402" s="239"/>
      <c r="F402" s="239"/>
      <c r="G402" s="275"/>
      <c r="H402" s="239"/>
      <c r="I402" s="239"/>
      <c r="J402" s="239"/>
    </row>
    <row r="403" spans="1:10">
      <c r="A403" s="278"/>
      <c r="B403" s="331"/>
      <c r="C403" s="279"/>
      <c r="D403" s="280"/>
      <c r="E403" s="280"/>
      <c r="F403" s="280"/>
      <c r="G403" s="281"/>
      <c r="H403" s="280"/>
      <c r="I403" s="280"/>
      <c r="J403" s="280"/>
    </row>
    <row r="404" spans="1:10">
      <c r="A404" s="282"/>
      <c r="B404" s="332"/>
      <c r="C404" s="279"/>
      <c r="D404" s="280"/>
      <c r="E404" s="280"/>
      <c r="F404" s="280"/>
      <c r="G404" s="281"/>
      <c r="H404" s="280"/>
      <c r="I404" s="280"/>
      <c r="J404" s="280"/>
    </row>
    <row r="405" spans="1:10">
      <c r="A405" s="278"/>
      <c r="B405" s="331"/>
      <c r="C405" s="279"/>
      <c r="D405" s="283"/>
      <c r="E405" s="283"/>
      <c r="F405" s="283"/>
      <c r="G405" s="284"/>
      <c r="H405" s="283"/>
      <c r="I405" s="283"/>
      <c r="J405" s="283"/>
    </row>
    <row r="406" spans="1:10" ht="30" customHeight="1">
      <c r="A406" s="347" t="s">
        <v>247</v>
      </c>
      <c r="B406" s="347"/>
      <c r="C406" s="347"/>
      <c r="D406" s="347"/>
      <c r="E406" s="347"/>
      <c r="F406" s="347"/>
      <c r="G406" s="347"/>
      <c r="H406" s="347"/>
      <c r="I406" s="347"/>
      <c r="J406" s="347"/>
    </row>
    <row r="407" spans="1:10">
      <c r="A407" s="348" t="s">
        <v>23</v>
      </c>
      <c r="B407" s="348"/>
      <c r="C407" s="348"/>
      <c r="D407" s="348"/>
      <c r="E407" s="348"/>
      <c r="F407" s="348"/>
      <c r="G407" s="348"/>
      <c r="H407" s="348"/>
      <c r="I407" s="348"/>
      <c r="J407" s="348"/>
    </row>
  </sheetData>
  <mergeCells count="416">
    <mergeCell ref="A2:A4"/>
    <mergeCell ref="B2:J2"/>
    <mergeCell ref="B3:J3"/>
    <mergeCell ref="B4:J4"/>
    <mergeCell ref="A5:A6"/>
    <mergeCell ref="B5:B6"/>
    <mergeCell ref="C5:C6"/>
    <mergeCell ref="D5:D6"/>
    <mergeCell ref="E5:E6"/>
    <mergeCell ref="F5:F6"/>
    <mergeCell ref="A16:J16"/>
    <mergeCell ref="A17:J17"/>
    <mergeCell ref="A19:A21"/>
    <mergeCell ref="B19:I19"/>
    <mergeCell ref="B20:I20"/>
    <mergeCell ref="B21:I21"/>
    <mergeCell ref="H5:H6"/>
    <mergeCell ref="A11:J11"/>
    <mergeCell ref="A12:J12"/>
    <mergeCell ref="A13:J13"/>
    <mergeCell ref="A14:J14"/>
    <mergeCell ref="A15:J15"/>
    <mergeCell ref="A28:H28"/>
    <mergeCell ref="A29:H29"/>
    <mergeCell ref="A31:A33"/>
    <mergeCell ref="B31:M31"/>
    <mergeCell ref="B32:M32"/>
    <mergeCell ref="B33:M33"/>
    <mergeCell ref="A22:A23"/>
    <mergeCell ref="B22:B23"/>
    <mergeCell ref="C22:C23"/>
    <mergeCell ref="D22:D23"/>
    <mergeCell ref="E22:E23"/>
    <mergeCell ref="F22:F23"/>
    <mergeCell ref="H34:I34"/>
    <mergeCell ref="A40:M40"/>
    <mergeCell ref="A41:M41"/>
    <mergeCell ref="A42:M42"/>
    <mergeCell ref="A44:A46"/>
    <mergeCell ref="B44:J44"/>
    <mergeCell ref="B45:J45"/>
    <mergeCell ref="B46:J46"/>
    <mergeCell ref="A34:A35"/>
    <mergeCell ref="B34:B35"/>
    <mergeCell ref="C34:C35"/>
    <mergeCell ref="D34:D35"/>
    <mergeCell ref="E34:E35"/>
    <mergeCell ref="F34:F35"/>
    <mergeCell ref="H47:H48"/>
    <mergeCell ref="I47:I48"/>
    <mergeCell ref="J47:J48"/>
    <mergeCell ref="A55:J55"/>
    <mergeCell ref="A56:J56"/>
    <mergeCell ref="A58:A60"/>
    <mergeCell ref="B58:L58"/>
    <mergeCell ref="B59:L59"/>
    <mergeCell ref="B60:L60"/>
    <mergeCell ref="A47:A48"/>
    <mergeCell ref="B47:B48"/>
    <mergeCell ref="C47:C48"/>
    <mergeCell ref="D47:D48"/>
    <mergeCell ref="E47:E48"/>
    <mergeCell ref="F47:F48"/>
    <mergeCell ref="A69:L69"/>
    <mergeCell ref="A70:L70"/>
    <mergeCell ref="A72:A74"/>
    <mergeCell ref="B72:J72"/>
    <mergeCell ref="B73:J73"/>
    <mergeCell ref="B74:J74"/>
    <mergeCell ref="H61:H62"/>
    <mergeCell ref="I61:I62"/>
    <mergeCell ref="J61:J62"/>
    <mergeCell ref="K61:K62"/>
    <mergeCell ref="L61:L62"/>
    <mergeCell ref="A68:L68"/>
    <mergeCell ref="A61:A62"/>
    <mergeCell ref="B61:B62"/>
    <mergeCell ref="C61:C62"/>
    <mergeCell ref="D61:D62"/>
    <mergeCell ref="E61:E62"/>
    <mergeCell ref="F61:F62"/>
    <mergeCell ref="H75:H76"/>
    <mergeCell ref="I75:I76"/>
    <mergeCell ref="J75:J76"/>
    <mergeCell ref="A81:J81"/>
    <mergeCell ref="A82:J82"/>
    <mergeCell ref="A84:A86"/>
    <mergeCell ref="B84:J84"/>
    <mergeCell ref="B85:J85"/>
    <mergeCell ref="B86:J86"/>
    <mergeCell ref="A75:A76"/>
    <mergeCell ref="B75:B76"/>
    <mergeCell ref="C75:C76"/>
    <mergeCell ref="D75:D76"/>
    <mergeCell ref="E75:E76"/>
    <mergeCell ref="F75:F76"/>
    <mergeCell ref="H87:I87"/>
    <mergeCell ref="A94:J94"/>
    <mergeCell ref="A95:K95"/>
    <mergeCell ref="A96:A98"/>
    <mergeCell ref="B96:K96"/>
    <mergeCell ref="B97:K97"/>
    <mergeCell ref="B98:K98"/>
    <mergeCell ref="A87:A88"/>
    <mergeCell ref="B87:B88"/>
    <mergeCell ref="C87:C88"/>
    <mergeCell ref="D87:D88"/>
    <mergeCell ref="E87:E88"/>
    <mergeCell ref="F87:F88"/>
    <mergeCell ref="H99:H100"/>
    <mergeCell ref="I99:M99"/>
    <mergeCell ref="A105:K105"/>
    <mergeCell ref="A106:K106"/>
    <mergeCell ref="A107:K107"/>
    <mergeCell ref="A109:A111"/>
    <mergeCell ref="B109:N109"/>
    <mergeCell ref="B110:N110"/>
    <mergeCell ref="B111:N111"/>
    <mergeCell ref="A99:A100"/>
    <mergeCell ref="B99:B100"/>
    <mergeCell ref="C99:C100"/>
    <mergeCell ref="D99:D100"/>
    <mergeCell ref="E99:E100"/>
    <mergeCell ref="F99:F100"/>
    <mergeCell ref="H112:H113"/>
    <mergeCell ref="I112:I113"/>
    <mergeCell ref="J112:M112"/>
    <mergeCell ref="A119:N119"/>
    <mergeCell ref="A120:N120"/>
    <mergeCell ref="A122:A124"/>
    <mergeCell ref="B122:N122"/>
    <mergeCell ref="B123:N123"/>
    <mergeCell ref="B124:N124"/>
    <mergeCell ref="A112:A113"/>
    <mergeCell ref="B112:B113"/>
    <mergeCell ref="C112:C113"/>
    <mergeCell ref="D112:D113"/>
    <mergeCell ref="E112:E113"/>
    <mergeCell ref="F112:F113"/>
    <mergeCell ref="H125:H126"/>
    <mergeCell ref="I125:I126"/>
    <mergeCell ref="J125:J126"/>
    <mergeCell ref="K125:N125"/>
    <mergeCell ref="A131:N131"/>
    <mergeCell ref="A132:N132"/>
    <mergeCell ref="A125:A126"/>
    <mergeCell ref="B125:B126"/>
    <mergeCell ref="C125:C126"/>
    <mergeCell ref="D125:D126"/>
    <mergeCell ref="E125:E126"/>
    <mergeCell ref="F125:F126"/>
    <mergeCell ref="F137:F138"/>
    <mergeCell ref="H137:H138"/>
    <mergeCell ref="I137:I138"/>
    <mergeCell ref="J137:J138"/>
    <mergeCell ref="K137:N137"/>
    <mergeCell ref="A143:N143"/>
    <mergeCell ref="A133:I133"/>
    <mergeCell ref="A134:A136"/>
    <mergeCell ref="B134:N134"/>
    <mergeCell ref="B135:N135"/>
    <mergeCell ref="B136:N136"/>
    <mergeCell ref="A137:A138"/>
    <mergeCell ref="B137:B138"/>
    <mergeCell ref="C137:C138"/>
    <mergeCell ref="D137:D138"/>
    <mergeCell ref="E137:E138"/>
    <mergeCell ref="F149:F150"/>
    <mergeCell ref="H149:I149"/>
    <mergeCell ref="A155:I155"/>
    <mergeCell ref="A156:I156"/>
    <mergeCell ref="A157:I157"/>
    <mergeCell ref="A158:I158"/>
    <mergeCell ref="A144:N144"/>
    <mergeCell ref="A146:A148"/>
    <mergeCell ref="B146:I146"/>
    <mergeCell ref="B147:I147"/>
    <mergeCell ref="B148:I148"/>
    <mergeCell ref="A149:A150"/>
    <mergeCell ref="B149:B150"/>
    <mergeCell ref="C149:C150"/>
    <mergeCell ref="D149:D150"/>
    <mergeCell ref="E149:E150"/>
    <mergeCell ref="H163:J163"/>
    <mergeCell ref="A169:J169"/>
    <mergeCell ref="A170:J170"/>
    <mergeCell ref="A172:A174"/>
    <mergeCell ref="B172:J172"/>
    <mergeCell ref="B173:J173"/>
    <mergeCell ref="B174:J174"/>
    <mergeCell ref="A160:A162"/>
    <mergeCell ref="B160:J160"/>
    <mergeCell ref="B161:J161"/>
    <mergeCell ref="B162:J162"/>
    <mergeCell ref="A163:A164"/>
    <mergeCell ref="B163:B164"/>
    <mergeCell ref="C163:C164"/>
    <mergeCell ref="D163:D164"/>
    <mergeCell ref="E163:E164"/>
    <mergeCell ref="F163:F164"/>
    <mergeCell ref="H175:J175"/>
    <mergeCell ref="A182:J182"/>
    <mergeCell ref="A183:J183"/>
    <mergeCell ref="A184:J184"/>
    <mergeCell ref="A185:J185"/>
    <mergeCell ref="A187:A189"/>
    <mergeCell ref="B187:J187"/>
    <mergeCell ref="B188:J188"/>
    <mergeCell ref="B189:J189"/>
    <mergeCell ref="A175:A176"/>
    <mergeCell ref="B175:B176"/>
    <mergeCell ref="C175:C176"/>
    <mergeCell ref="D175:D176"/>
    <mergeCell ref="E175:E176"/>
    <mergeCell ref="F175:F176"/>
    <mergeCell ref="H190:H191"/>
    <mergeCell ref="A196:H196"/>
    <mergeCell ref="A197:J197"/>
    <mergeCell ref="A198:J198"/>
    <mergeCell ref="A199:J199"/>
    <mergeCell ref="A201:A203"/>
    <mergeCell ref="B201:K201"/>
    <mergeCell ref="B202:K202"/>
    <mergeCell ref="B203:K203"/>
    <mergeCell ref="A190:A191"/>
    <mergeCell ref="B190:B191"/>
    <mergeCell ref="C190:C191"/>
    <mergeCell ref="D190:D191"/>
    <mergeCell ref="E190:E191"/>
    <mergeCell ref="F190:F191"/>
    <mergeCell ref="H204:K204"/>
    <mergeCell ref="A210:K210"/>
    <mergeCell ref="A211:K211"/>
    <mergeCell ref="A212:K212"/>
    <mergeCell ref="A213:K213"/>
    <mergeCell ref="A215:A217"/>
    <mergeCell ref="B215:J215"/>
    <mergeCell ref="B216:J216"/>
    <mergeCell ref="B217:J217"/>
    <mergeCell ref="A204:A205"/>
    <mergeCell ref="B204:B205"/>
    <mergeCell ref="C204:C205"/>
    <mergeCell ref="D204:D205"/>
    <mergeCell ref="E204:E205"/>
    <mergeCell ref="F204:F205"/>
    <mergeCell ref="H218:J218"/>
    <mergeCell ref="A222:J222"/>
    <mergeCell ref="A223:J223"/>
    <mergeCell ref="A225:A227"/>
    <mergeCell ref="B225:J225"/>
    <mergeCell ref="B226:J226"/>
    <mergeCell ref="B227:J227"/>
    <mergeCell ref="A218:A219"/>
    <mergeCell ref="B218:B219"/>
    <mergeCell ref="C218:C219"/>
    <mergeCell ref="D218:D219"/>
    <mergeCell ref="E218:E219"/>
    <mergeCell ref="F218:F219"/>
    <mergeCell ref="H228:H229"/>
    <mergeCell ref="A234:J234"/>
    <mergeCell ref="A235:J235"/>
    <mergeCell ref="A236:J236"/>
    <mergeCell ref="A238:A240"/>
    <mergeCell ref="B238:J238"/>
    <mergeCell ref="B239:J239"/>
    <mergeCell ref="B240:J240"/>
    <mergeCell ref="A228:A229"/>
    <mergeCell ref="B228:B229"/>
    <mergeCell ref="C228:C229"/>
    <mergeCell ref="D228:D229"/>
    <mergeCell ref="E228:E229"/>
    <mergeCell ref="F228:F229"/>
    <mergeCell ref="H241:H242"/>
    <mergeCell ref="A248:J248"/>
    <mergeCell ref="A249:J250"/>
    <mergeCell ref="A252:A254"/>
    <mergeCell ref="B252:J252"/>
    <mergeCell ref="B253:J253"/>
    <mergeCell ref="B254:J254"/>
    <mergeCell ref="A241:A242"/>
    <mergeCell ref="B241:B242"/>
    <mergeCell ref="C241:C242"/>
    <mergeCell ref="D241:D242"/>
    <mergeCell ref="E241:E242"/>
    <mergeCell ref="F241:F242"/>
    <mergeCell ref="H255:J255"/>
    <mergeCell ref="A263:J263"/>
    <mergeCell ref="A264:J264"/>
    <mergeCell ref="A265:A266"/>
    <mergeCell ref="B265:B266"/>
    <mergeCell ref="E265:E266"/>
    <mergeCell ref="F265:F266"/>
    <mergeCell ref="H265:H266"/>
    <mergeCell ref="I265:I266"/>
    <mergeCell ref="A255:A256"/>
    <mergeCell ref="B255:B256"/>
    <mergeCell ref="C255:C256"/>
    <mergeCell ref="D255:D256"/>
    <mergeCell ref="E255:E256"/>
    <mergeCell ref="F255:F256"/>
    <mergeCell ref="H293:L293"/>
    <mergeCell ref="A299:L299"/>
    <mergeCell ref="A300:L300"/>
    <mergeCell ref="A302:A304"/>
    <mergeCell ref="B302:L302"/>
    <mergeCell ref="B303:L303"/>
    <mergeCell ref="B304:L304"/>
    <mergeCell ref="A290:A292"/>
    <mergeCell ref="B290:L290"/>
    <mergeCell ref="B291:L291"/>
    <mergeCell ref="B292:L292"/>
    <mergeCell ref="A293:A294"/>
    <mergeCell ref="B293:B294"/>
    <mergeCell ref="C293:C294"/>
    <mergeCell ref="D293:D294"/>
    <mergeCell ref="E293:E294"/>
    <mergeCell ref="F293:F294"/>
    <mergeCell ref="H305:H306"/>
    <mergeCell ref="I305:L305"/>
    <mergeCell ref="A312:L312"/>
    <mergeCell ref="A313:L313"/>
    <mergeCell ref="A315:A317"/>
    <mergeCell ref="B315:I315"/>
    <mergeCell ref="B316:I316"/>
    <mergeCell ref="B317:I317"/>
    <mergeCell ref="A305:A306"/>
    <mergeCell ref="B305:B306"/>
    <mergeCell ref="C305:C306"/>
    <mergeCell ref="D305:D306"/>
    <mergeCell ref="E305:E306"/>
    <mergeCell ref="F305:F306"/>
    <mergeCell ref="H318:I318"/>
    <mergeCell ref="A325:I325"/>
    <mergeCell ref="A326:I326"/>
    <mergeCell ref="A328:A330"/>
    <mergeCell ref="B328:L328"/>
    <mergeCell ref="B329:L329"/>
    <mergeCell ref="B330:L330"/>
    <mergeCell ref="A318:A319"/>
    <mergeCell ref="B318:B319"/>
    <mergeCell ref="C318:C319"/>
    <mergeCell ref="D318:D319"/>
    <mergeCell ref="E318:E319"/>
    <mergeCell ref="F318:F319"/>
    <mergeCell ref="I331:L331"/>
    <mergeCell ref="A338:L338"/>
    <mergeCell ref="A339:L339"/>
    <mergeCell ref="A341:A343"/>
    <mergeCell ref="B341:I341"/>
    <mergeCell ref="B342:I342"/>
    <mergeCell ref="B343:I343"/>
    <mergeCell ref="A331:A332"/>
    <mergeCell ref="B331:B332"/>
    <mergeCell ref="C331:C332"/>
    <mergeCell ref="D331:D332"/>
    <mergeCell ref="E331:E332"/>
    <mergeCell ref="F331:F332"/>
    <mergeCell ref="A351:I351"/>
    <mergeCell ref="A352:I352"/>
    <mergeCell ref="A354:A356"/>
    <mergeCell ref="B354:I354"/>
    <mergeCell ref="B355:I355"/>
    <mergeCell ref="B356:I356"/>
    <mergeCell ref="A344:A345"/>
    <mergeCell ref="B344:B345"/>
    <mergeCell ref="C344:C345"/>
    <mergeCell ref="D344:D345"/>
    <mergeCell ref="E344:E345"/>
    <mergeCell ref="F344:F345"/>
    <mergeCell ref="A364:I364"/>
    <mergeCell ref="A365:I365"/>
    <mergeCell ref="A366:A367"/>
    <mergeCell ref="B366:B367"/>
    <mergeCell ref="A370:A372"/>
    <mergeCell ref="B370:I370"/>
    <mergeCell ref="B371:I371"/>
    <mergeCell ref="A357:A358"/>
    <mergeCell ref="B357:B358"/>
    <mergeCell ref="C357:C358"/>
    <mergeCell ref="D357:D358"/>
    <mergeCell ref="E357:E358"/>
    <mergeCell ref="F357:F358"/>
    <mergeCell ref="A386:A387"/>
    <mergeCell ref="B386:B387"/>
    <mergeCell ref="C386:C387"/>
    <mergeCell ref="D386:D387"/>
    <mergeCell ref="E386:E387"/>
    <mergeCell ref="F386:F387"/>
    <mergeCell ref="H373:J373"/>
    <mergeCell ref="A379:J379"/>
    <mergeCell ref="A380:J380"/>
    <mergeCell ref="A381:J381"/>
    <mergeCell ref="A383:A385"/>
    <mergeCell ref="B383:I383"/>
    <mergeCell ref="B384:I384"/>
    <mergeCell ref="B385:I385"/>
    <mergeCell ref="A373:A374"/>
    <mergeCell ref="B373:B374"/>
    <mergeCell ref="C373:C374"/>
    <mergeCell ref="D373:D374"/>
    <mergeCell ref="E373:E374"/>
    <mergeCell ref="F373:F374"/>
    <mergeCell ref="A406:J406"/>
    <mergeCell ref="A407:J407"/>
    <mergeCell ref="A398:A399"/>
    <mergeCell ref="B398:B399"/>
    <mergeCell ref="C398:C399"/>
    <mergeCell ref="D398:D399"/>
    <mergeCell ref="E398:E399"/>
    <mergeCell ref="F398:F399"/>
    <mergeCell ref="A392:I392"/>
    <mergeCell ref="A393:I393"/>
    <mergeCell ref="A395:A397"/>
    <mergeCell ref="B395:J395"/>
    <mergeCell ref="B396:J396"/>
    <mergeCell ref="B397:J397"/>
  </mergeCells>
  <hyperlinks>
    <hyperlink ref="K106" r:id="rId1" display="业务  Elena   TEL:0592-2687212       EMAIL: Zhong.elena@cn.zim.com"/>
    <hyperlink ref="K394:S394" r:id="rId2" display="业务  黄先生　TEL:2687217 MOBILE:13906028606     EMAIL:  huang.byron@cn.zim.com"/>
    <hyperlink ref="K235:S235" r:id="rId3" display="业务  黄先生　TEL:2687217 MOBILE:13906028606     EMAIL:  huang.byron@cn.zim.com"/>
    <hyperlink ref="K81:T81" r:id="rId4" display="业务  Joy：TEL:0592-2687213          EMAIL:ye.joy@cn.zim.com"/>
    <hyperlink ref="K69:T69" r:id="rId5" display="业务  Joy：TEL:0592-2687213          EMAIL:ye.joy@cn.zim.com"/>
    <hyperlink ref="K213:T213" r:id="rId6" display="订舱咨询（提交订舱；修改订舱；订舱状态咨询）:cnxia.booking@zim.com/cnxia.booking@goldstarline.com 客服热线:400 8191071"/>
    <hyperlink ref="K198:S198" r:id="rId7" display="业务  黄先生　TEL:2687217 MOBILE:13906028606     EMAIL:  huang.byron@cn.zim.com"/>
    <hyperlink ref="J352:N352" r:id="rId8" display="业务  黄先生　TEL:2687217 MOBILE:13906028606     EMAIL:  huang.byron@cn.zim.com"/>
    <hyperlink ref="K372:S372" r:id="rId9" display="业务  黄先生　TEL:2687217 MOBILE:13906028606     EMAIL:  huang.byron@cn.zim.com"/>
    <hyperlink ref="K55:T55" r:id="rId10" display="业务  Joy：TEL:0592-2687213          EMAIL:ye.joy@cn.zim.com"/>
    <hyperlink ref="K325:S325" r:id="rId11" display="业务  黄先生　TEL:2687217 MOBILE:13906028606     EMAIL:  huang.byron@cn.zim.com"/>
    <hyperlink ref="I338:O338" r:id="rId12" display="业务  黄先生　TEL:2687217 MOBILE:13906028606     EMAIL:  huang.byron@cn.zim.com"/>
  </hyperlinks>
  <pageMargins left="0.7" right="0.7" top="0.75" bottom="0.75" header="0.3" footer="0.3"/>
  <pageSetup orientation="portrait"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6" ma:contentTypeDescription="Create a new document." ma:contentTypeScope="" ma:versionID="11bbaefe69f714088df44005dc69600b">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0e04f6d2b55e79ed064ecf00c252e273"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171174D1-A3A9-4C17-B9B0-CAE763123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purl.org/dc/terms/"/>
    <ds:schemaRef ds:uri="b1f73714-b184-45b6-91f3-42294b9089fd"/>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482d0f04-9721-480e-a029-a91b4391d6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JUL</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2023-06-19T01:37:32Z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