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970" yWindow="1170" windowWidth="21600" windowHeight="11385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C56" i="1" s="1"/>
  <c r="D56" i="1" s="1"/>
  <c r="H56" i="1" l="1"/>
  <c r="G56" i="1"/>
  <c r="F56" i="1"/>
  <c r="E56" i="1"/>
  <c r="B46" i="1"/>
  <c r="D75" i="2"/>
  <c r="F74" i="2"/>
  <c r="G74" i="2" s="1"/>
  <c r="H74" i="2" s="1"/>
  <c r="E74" i="2"/>
  <c r="B74" i="2"/>
  <c r="D90" i="2"/>
  <c r="G116" i="2"/>
  <c r="E114" i="2"/>
  <c r="F114" i="2" s="1"/>
  <c r="E113" i="2"/>
  <c r="F113" i="2" s="1"/>
  <c r="B116" i="2"/>
  <c r="B114" i="2"/>
  <c r="B115" i="2"/>
  <c r="B113" i="2"/>
  <c r="B73" i="2"/>
  <c r="D44" i="1" l="1"/>
  <c r="D36" i="1" l="1"/>
  <c r="D37" i="1" s="1"/>
  <c r="E35" i="1"/>
  <c r="C35" i="1"/>
  <c r="B35" i="1" s="1"/>
  <c r="D20" i="1"/>
  <c r="C20" i="1" s="1"/>
  <c r="E19" i="1"/>
  <c r="F19" i="1" s="1"/>
  <c r="G19" i="1" s="1"/>
  <c r="C19" i="1"/>
  <c r="B19" i="1"/>
  <c r="D12" i="1"/>
  <c r="C12" i="1" s="1"/>
  <c r="F11" i="1"/>
  <c r="G11" i="1" s="1"/>
  <c r="C11" i="1"/>
  <c r="E11" i="1" s="1"/>
  <c r="E12" i="1" s="1"/>
  <c r="E13" i="1" s="1"/>
  <c r="E14" i="1" s="1"/>
  <c r="B11" i="1"/>
  <c r="E20" i="1" l="1"/>
  <c r="F20" i="1" s="1"/>
  <c r="G20" i="1" s="1"/>
  <c r="B12" i="1"/>
  <c r="E37" i="1"/>
  <c r="D38" i="1"/>
  <c r="C37" i="1"/>
  <c r="B37" i="1" s="1"/>
  <c r="H11" i="1"/>
  <c r="I11" i="1" s="1"/>
  <c r="I12" i="1" s="1"/>
  <c r="I13" i="1" s="1"/>
  <c r="I14" i="1" s="1"/>
  <c r="G12" i="1"/>
  <c r="H12" i="1" s="1"/>
  <c r="C36" i="1"/>
  <c r="B36" i="1" s="1"/>
  <c r="D13" i="1"/>
  <c r="E36" i="1"/>
  <c r="F12" i="1"/>
  <c r="F13" i="1" s="1"/>
  <c r="B20" i="1"/>
  <c r="D21" i="1"/>
  <c r="E21" i="1" l="1"/>
  <c r="F21" i="1" s="1"/>
  <c r="G21" i="1" s="1"/>
  <c r="D22" i="1"/>
  <c r="C21" i="1"/>
  <c r="B21" i="1"/>
  <c r="B22" i="1" s="1"/>
  <c r="B23" i="1" s="1"/>
  <c r="D14" i="1"/>
  <c r="C13" i="1"/>
  <c r="B13" i="1"/>
  <c r="D39" i="1"/>
  <c r="E38" i="1"/>
  <c r="C38" i="1"/>
  <c r="B38" i="1" s="1"/>
  <c r="G13" i="1"/>
  <c r="H13" i="1" s="1"/>
  <c r="F14" i="1"/>
  <c r="G14" i="1" s="1"/>
  <c r="H14" i="1" s="1"/>
  <c r="E39" i="1" l="1"/>
  <c r="C39" i="1"/>
  <c r="B39" i="1" s="1"/>
  <c r="B14" i="1"/>
  <c r="C14" i="1"/>
  <c r="C22" i="1"/>
  <c r="E22" i="1"/>
  <c r="F22" i="1" s="1"/>
  <c r="G22" i="1" s="1"/>
  <c r="D23" i="1"/>
  <c r="C23" i="1" l="1"/>
  <c r="E23" i="1"/>
  <c r="F23" i="1" s="1"/>
  <c r="G23" i="1" s="1"/>
  <c r="B123" i="2" l="1"/>
  <c r="B121" i="2"/>
  <c r="B128" i="2"/>
  <c r="B127" i="2"/>
  <c r="B129" i="2" l="1"/>
  <c r="E123" i="2"/>
  <c r="B66" i="2"/>
  <c r="E131" i="2"/>
  <c r="E136" i="2"/>
  <c r="E128" i="2"/>
  <c r="E129" i="2"/>
  <c r="E130" i="2"/>
  <c r="E127" i="2"/>
  <c r="B120" i="2"/>
  <c r="G114" i="2"/>
  <c r="B53" i="1" l="1"/>
  <c r="C53" i="1" s="1"/>
  <c r="D53" i="1" s="1"/>
  <c r="C52" i="1"/>
  <c r="D52" i="1" s="1"/>
  <c r="B45" i="1"/>
  <c r="C45" i="1" s="1"/>
  <c r="I44" i="1"/>
  <c r="C44" i="1"/>
  <c r="D45" i="1" l="1"/>
  <c r="I45" i="1" s="1"/>
  <c r="E52" i="1"/>
  <c r="H52" i="1"/>
  <c r="G52" i="1"/>
  <c r="F52" i="1"/>
  <c r="E53" i="1"/>
  <c r="F53" i="1"/>
  <c r="H53" i="1"/>
  <c r="G53" i="1"/>
  <c r="E44" i="1"/>
  <c r="F44" i="1"/>
  <c r="G44" i="1"/>
  <c r="B54" i="1"/>
  <c r="H44" i="1"/>
  <c r="G45" i="1" l="1"/>
  <c r="F45" i="1"/>
  <c r="E45" i="1"/>
  <c r="H45" i="1"/>
  <c r="C46" i="1"/>
  <c r="C47" i="1" s="1"/>
  <c r="B47" i="1"/>
  <c r="D46" i="1"/>
  <c r="C54" i="1"/>
  <c r="D54" i="1" s="1"/>
  <c r="B55" i="1"/>
  <c r="F54" i="1" l="1"/>
  <c r="E54" i="1"/>
  <c r="G54" i="1"/>
  <c r="H54" i="1"/>
  <c r="C55" i="1"/>
  <c r="D55" i="1" s="1"/>
  <c r="I46" i="1"/>
  <c r="H46" i="1"/>
  <c r="G46" i="1"/>
  <c r="F46" i="1"/>
  <c r="E46" i="1"/>
  <c r="D47" i="1"/>
  <c r="I47" i="1" l="1"/>
  <c r="H47" i="1"/>
  <c r="G47" i="1"/>
  <c r="F47" i="1"/>
  <c r="E47" i="1"/>
  <c r="G55" i="1"/>
  <c r="F55" i="1"/>
  <c r="E55" i="1"/>
  <c r="H55" i="1"/>
  <c r="B98" i="2" l="1"/>
  <c r="B130" i="2"/>
  <c r="B131" i="2"/>
  <c r="B136" i="2"/>
  <c r="F128" i="2"/>
  <c r="F129" i="2"/>
  <c r="F130" i="2"/>
  <c r="F131" i="2"/>
  <c r="F136" i="2"/>
  <c r="F127" i="2"/>
  <c r="G113" i="2"/>
  <c r="D91" i="2"/>
  <c r="D82" i="2"/>
  <c r="E82" i="2" s="1"/>
  <c r="D76" i="2"/>
  <c r="D77" i="2" s="1"/>
  <c r="B77" i="2" s="1"/>
  <c r="B39" i="2"/>
  <c r="B40" i="2" s="1"/>
  <c r="E98" i="2"/>
  <c r="F98" i="2" s="1"/>
  <c r="D99" i="2"/>
  <c r="B99" i="2" s="1"/>
  <c r="B122" i="2"/>
  <c r="E122" i="2"/>
  <c r="B58" i="2"/>
  <c r="C58" i="2" s="1"/>
  <c r="D58" i="2" s="1"/>
  <c r="E58" i="2" s="1"/>
  <c r="E121" i="2"/>
  <c r="E120" i="2"/>
  <c r="D107" i="2"/>
  <c r="G107" i="2" s="1"/>
  <c r="G106" i="2"/>
  <c r="F106" i="2"/>
  <c r="E106" i="2"/>
  <c r="B106" i="2"/>
  <c r="F89" i="2"/>
  <c r="G89" i="2" s="1"/>
  <c r="E89" i="2"/>
  <c r="B89" i="2"/>
  <c r="F81" i="2"/>
  <c r="G81" i="2" s="1"/>
  <c r="H81" i="2" s="1"/>
  <c r="I81" i="2" s="1"/>
  <c r="E81" i="2"/>
  <c r="B81" i="2"/>
  <c r="F73" i="2"/>
  <c r="G73" i="2" s="1"/>
  <c r="H73" i="2" s="1"/>
  <c r="E73" i="2"/>
  <c r="D67" i="2"/>
  <c r="E67" i="2" s="1"/>
  <c r="F67" i="2" s="1"/>
  <c r="G67" i="2" s="1"/>
  <c r="H67" i="2" s="1"/>
  <c r="E66" i="2"/>
  <c r="F66" i="2" s="1"/>
  <c r="G66" i="2" s="1"/>
  <c r="H66" i="2" s="1"/>
  <c r="C57" i="2"/>
  <c r="D57" i="2" s="1"/>
  <c r="E57" i="2" s="1"/>
  <c r="B49" i="2"/>
  <c r="C49" i="2" s="1"/>
  <c r="D49" i="2" s="1"/>
  <c r="E49" i="2" s="1"/>
  <c r="C48" i="2"/>
  <c r="D48" i="2" s="1"/>
  <c r="E48" i="2" s="1"/>
  <c r="C38" i="2"/>
  <c r="B29" i="2"/>
  <c r="B30" i="2" s="1"/>
  <c r="C30" i="2" s="1"/>
  <c r="D30" i="2" s="1"/>
  <c r="B27" i="2"/>
  <c r="C27" i="2" s="1"/>
  <c r="D27" i="2" s="1"/>
  <c r="B26" i="2"/>
  <c r="C26" i="2" s="1"/>
  <c r="D26" i="2" s="1"/>
  <c r="E26" i="2" s="1"/>
  <c r="F26" i="2" s="1"/>
  <c r="G26" i="2" s="1"/>
  <c r="H26" i="2" s="1"/>
  <c r="I26" i="2" s="1"/>
  <c r="C25" i="2"/>
  <c r="D25" i="2" s="1"/>
  <c r="B12" i="2"/>
  <c r="B14" i="2" s="1"/>
  <c r="B11" i="2"/>
  <c r="C11" i="2" s="1"/>
  <c r="C10" i="2"/>
  <c r="D10" i="2" s="1"/>
  <c r="D11" i="2" s="1"/>
  <c r="E11" i="2" s="1"/>
  <c r="F11" i="2" s="1"/>
  <c r="G11" i="2" s="1"/>
  <c r="H11" i="2" s="1"/>
  <c r="F82" i="2" l="1"/>
  <c r="G82" i="2" s="1"/>
  <c r="H82" i="2" s="1"/>
  <c r="I82" i="2" s="1"/>
  <c r="D38" i="2"/>
  <c r="E38" i="2" s="1"/>
  <c r="F38" i="2" s="1"/>
  <c r="B90" i="2"/>
  <c r="E90" i="2"/>
  <c r="F90" i="2"/>
  <c r="G90" i="2" s="1"/>
  <c r="G115" i="2"/>
  <c r="B50" i="2"/>
  <c r="C50" i="2" s="1"/>
  <c r="D50" i="2" s="1"/>
  <c r="E50" i="2" s="1"/>
  <c r="D108" i="2"/>
  <c r="G108" i="2" s="1"/>
  <c r="C39" i="2"/>
  <c r="D83" i="2"/>
  <c r="B83" i="2" s="1"/>
  <c r="F76" i="2"/>
  <c r="G76" i="2" s="1"/>
  <c r="H76" i="2" s="1"/>
  <c r="B76" i="2"/>
  <c r="B91" i="2"/>
  <c r="E91" i="2"/>
  <c r="F91" i="2"/>
  <c r="G91" i="2" s="1"/>
  <c r="D92" i="2"/>
  <c r="D93" i="2" s="1"/>
  <c r="F107" i="2"/>
  <c r="B59" i="2"/>
  <c r="B60" i="2" s="1"/>
  <c r="B82" i="2"/>
  <c r="E99" i="2"/>
  <c r="F99" i="2" s="1"/>
  <c r="E107" i="2"/>
  <c r="F75" i="2"/>
  <c r="G75" i="2" s="1"/>
  <c r="H75" i="2" s="1"/>
  <c r="D100" i="2"/>
  <c r="D68" i="2"/>
  <c r="B68" i="2" s="1"/>
  <c r="B107" i="2"/>
  <c r="B31" i="2"/>
  <c r="B33" i="2" s="1"/>
  <c r="B34" i="2" s="1"/>
  <c r="C34" i="2" s="1"/>
  <c r="B13" i="2"/>
  <c r="E75" i="2"/>
  <c r="B75" i="2"/>
  <c r="B67" i="2"/>
  <c r="C29" i="2"/>
  <c r="D29" i="2" s="1"/>
  <c r="E76" i="2"/>
  <c r="B41" i="2"/>
  <c r="C40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B16" i="2"/>
  <c r="C14" i="2"/>
  <c r="D14" i="2" s="1"/>
  <c r="D15" i="2" s="1"/>
  <c r="E15" i="2" s="1"/>
  <c r="F15" i="2" s="1"/>
  <c r="G15" i="2" s="1"/>
  <c r="H15" i="2" s="1"/>
  <c r="C12" i="2"/>
  <c r="D12" i="2" s="1"/>
  <c r="D13" i="2" s="1"/>
  <c r="E13" i="2" s="1"/>
  <c r="F13" i="2" s="1"/>
  <c r="G13" i="2" s="1"/>
  <c r="H13" i="2" s="1"/>
  <c r="C41" i="2" l="1"/>
  <c r="D41" i="2" s="1"/>
  <c r="E41" i="2" s="1"/>
  <c r="F41" i="2" s="1"/>
  <c r="B42" i="2"/>
  <c r="C42" i="2" s="1"/>
  <c r="D42" i="2" s="1"/>
  <c r="E42" i="2" s="1"/>
  <c r="F42" i="2" s="1"/>
  <c r="C60" i="2"/>
  <c r="D60" i="2" s="1"/>
  <c r="E60" i="2" s="1"/>
  <c r="B61" i="2"/>
  <c r="C61" i="2" s="1"/>
  <c r="D61" i="2" s="1"/>
  <c r="E61" i="2" s="1"/>
  <c r="F93" i="2"/>
  <c r="G93" i="2" s="1"/>
  <c r="B93" i="2"/>
  <c r="E93" i="2"/>
  <c r="D40" i="2"/>
  <c r="E40" i="2" s="1"/>
  <c r="F40" i="2" s="1"/>
  <c r="D39" i="2"/>
  <c r="E39" i="2" s="1"/>
  <c r="F39" i="2" s="1"/>
  <c r="F108" i="2"/>
  <c r="B51" i="2"/>
  <c r="C51" i="2" s="1"/>
  <c r="D51" i="2" s="1"/>
  <c r="E51" i="2" s="1"/>
  <c r="E108" i="2"/>
  <c r="B108" i="2"/>
  <c r="D109" i="2"/>
  <c r="F109" i="2" s="1"/>
  <c r="C33" i="2"/>
  <c r="D33" i="2" s="1"/>
  <c r="F83" i="2"/>
  <c r="G83" i="2" s="1"/>
  <c r="H83" i="2" s="1"/>
  <c r="I83" i="2" s="1"/>
  <c r="E83" i="2"/>
  <c r="D84" i="2"/>
  <c r="D85" i="2" s="1"/>
  <c r="F92" i="2"/>
  <c r="G92" i="2" s="1"/>
  <c r="B92" i="2"/>
  <c r="E92" i="2"/>
  <c r="D69" i="2"/>
  <c r="B69" i="2" s="1"/>
  <c r="E68" i="2"/>
  <c r="F68" i="2" s="1"/>
  <c r="G68" i="2" s="1"/>
  <c r="H68" i="2" s="1"/>
  <c r="C31" i="2"/>
  <c r="D31" i="2" s="1"/>
  <c r="B32" i="2"/>
  <c r="C32" i="2" s="1"/>
  <c r="C59" i="2"/>
  <c r="D59" i="2" s="1"/>
  <c r="E59" i="2" s="1"/>
  <c r="C13" i="2"/>
  <c r="B15" i="2"/>
  <c r="B100" i="2"/>
  <c r="E100" i="2"/>
  <c r="F100" i="2" s="1"/>
  <c r="D101" i="2"/>
  <c r="D102" i="2" s="1"/>
  <c r="F77" i="2"/>
  <c r="G77" i="2" s="1"/>
  <c r="H77" i="2" s="1"/>
  <c r="E77" i="2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B18" i="2"/>
  <c r="C18" i="2" s="1"/>
  <c r="D18" i="2" s="1"/>
  <c r="D19" i="2" s="1"/>
  <c r="E19" i="2" s="1"/>
  <c r="F19" i="2" s="1"/>
  <c r="G19" i="2" s="1"/>
  <c r="H19" i="2" s="1"/>
  <c r="C16" i="2"/>
  <c r="D16" i="2" s="1"/>
  <c r="D17" i="2" s="1"/>
  <c r="E17" i="2" s="1"/>
  <c r="F17" i="2" s="1"/>
  <c r="G17" i="2" s="1"/>
  <c r="H17" i="2" s="1"/>
  <c r="B102" i="2" l="1"/>
  <c r="E102" i="2"/>
  <c r="F102" i="2" s="1"/>
  <c r="E85" i="2"/>
  <c r="B85" i="2"/>
  <c r="F85" i="2"/>
  <c r="G85" i="2" s="1"/>
  <c r="H85" i="2" s="1"/>
  <c r="I85" i="2" s="1"/>
  <c r="E109" i="2"/>
  <c r="B109" i="2"/>
  <c r="G109" i="2"/>
  <c r="B84" i="2"/>
  <c r="E84" i="2"/>
  <c r="F84" i="2"/>
  <c r="G84" i="2" s="1"/>
  <c r="H84" i="2" s="1"/>
  <c r="I84" i="2" s="1"/>
  <c r="B17" i="2"/>
  <c r="C15" i="2"/>
  <c r="E69" i="2"/>
  <c r="F69" i="2" s="1"/>
  <c r="G69" i="2" s="1"/>
  <c r="H69" i="2" s="1"/>
  <c r="B101" i="2"/>
  <c r="E101" i="2"/>
  <c r="F101" i="2" s="1"/>
  <c r="C17" i="2" l="1"/>
  <c r="B19" i="2"/>
  <c r="C19" i="2" s="1"/>
  <c r="H132" i="2" l="1"/>
  <c r="G132" i="2"/>
  <c r="G134" i="2"/>
  <c r="H134" i="2"/>
  <c r="H133" i="2"/>
  <c r="G133" i="2"/>
  <c r="E132" i="2"/>
  <c r="F132" i="2"/>
  <c r="E133" i="2"/>
  <c r="F133" i="2"/>
  <c r="H135" i="2"/>
  <c r="G135" i="2"/>
  <c r="B134" i="2"/>
  <c r="C134" i="2"/>
  <c r="D134" i="2"/>
  <c r="E134" i="2"/>
  <c r="F134" i="2"/>
  <c r="B135" i="2"/>
  <c r="C135" i="2"/>
  <c r="D135" i="2"/>
  <c r="E135" i="2"/>
  <c r="F135" i="2"/>
  <c r="D132" i="2"/>
  <c r="B132" i="2"/>
  <c r="C132" i="2"/>
  <c r="D133" i="2"/>
  <c r="B133" i="2"/>
  <c r="C133" i="2"/>
</calcChain>
</file>

<file path=xl/sharedStrings.xml><?xml version="1.0" encoding="utf-8"?>
<sst xmlns="http://schemas.openxmlformats.org/spreadsheetml/2006/main" count="475" uniqueCount="271">
  <si>
    <t>ZIM   LINE  七月船期表</t>
  </si>
  <si>
    <t>注：因近期船期波动较大，截单时间以我司客服通知为准。如有任何疑问请垂询市场部 0574-27676559。</t>
  </si>
  <si>
    <t>ZCP升级后船期及路径（WILMINGTON和JACKSONVILLE变釜山中转，新增加挂直航NORFOLK）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</si>
  <si>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</si>
  <si>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</si>
  <si>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</si>
  <si>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</si>
  <si>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</si>
  <si>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>BALBOA</t>
  </si>
  <si>
    <t xml:space="preserve">KINGSTON </t>
  </si>
  <si>
    <t>CHARLESTON</t>
  </si>
  <si>
    <t>SAVANNAH</t>
  </si>
  <si>
    <t>NORFOLK</t>
  </si>
  <si>
    <t xml:space="preserve">ZIM MOUNT DENALI V.1E(ZIF,1E) </t>
  </si>
  <si>
    <t>ZIM MOUNT EVEREST V.2E(ZE5,2E)</t>
  </si>
  <si>
    <t>ZIM THAILAND V.4E(ACJ,4E)</t>
  </si>
  <si>
    <t>ZIM CANADA V.7E(ADL,7E)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</si>
  <si>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</si>
  <si>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</si>
  <si>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</si>
  <si>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</si>
  <si>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GERDA MAERSK V.326E(GD3,18E)</t>
  </si>
  <si>
    <t>MAERSK EMERALD V.327E(ER3,7E)</t>
  </si>
  <si>
    <t>GUNVOR MAERSK V.328E(GNU,20E)</t>
  </si>
  <si>
    <t>MAERSK SARAT V.329E(MS1,8E)</t>
  </si>
  <si>
    <t>GUDRUN MAERSK V.330E(GZM,20E)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</si>
  <si>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theme="0"/>
        <rFont val="Microsoft YaHei UI"/>
        <family val="2"/>
      </rPr>
      <t>一截三开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</si>
  <si>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CY CLOSING 20:00</t>
  </si>
  <si>
    <t>MOBILE</t>
  </si>
  <si>
    <t>HOUSTON</t>
  </si>
  <si>
    <t xml:space="preserve">New Orleans </t>
  </si>
  <si>
    <t>MIAMI</t>
  </si>
  <si>
    <t>MSC KALAMATA VII V.FR327E(XDM,33E)</t>
  </si>
  <si>
    <t xml:space="preserve">GSL MARIA V.328E(ER2,38E)  </t>
  </si>
  <si>
    <t>GOOD PROSPECT V.329E(YPT,42E)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</si>
  <si>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</si>
  <si>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  CY CLOSING</t>
  </si>
  <si>
    <t>Vancouver</t>
  </si>
  <si>
    <t>BLANK</t>
  </si>
  <si>
    <t>CALANDRA V.18E(AAP,18E)</t>
  </si>
  <si>
    <t>GSL VALERIE V.24E(GV0,24E)</t>
  </si>
  <si>
    <t>ARIANA V.25E(ARB,25E)</t>
  </si>
  <si>
    <t>EMMANUEL P V.55E(EE3,55E)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</si>
  <si>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</si>
  <si>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</si>
  <si>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</si>
  <si>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</si>
  <si>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</si>
  <si>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</si>
  <si>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</si>
  <si>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</si>
  <si>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 PAZ V.326W (ML4,18W)</t>
  </si>
  <si>
    <t xml:space="preserve">MAERSK LEBU V.327W (LB3,17W)  </t>
  </si>
  <si>
    <t xml:space="preserve">MAERSK LUZ V.328W (M3L,5W) </t>
  </si>
  <si>
    <t>MAERSK LINS V.329W (YE4,21W)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</si>
  <si>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</si>
  <si>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</si>
  <si>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</si>
  <si>
    <t>ASHDOD</t>
  </si>
  <si>
    <t>AMBARLI</t>
  </si>
  <si>
    <t>YARIMCA</t>
  </si>
  <si>
    <t>VELA V.5W(VLB,5W)</t>
  </si>
  <si>
    <t>NAVIOS AMARILLO V.48W (NA7,48W)</t>
  </si>
  <si>
    <t>SEASPAN LONCOMILLA V.12W(SL7,12W)</t>
  </si>
  <si>
    <t>ZIM CARMEL V.17W(UXH,17W)</t>
  </si>
  <si>
    <t>STAMATIS B V.272W(TM5,272W)</t>
  </si>
  <si>
    <t>GSL LINE 七月船期表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</si>
  <si>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</si>
  <si>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</si>
  <si>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</si>
  <si>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</si>
  <si>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</si>
  <si>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</si>
  <si>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W2232N（支线）</t>
  </si>
  <si>
    <t>NAVIOS CHRYSALIS V.001W(VBR,326W)</t>
  </si>
  <si>
    <t>YONGZHOU W2233N（支线）</t>
  </si>
  <si>
    <t>SEASMILE V.327W(SEM,327W)</t>
  </si>
  <si>
    <t>YONGZHOU W2234N（支线）</t>
  </si>
  <si>
    <t>BLANK SAILING</t>
  </si>
  <si>
    <t>YONGZHOU W2235N（支线）</t>
  </si>
  <si>
    <t>NAVIOS DESTINY V.078W(ND3,329W)</t>
  </si>
  <si>
    <t>YONGZHOU W2236N（支线）</t>
  </si>
  <si>
    <t>GIALOVA V.330W(IL5,330W)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</si>
  <si>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</si>
  <si>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</si>
  <si>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</si>
  <si>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</si>
  <si>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C2277N（支线）</t>
  </si>
  <si>
    <t>SUNNY PHOENIX V.327W (ZVB,327W)</t>
  </si>
  <si>
    <t>YONGZHOU C2278N（支线）</t>
  </si>
  <si>
    <t>YONGZHOU C2279N（支线）</t>
  </si>
  <si>
    <t>EXPRESS SPAIN V.142W(YGS,329W)</t>
  </si>
  <si>
    <t>YONGZHOU C2280N（支线）</t>
  </si>
  <si>
    <t>YONGZHOU C2281N（支线）</t>
  </si>
  <si>
    <t>ANDROUSA V.351W (JU3,331W)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</si>
  <si>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</si>
  <si>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</si>
  <si>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</si>
  <si>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</si>
  <si>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</si>
  <si>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SEASPAN KYOTO V.099W (UAW,242W)</t>
  </si>
  <si>
    <t>SEASPAN TOKYO V.004W (YVC,218W)</t>
  </si>
  <si>
    <t>NYK FURANO V.005W(XTD,44W)</t>
  </si>
  <si>
    <t>NYK FUJI V.121W (FUJ,57W)</t>
  </si>
  <si>
    <t>SEAMAX STAMFORD V.139W (UEB,139W)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</si>
  <si>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</si>
  <si>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</si>
  <si>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</si>
  <si>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</si>
  <si>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NAZAR V.327W(OYY,327W)</t>
  </si>
  <si>
    <t>THORSTAR V.328W(TT3,328W)</t>
  </si>
  <si>
    <t>KOTA KAMIL V.329W(KZK,329W)</t>
  </si>
  <si>
    <t>AS CARLOTTA V.330W (SC5,330W)</t>
  </si>
  <si>
    <t xml:space="preserve">China East Africa Express （TZX）甬舟码头 五截天开  东南船代 </t>
  </si>
  <si>
    <t xml:space="preserve">NINGBO SI CUT OFF 12:00 </t>
  </si>
  <si>
    <t>DAR ES SALAAM</t>
  </si>
  <si>
    <t>AS CASPRIA V.326W(SG6,326W)</t>
  </si>
  <si>
    <t>NORTHERN VALENCE V.327W (XBL,327W)</t>
  </si>
  <si>
    <t>KOTA MANIS V.328W(QZX,328W)</t>
  </si>
  <si>
    <t xml:space="preserve">PORTO V.329W (PT5,329W) </t>
  </si>
  <si>
    <t xml:space="preserve">KOTA MEGAH V.330W (KM3,330W) </t>
  </si>
  <si>
    <r>
      <rPr>
        <b/>
        <sz val="12"/>
        <color rgb="FFE7E6E6"/>
        <rFont val="Tahoma"/>
        <family val="2"/>
      </rPr>
      <t>CHINA INDIA EXPRESS IV （CI4），</t>
    </r>
    <r>
      <rPr>
        <b/>
        <sz val="12"/>
        <color rgb="FFFFFFFF"/>
        <rFont val="Tahoma"/>
        <family val="2"/>
      </rPr>
      <t>梅山码头</t>
    </r>
    <r>
      <rPr>
        <b/>
        <sz val="12"/>
        <color rgb="FFE7E6E6"/>
        <rFont val="Tahoma"/>
        <family val="2"/>
      </rPr>
      <t xml:space="preserve">  四截五开  兴港船代</t>
    </r>
  </si>
  <si>
    <t xml:space="preserve">NINGBO SI CUT OFF 17:00 </t>
  </si>
  <si>
    <t xml:space="preserve">NHAVA SHEVA </t>
  </si>
  <si>
    <t>MUNDRA</t>
  </si>
  <si>
    <t>MUHAMMAD BIN QASIM</t>
  </si>
  <si>
    <t>KARACHI(SAPT)</t>
  </si>
  <si>
    <t>APL ANTWERP V.0FF97W1 (QWP,19W)</t>
  </si>
  <si>
    <t>码头动态</t>
  </si>
  <si>
    <t>CMA CGM OSAKA V.0FF9BW1 (OKZ,4W)</t>
  </si>
  <si>
    <t>LOTUS A V.0FF9DW1 (DL5,17W)</t>
  </si>
  <si>
    <t>China West India Express (CWX) 二期码头  ，一截三开，外运船代</t>
  </si>
  <si>
    <t>PORT KLANG(NORTH)</t>
  </si>
  <si>
    <t>X-PRESS ANTARES V.23004W (XT5,7W)</t>
  </si>
  <si>
    <t>KOTA LUMBA V.0104W (DV3,947W)</t>
  </si>
  <si>
    <t>SYNERGY OAKLAND V.15W (OS4,15W)</t>
  </si>
  <si>
    <t>REN JIAN 25 V.2304W (QBD,7W)</t>
  </si>
  <si>
    <t>X-PRESS ANGLESEY V.23005W (HV1,19W)</t>
  </si>
  <si>
    <t>NEW CHINA-INDIA-EXPRESS (NIX) 二期码头  六截一开 兴港船代</t>
  </si>
  <si>
    <t>PORT KELANG</t>
  </si>
  <si>
    <t>NHAVA SHEVA</t>
  </si>
  <si>
    <t>HAZIRA</t>
  </si>
  <si>
    <t>COLOMBO</t>
  </si>
  <si>
    <t>EVER URSULA V.188W (VEV,12W)</t>
  </si>
  <si>
    <t>IAN H V.34W (IH5,34W)</t>
  </si>
  <si>
    <t>X-PRESS ODYSSEY V.23004W (ZWF,945W)</t>
  </si>
  <si>
    <t>ZOI V.107W (IZ5,107W)</t>
  </si>
  <si>
    <t>ESL DACHAN BAY V.02330W (YGF,24W)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</si>
  <si>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</si>
  <si>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</si>
  <si>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</si>
  <si>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OOCL MEMPHIS V.081W (OHQ,42W)</t>
  </si>
  <si>
    <t>SEAMAX WESTPORT V.088W (YTE,12W)</t>
  </si>
  <si>
    <t>COSCO THAILAND V.094W (ODJ,38W)</t>
  </si>
  <si>
    <t>TO BE NAMED</t>
  </si>
  <si>
    <t>XIN HONG KONG V.064W (XKH,118W)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</si>
  <si>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</si>
  <si>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</si>
  <si>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</si>
  <si>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BUXMELODY V.194S (BWX,82S)</t>
  </si>
  <si>
    <t>YM CREDENTIAL V.058S (YD5,30S)</t>
  </si>
  <si>
    <t>ALS VENUS V.68S (AE6,68S)</t>
  </si>
  <si>
    <t>BUXMELODY V.195S (BWX,83S)</t>
  </si>
  <si>
    <t>YM CREDENTIAL V.059S (YD5,31S)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</si>
  <si>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</si>
  <si>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</si>
  <si>
    <t>SURABAYA</t>
  </si>
  <si>
    <t>DAVAO</t>
  </si>
  <si>
    <t>XIN BEI LUN V.250S(XBU,309S)</t>
  </si>
  <si>
    <t xml:space="preserve">ZIM ASIA V.37S (DJ5,37S) </t>
  </si>
  <si>
    <t>COSCO HAIFA V.108S (CH1,30S)</t>
  </si>
  <si>
    <t>YM EFFICIENCY V.169S(YF2,62S)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</si>
  <si>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</si>
  <si>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SYDNEY</t>
  </si>
  <si>
    <t>MELBOURNE</t>
  </si>
  <si>
    <t>BRISBANE</t>
  </si>
  <si>
    <t>PONTRESINA V.243S (NB1,243S)</t>
  </si>
  <si>
    <t>SEAMASTER V.22S (SE8,22S)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</si>
  <si>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</si>
  <si>
    <t> </t>
  </si>
  <si>
    <t>MANILA NORTH PORT</t>
  </si>
  <si>
    <t>WILLIAM V.15 (WM3,15S)</t>
  </si>
  <si>
    <t>ASL BAUHINIA V.2307S (BH6,4S)</t>
  </si>
  <si>
    <t>WILLIAM V.16 (WM3,16S)</t>
  </si>
  <si>
    <t>DANUM 168 V.2315S (DA3,107S)</t>
  </si>
  <si>
    <r>
      <t xml:space="preserve">China Philippines Line (CP1)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   </t>
    </r>
    <r>
      <rPr>
        <b/>
        <sz val="12"/>
        <color theme="0"/>
        <rFont val="Microsoft YaHei UI"/>
        <family val="2"/>
      </rPr>
      <t>外运船代</t>
    </r>
  </si>
  <si>
    <t>MANILA SOUTH PORT</t>
  </si>
  <si>
    <t>NORDPUMA V.0JVGKS (NP3,58S)</t>
  </si>
  <si>
    <t>HANSA AUGSBURG V. 23010S (GHQ,8S)</t>
  </si>
  <si>
    <t>CMA CGM MOMBASA V.0JVGSS (YZK,20S)</t>
  </si>
  <si>
    <t>DIAMANTIS P. 331S (DZP,331S)</t>
  </si>
  <si>
    <t>MELINA V.39W (BN1,39W)</t>
  </si>
  <si>
    <t>ZIM CARMEL V.12W(UXH,12W)</t>
  </si>
  <si>
    <t>TBN</t>
  </si>
  <si>
    <t>JACKSON BAY V.94W(IDY,94W)</t>
  </si>
  <si>
    <t>DIAMANTIS P. V.330S (DZP,330S)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</si>
  <si>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</si>
  <si>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</si>
  <si>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</si>
  <si>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</si>
  <si>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</si>
  <si>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</si>
  <si>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</si>
  <si>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</si>
  <si>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QIHE11</t>
  </si>
  <si>
    <t>/周一</t>
  </si>
  <si>
    <t>海盈</t>
  </si>
  <si>
    <t>截关时间：
周五18:00  
截进重时间：
周五12:00
截VGM时间：周五18：00</t>
  </si>
  <si>
    <t>23526N</t>
  </si>
  <si>
    <t>QX5/207N</t>
  </si>
  <si>
    <t>2023-07-03</t>
  </si>
  <si>
    <t>XINMINGZHOU96</t>
  </si>
  <si>
    <t>/周四</t>
  </si>
  <si>
    <t>江阴</t>
  </si>
  <si>
    <t>截关时间：
周二12:00  
截进重时间：周一24:00
截VGM时间：周一18：00</t>
  </si>
  <si>
    <t>XINOU15</t>
  </si>
  <si>
    <t>马尾青州</t>
  </si>
  <si>
    <t>截关时间：
周三12:00
截进重时间：周二24:00
截VGM时间：周二18:00</t>
  </si>
  <si>
    <t>/周六</t>
  </si>
  <si>
    <t>截关时间：
周五12:00  
截进重时间：
周四24:00
截VGM时间：周四18：00</t>
  </si>
  <si>
    <t>XINMINGZHOU90</t>
  </si>
  <si>
    <t>2023-07-01</t>
  </si>
  <si>
    <t>XG5/168N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</si>
  <si>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</si>
  <si>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</si>
  <si>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</si>
  <si>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</si>
  <si>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</si>
  <si>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</si>
  <si>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</si>
  <si>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</si>
  <si>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</si>
  <si>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XINYONGCHANG17</t>
  </si>
  <si>
    <t>23527N</t>
  </si>
  <si>
    <t>OG3/538N</t>
  </si>
  <si>
    <t>2023-07-10</t>
  </si>
  <si>
    <t>23528N</t>
  </si>
  <si>
    <t>OG3/542N</t>
  </si>
  <si>
    <t>2023-07-17</t>
  </si>
  <si>
    <t>23529N</t>
  </si>
  <si>
    <t>OG3/546N</t>
  </si>
  <si>
    <t>2023-07-24</t>
  </si>
  <si>
    <t>23530N</t>
  </si>
  <si>
    <t>OG3/550N</t>
  </si>
  <si>
    <t>2023-07-31</t>
  </si>
  <si>
    <t>XO8/157N</t>
  </si>
  <si>
    <t>2023-07-06</t>
  </si>
  <si>
    <t>XO8/161N</t>
  </si>
  <si>
    <t>2023-07-13</t>
  </si>
  <si>
    <t>XO8/165N</t>
  </si>
  <si>
    <t>2023-07-20</t>
  </si>
  <si>
    <t>XO8/169N</t>
  </si>
  <si>
    <t>2023-07-27</t>
  </si>
  <si>
    <t>OX2/379N</t>
  </si>
  <si>
    <t>OX2/383N</t>
  </si>
  <si>
    <t>OX2/387N</t>
  </si>
  <si>
    <t>OX2/391N</t>
  </si>
  <si>
    <t>XG5/172N</t>
  </si>
  <si>
    <t>2023-07-08</t>
  </si>
  <si>
    <t>XG5/176N</t>
  </si>
  <si>
    <t>2023-07-15</t>
  </si>
  <si>
    <t>XG5/180N</t>
  </si>
  <si>
    <t>2023-07-22</t>
  </si>
  <si>
    <t>XG5/184N</t>
  </si>
  <si>
    <t>2023-07-29</t>
  </si>
  <si>
    <t>YONGXIN101</t>
  </si>
  <si>
    <t>取消</t>
  </si>
  <si>
    <t>QX9/135N</t>
  </si>
  <si>
    <t>QX9/139N </t>
  </si>
  <si>
    <t>QX9/143N </t>
  </si>
  <si>
    <t> QX9/147N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</si>
</sst>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5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sz val="12"/>
      <color rgb="FF000000"/>
      <name val="Tahoma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sz val="12"/>
      <color theme="4" tint="-0.499984740745262"/>
      <name val="Tahoma"/>
      <family val="2"/>
    </font>
    <font>
      <sz val="12"/>
      <color theme="4" tint="-0.499984740745262"/>
      <name val="Arial"/>
      <family val="2"/>
      <charset val="1"/>
    </font>
    <font>
      <b/>
      <sz val="12"/>
      <color theme="4" tint="-0.499984740745262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sz val="12"/>
      <color rgb="FF002060"/>
      <name val="Microsoft YaHei"/>
      <family val="2"/>
    </font>
    <font>
      <b/>
      <sz val="12"/>
      <color rgb="FFE7E6E6"/>
      <name val="Microsoft YaHei UI"/>
      <family val="2"/>
    </font>
    <font>
      <sz val="12"/>
      <color rgb="FFFF0000"/>
      <name val="Microsoft YaHei UI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  <font>
      <sz val="10"/>
      <color rgb="FFFF0000"/>
      <name val="Calibri"/>
      <family val="2"/>
      <scheme val="minor"/>
    </font>
    <font>
      <sz val="9"/>
      <color rgb="FFFF0000"/>
      <name val="Tahoma"/>
      <family val="2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30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212B60"/>
      </right>
      <top/>
      <bottom/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 style="medium">
        <color indexed="64"/>
      </right>
      <top/>
      <bottom/>
      <diagonal/>
    </border>
    <border>
      <left/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448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0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7" fillId="6" borderId="8" xfId="0" applyNumberFormat="1" applyFont="1" applyFill="1" applyBorder="1" applyAlignment="1">
      <alignment horizontal="center" vertical="center"/>
    </xf>
    <xf numFmtId="164" fontId="7" fillId="6" borderId="8" xfId="1" quotePrefix="1" applyFont="1" applyFill="1" applyBorder="1" applyAlignment="1">
      <alignment horizontal="center" vertical="center"/>
    </xf>
    <xf numFmtId="164" fontId="7" fillId="6" borderId="9" xfId="1" quotePrefix="1" applyFont="1" applyFill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6" borderId="11" xfId="1" quotePrefix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4" fontId="23" fillId="0" borderId="8" xfId="1" applyFont="1" applyBorder="1" applyAlignment="1">
      <alignment horizontal="center" vertical="center"/>
    </xf>
    <xf numFmtId="164" fontId="23" fillId="0" borderId="9" xfId="1" applyFont="1" applyBorder="1" applyAlignment="1">
      <alignment horizontal="center" vertical="center"/>
    </xf>
    <xf numFmtId="0" fontId="21" fillId="6" borderId="31" xfId="0" applyFont="1" applyFill="1" applyBorder="1" applyAlignment="1">
      <alignment vertical="center"/>
    </xf>
    <xf numFmtId="164" fontId="23" fillId="0" borderId="10" xfId="1" applyFont="1" applyBorder="1" applyAlignment="1">
      <alignment horizontal="center" vertical="center"/>
    </xf>
    <xf numFmtId="164" fontId="23" fillId="0" borderId="11" xfId="1" applyFont="1" applyBorder="1" applyAlignment="1">
      <alignment horizontal="center" vertical="center"/>
    </xf>
    <xf numFmtId="0" fontId="21" fillId="0" borderId="33" xfId="0" applyFont="1" applyBorder="1" applyAlignment="1">
      <alignment vertical="center"/>
    </xf>
    <xf numFmtId="164" fontId="23" fillId="0" borderId="14" xfId="1" applyFont="1" applyBorder="1" applyAlignment="1">
      <alignment horizontal="center" vertical="center"/>
    </xf>
    <xf numFmtId="164" fontId="23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8" xfId="1" applyFont="1" applyBorder="1" applyAlignment="1">
      <alignment horizontal="center" vertical="center"/>
    </xf>
    <xf numFmtId="164" fontId="7" fillId="0" borderId="10" xfId="1" quotePrefix="1" applyFont="1" applyBorder="1" applyAlignment="1">
      <alignment horizontal="center" vertical="center"/>
    </xf>
    <xf numFmtId="164" fontId="13" fillId="0" borderId="10" xfId="1" applyFont="1" applyBorder="1" applyAlignment="1">
      <alignment horizontal="center" vertical="center"/>
    </xf>
    <xf numFmtId="164" fontId="13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8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9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2" xfId="0" applyFont="1" applyFill="1" applyBorder="1" applyAlignment="1" applyProtection="1">
      <alignment horizontal="center" vertical="center" wrapText="1"/>
      <protection hidden="1"/>
    </xf>
    <xf numFmtId="164" fontId="13" fillId="0" borderId="9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0" fontId="7" fillId="6" borderId="13" xfId="0" applyFont="1" applyFill="1" applyBorder="1"/>
    <xf numFmtId="164" fontId="13" fillId="0" borderId="14" xfId="1" applyFont="1" applyBorder="1" applyAlignment="1">
      <alignment horizontal="center" vertic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41" xfId="0" applyFont="1" applyFill="1" applyBorder="1" applyAlignment="1" applyProtection="1">
      <alignment horizontal="center" vertical="center" wrapText="1"/>
      <protection hidden="1"/>
    </xf>
    <xf numFmtId="0" fontId="6" fillId="7" borderId="42" xfId="0" applyFont="1" applyFill="1" applyBorder="1" applyAlignment="1" applyProtection="1">
      <alignment horizontal="center" vertical="center" wrapText="1"/>
      <protection hidden="1"/>
    </xf>
    <xf numFmtId="0" fontId="6" fillId="7" borderId="43" xfId="0" applyFont="1" applyFill="1" applyBorder="1" applyAlignment="1" applyProtection="1">
      <alignment horizontal="center" vertical="center"/>
      <protection hidden="1"/>
    </xf>
    <xf numFmtId="0" fontId="7" fillId="0" borderId="29" xfId="0" applyFont="1" applyBorder="1"/>
    <xf numFmtId="164" fontId="7" fillId="0" borderId="30" xfId="1" applyFont="1" applyBorder="1" applyAlignment="1">
      <alignment horizontal="center" vertical="center"/>
    </xf>
    <xf numFmtId="0" fontId="7" fillId="6" borderId="31" xfId="0" applyFont="1" applyFill="1" applyBorder="1"/>
    <xf numFmtId="164" fontId="7" fillId="0" borderId="32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7" fillId="6" borderId="40" xfId="0" applyFont="1" applyFill="1" applyBorder="1"/>
    <xf numFmtId="0" fontId="23" fillId="0" borderId="40" xfId="0" applyFont="1" applyBorder="1" applyAlignment="1">
      <alignment wrapText="1"/>
    </xf>
    <xf numFmtId="165" fontId="28" fillId="5" borderId="0" xfId="2" applyFont="1" applyBorder="1">
      <alignment vertical="center"/>
    </xf>
    <xf numFmtId="0" fontId="6" fillId="7" borderId="4" xfId="0" applyFont="1" applyFill="1" applyBorder="1" applyAlignment="1" applyProtection="1">
      <alignment vertical="center" wrapText="1"/>
      <protection hidden="1"/>
    </xf>
    <xf numFmtId="0" fontId="6" fillId="0" borderId="42" xfId="0" applyFont="1" applyBorder="1" applyAlignment="1">
      <alignment horizontal="center" vertical="center" wrapText="1"/>
    </xf>
    <xf numFmtId="0" fontId="6" fillId="7" borderId="43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42" xfId="0" applyFont="1" applyFill="1" applyBorder="1" applyAlignment="1" applyProtection="1">
      <alignment horizontal="center" vertical="center" wrapText="1"/>
      <protection hidden="1"/>
    </xf>
    <xf numFmtId="0" fontId="11" fillId="7" borderId="43" xfId="0" applyFont="1" applyFill="1" applyBorder="1" applyAlignment="1" applyProtection="1">
      <alignment horizontal="center" vertical="center" wrapText="1"/>
      <protection hidden="1"/>
    </xf>
    <xf numFmtId="0" fontId="11" fillId="0" borderId="43" xfId="0" applyFont="1" applyBorder="1" applyAlignment="1">
      <alignment horizontal="center" vertical="center" wrapText="1"/>
    </xf>
    <xf numFmtId="164" fontId="23" fillId="0" borderId="0" xfId="1" applyFont="1" applyBorder="1" applyAlignment="1">
      <alignment horizontal="center" vertical="center"/>
    </xf>
    <xf numFmtId="164" fontId="23" fillId="6" borderId="0" xfId="1" applyFont="1" applyFill="1" applyBorder="1" applyAlignment="1">
      <alignment horizontal="center" vertical="center"/>
    </xf>
    <xf numFmtId="164" fontId="23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2" fillId="0" borderId="0" xfId="0" applyFont="1"/>
    <xf numFmtId="0" fontId="29" fillId="5" borderId="24" xfId="0" applyFont="1" applyFill="1" applyBorder="1"/>
    <xf numFmtId="0" fontId="29" fillId="5" borderId="25" xfId="0" applyFont="1" applyFill="1" applyBorder="1"/>
    <xf numFmtId="0" fontId="11" fillId="8" borderId="38" xfId="0" applyFont="1" applyFill="1" applyBorder="1" applyAlignment="1">
      <alignment wrapText="1"/>
    </xf>
    <xf numFmtId="0" fontId="11" fillId="8" borderId="27" xfId="0" applyFont="1" applyFill="1" applyBorder="1" applyAlignment="1">
      <alignment horizontal="center" wrapText="1"/>
    </xf>
    <xf numFmtId="0" fontId="11" fillId="8" borderId="22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4" fontId="22" fillId="0" borderId="0" xfId="1" quotePrefix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2" fillId="6" borderId="0" xfId="0" applyFont="1" applyFill="1"/>
    <xf numFmtId="0" fontId="11" fillId="8" borderId="4" xfId="0" applyFont="1" applyFill="1" applyBorder="1" applyAlignment="1">
      <alignment vertical="center" wrapText="1"/>
    </xf>
    <xf numFmtId="0" fontId="11" fillId="7" borderId="47" xfId="0" applyFont="1" applyFill="1" applyBorder="1" applyAlignment="1" applyProtection="1">
      <alignment horizontal="center" vertical="center" wrapText="1"/>
      <protection hidden="1"/>
    </xf>
    <xf numFmtId="0" fontId="11" fillId="7" borderId="48" xfId="0" applyFont="1" applyFill="1" applyBorder="1" applyAlignment="1" applyProtection="1">
      <alignment horizontal="center" vertical="center" wrapText="1"/>
      <protection hidden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49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32" fillId="0" borderId="40" xfId="0" applyFont="1" applyBorder="1"/>
    <xf numFmtId="16" fontId="33" fillId="0" borderId="0" xfId="0" applyNumberFormat="1" applyFont="1" applyAlignment="1">
      <alignment horizontal="center"/>
    </xf>
    <xf numFmtId="0" fontId="7" fillId="6" borderId="26" xfId="0" applyFont="1" applyFill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0" fontId="7" fillId="6" borderId="52" xfId="0" applyFont="1" applyFill="1" applyBorder="1" applyAlignment="1">
      <alignment vertical="center"/>
    </xf>
    <xf numFmtId="0" fontId="37" fillId="0" borderId="4" xfId="0" applyFont="1" applyBorder="1"/>
    <xf numFmtId="0" fontId="37" fillId="8" borderId="22" xfId="0" applyFont="1" applyFill="1" applyBorder="1" applyAlignment="1">
      <alignment horizontal="center"/>
    </xf>
    <xf numFmtId="0" fontId="38" fillId="0" borderId="22" xfId="0" applyFont="1" applyBorder="1" applyAlignment="1">
      <alignment horizontal="center"/>
    </xf>
    <xf numFmtId="16" fontId="40" fillId="0" borderId="8" xfId="0" applyNumberFormat="1" applyFont="1" applyBorder="1" applyAlignment="1">
      <alignment horizontal="center"/>
    </xf>
    <xf numFmtId="16" fontId="40" fillId="0" borderId="9" xfId="0" applyNumberFormat="1" applyFont="1" applyBorder="1" applyAlignment="1">
      <alignment horizontal="center"/>
    </xf>
    <xf numFmtId="16" fontId="40" fillId="0" borderId="10" xfId="0" applyNumberFormat="1" applyFont="1" applyBorder="1" applyAlignment="1">
      <alignment horizontal="center"/>
    </xf>
    <xf numFmtId="16" fontId="40" fillId="0" borderId="11" xfId="0" applyNumberFormat="1" applyFont="1" applyBorder="1" applyAlignment="1">
      <alignment horizontal="center"/>
    </xf>
    <xf numFmtId="16" fontId="40" fillId="0" borderId="14" xfId="0" applyNumberFormat="1" applyFont="1" applyBorder="1" applyAlignment="1">
      <alignment horizontal="center"/>
    </xf>
    <xf numFmtId="16" fontId="40" fillId="0" borderId="15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vertical="center" wrapText="1"/>
    </xf>
    <xf numFmtId="16" fontId="7" fillId="8" borderId="9" xfId="0" applyNumberFormat="1" applyFont="1" applyFill="1" applyBorder="1" applyAlignment="1">
      <alignment horizontal="center" wrapText="1"/>
    </xf>
    <xf numFmtId="16" fontId="7" fillId="8" borderId="11" xfId="0" applyNumberFormat="1" applyFont="1" applyFill="1" applyBorder="1" applyAlignment="1">
      <alignment horizontal="center" wrapText="1"/>
    </xf>
    <xf numFmtId="0" fontId="7" fillId="8" borderId="53" xfId="0" applyFont="1" applyFill="1" applyBorder="1" applyAlignment="1">
      <alignment wrapText="1"/>
    </xf>
    <xf numFmtId="16" fontId="7" fillId="0" borderId="56" xfId="0" applyNumberFormat="1" applyFont="1" applyBorder="1" applyAlignment="1">
      <alignment horizontal="center" wrapText="1"/>
    </xf>
    <xf numFmtId="0" fontId="7" fillId="0" borderId="57" xfId="0" applyFont="1" applyBorder="1" applyAlignment="1">
      <alignment horizontal="center" vertical="center" wrapText="1"/>
    </xf>
    <xf numFmtId="16" fontId="7" fillId="0" borderId="57" xfId="0" applyNumberFormat="1" applyFont="1" applyBorder="1" applyAlignment="1">
      <alignment horizontal="center" vertical="center" wrapText="1"/>
    </xf>
    <xf numFmtId="16" fontId="7" fillId="0" borderId="58" xfId="0" applyNumberFormat="1" applyFont="1" applyBorder="1" applyAlignment="1">
      <alignment horizontal="center" vertical="center" wrapText="1"/>
    </xf>
    <xf numFmtId="164" fontId="7" fillId="8" borderId="10" xfId="0" applyNumberFormat="1" applyFont="1" applyFill="1" applyBorder="1" applyAlignment="1">
      <alignment horizontal="center" vertical="center"/>
    </xf>
    <xf numFmtId="164" fontId="7" fillId="0" borderId="14" xfId="1" quotePrefix="1" applyFont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164" fontId="7" fillId="0" borderId="11" xfId="1" quotePrefix="1" applyFont="1" applyBorder="1" applyAlignment="1">
      <alignment horizontal="center" vertical="center"/>
    </xf>
    <xf numFmtId="164" fontId="7" fillId="0" borderId="15" xfId="1" quotePrefix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" fontId="7" fillId="6" borderId="10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" fontId="7" fillId="6" borderId="1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36" fillId="7" borderId="0" xfId="0" applyFont="1" applyFill="1" applyAlignment="1" applyProtection="1">
      <alignment vertical="center" wrapText="1"/>
      <protection hidden="1"/>
    </xf>
    <xf numFmtId="164" fontId="36" fillId="0" borderId="0" xfId="1" quotePrefix="1" applyFont="1" applyBorder="1" applyAlignment="1">
      <alignment horizontal="center" vertical="center"/>
    </xf>
    <xf numFmtId="164" fontId="36" fillId="6" borderId="0" xfId="1" applyFont="1" applyFill="1" applyBorder="1" applyAlignment="1">
      <alignment horizontal="center" vertical="center"/>
    </xf>
    <xf numFmtId="164" fontId="36" fillId="6" borderId="0" xfId="1" applyFont="1" applyFill="1" applyBorder="1" applyAlignment="1">
      <alignment horizontal="center"/>
    </xf>
    <xf numFmtId="164" fontId="36" fillId="6" borderId="0" xfId="0" applyNumberFormat="1" applyFont="1" applyFill="1" applyAlignment="1">
      <alignment horizontal="center" vertical="center" wrapText="1"/>
    </xf>
    <xf numFmtId="164" fontId="36" fillId="6" borderId="0" xfId="0" applyNumberFormat="1" applyFont="1" applyFill="1" applyAlignment="1">
      <alignment horizontal="center"/>
    </xf>
    <xf numFmtId="164" fontId="21" fillId="6" borderId="60" xfId="1" applyFont="1" applyFill="1" applyBorder="1" applyAlignment="1">
      <alignment horizontal="center" vertical="center"/>
    </xf>
    <xf numFmtId="164" fontId="21" fillId="6" borderId="60" xfId="1" applyFont="1" applyFill="1" applyBorder="1" applyAlignment="1">
      <alignment horizontal="center"/>
    </xf>
    <xf numFmtId="164" fontId="21" fillId="6" borderId="60" xfId="0" applyNumberFormat="1" applyFont="1" applyFill="1" applyBorder="1" applyAlignment="1">
      <alignment horizontal="center" vertical="center" wrapText="1"/>
    </xf>
    <xf numFmtId="164" fontId="21" fillId="6" borderId="37" xfId="1" applyFont="1" applyFill="1" applyBorder="1" applyAlignment="1">
      <alignment horizontal="center" vertical="center"/>
    </xf>
    <xf numFmtId="164" fontId="21" fillId="6" borderId="37" xfId="1" applyFont="1" applyFill="1" applyBorder="1" applyAlignment="1">
      <alignment horizontal="center"/>
    </xf>
    <xf numFmtId="164" fontId="21" fillId="6" borderId="37" xfId="0" applyNumberFormat="1" applyFont="1" applyFill="1" applyBorder="1" applyAlignment="1">
      <alignment horizontal="center" vertical="center" wrapText="1"/>
    </xf>
    <xf numFmtId="164" fontId="13" fillId="6" borderId="10" xfId="0" applyNumberFormat="1" applyFont="1" applyFill="1" applyBorder="1" applyAlignment="1">
      <alignment horizontal="center"/>
    </xf>
    <xf numFmtId="164" fontId="13" fillId="6" borderId="14" xfId="0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vertical="center"/>
    </xf>
    <xf numFmtId="0" fontId="7" fillId="0" borderId="12" xfId="0" applyFont="1" applyBorder="1"/>
    <xf numFmtId="0" fontId="6" fillId="8" borderId="61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7" fillId="8" borderId="26" xfId="0" applyFont="1" applyFill="1" applyBorder="1" applyAlignment="1">
      <alignment wrapText="1"/>
    </xf>
    <xf numFmtId="0" fontId="7" fillId="8" borderId="28" xfId="0" applyFont="1" applyFill="1" applyBorder="1" applyAlignment="1">
      <alignment wrapText="1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0" fontId="46" fillId="0" borderId="0" xfId="0" applyFont="1"/>
    <xf numFmtId="0" fontId="11" fillId="6" borderId="53" xfId="0" applyFont="1" applyFill="1" applyBorder="1" applyAlignment="1">
      <alignment horizontal="center" wrapText="1"/>
    </xf>
    <xf numFmtId="164" fontId="7" fillId="6" borderId="10" xfId="0" applyNumberFormat="1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 wrapText="1"/>
    </xf>
    <xf numFmtId="164" fontId="48" fillId="0" borderId="37" xfId="1" applyFont="1" applyBorder="1" applyAlignment="1">
      <alignment horizontal="center" vertical="center"/>
    </xf>
    <xf numFmtId="0" fontId="7" fillId="6" borderId="30" xfId="0" applyFont="1" applyFill="1" applyBorder="1" applyAlignment="1">
      <alignment horizontal="center" wrapText="1"/>
    </xf>
    <xf numFmtId="0" fontId="7" fillId="6" borderId="32" xfId="0" applyFont="1" applyFill="1" applyBorder="1" applyAlignment="1">
      <alignment horizontal="center" wrapText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50" fillId="4" borderId="42" xfId="0" applyFont="1" applyFill="1" applyBorder="1" applyAlignment="1">
      <alignment horizontal="center" wrapText="1"/>
    </xf>
    <xf numFmtId="16" fontId="48" fillId="0" borderId="37" xfId="0" applyNumberFormat="1" applyFont="1" applyBorder="1" applyAlignment="1">
      <alignment horizontal="center"/>
    </xf>
    <xf numFmtId="16" fontId="48" fillId="0" borderId="69" xfId="0" applyNumberFormat="1" applyFont="1" applyBorder="1" applyAlignment="1">
      <alignment horizontal="center"/>
    </xf>
    <xf numFmtId="164" fontId="23" fillId="0" borderId="30" xfId="1" applyFont="1" applyBorder="1" applyAlignment="1">
      <alignment horizontal="center" vertical="center"/>
    </xf>
    <xf numFmtId="164" fontId="23" fillId="0" borderId="32" xfId="1" applyFont="1" applyBorder="1" applyAlignment="1">
      <alignment horizontal="center" vertical="center"/>
    </xf>
    <xf numFmtId="164" fontId="23" fillId="0" borderId="34" xfId="1" applyFont="1" applyBorder="1" applyAlignment="1">
      <alignment horizontal="center" vertical="center"/>
    </xf>
    <xf numFmtId="0" fontId="0" fillId="0" borderId="40" xfId="0" applyBorder="1"/>
    <xf numFmtId="0" fontId="48" fillId="0" borderId="74" xfId="0" applyFont="1" applyBorder="1"/>
    <xf numFmtId="16" fontId="13" fillId="0" borderId="8" xfId="0" applyNumberFormat="1" applyFont="1" applyBorder="1" applyAlignment="1">
      <alignment horizontal="center" vertical="center"/>
    </xf>
    <xf numFmtId="164" fontId="13" fillId="0" borderId="8" xfId="1" quotePrefix="1" applyFont="1" applyBorder="1" applyAlignment="1">
      <alignment horizontal="center" vertical="center"/>
    </xf>
    <xf numFmtId="0" fontId="0" fillId="0" borderId="9" xfId="0" applyBorder="1"/>
    <xf numFmtId="164" fontId="48" fillId="0" borderId="66" xfId="0" applyNumberFormat="1" applyFont="1" applyBorder="1" applyAlignment="1">
      <alignment horizontal="center" vertical="center" wrapText="1"/>
    </xf>
    <xf numFmtId="164" fontId="48" fillId="0" borderId="67" xfId="0" applyNumberFormat="1" applyFont="1" applyBorder="1" applyAlignment="1">
      <alignment horizontal="center"/>
    </xf>
    <xf numFmtId="164" fontId="48" fillId="0" borderId="69" xfId="0" applyNumberFormat="1" applyFont="1" applyBorder="1" applyAlignment="1">
      <alignment horizontal="center"/>
    </xf>
    <xf numFmtId="0" fontId="7" fillId="0" borderId="0" xfId="0" applyFont="1"/>
    <xf numFmtId="0" fontId="50" fillId="4" borderId="42" xfId="0" applyFont="1" applyFill="1" applyBorder="1" applyAlignment="1">
      <alignment horizontal="center" vertical="center"/>
    </xf>
    <xf numFmtId="0" fontId="50" fillId="4" borderId="55" xfId="0" applyFont="1" applyFill="1" applyBorder="1" applyAlignment="1">
      <alignment horizontal="center" vertical="center"/>
    </xf>
    <xf numFmtId="0" fontId="50" fillId="4" borderId="51" xfId="0" applyFont="1" applyFill="1" applyBorder="1" applyAlignment="1">
      <alignment horizontal="center" vertical="center"/>
    </xf>
    <xf numFmtId="0" fontId="50" fillId="4" borderId="44" xfId="0" applyFont="1" applyFill="1" applyBorder="1" applyAlignment="1">
      <alignment vertical="center"/>
    </xf>
    <xf numFmtId="164" fontId="7" fillId="0" borderId="37" xfId="1" applyFont="1" applyBorder="1" applyAlignment="1">
      <alignment horizontal="center" vertical="center"/>
    </xf>
    <xf numFmtId="0" fontId="6" fillId="4" borderId="38" xfId="0" applyFont="1" applyFill="1" applyBorder="1" applyAlignment="1">
      <alignment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left" vertical="center"/>
    </xf>
    <xf numFmtId="165" fontId="19" fillId="5" borderId="76" xfId="2" applyFont="1" applyBorder="1">
      <alignment vertical="center"/>
    </xf>
    <xf numFmtId="165" fontId="19" fillId="5" borderId="0" xfId="2" applyFont="1" applyBorder="1">
      <alignment vertical="center"/>
    </xf>
    <xf numFmtId="164" fontId="6" fillId="7" borderId="53" xfId="3" applyFont="1" applyFill="1" applyBorder="1" applyAlignment="1" applyProtection="1">
      <alignment horizontal="left" vertical="center" wrapText="1"/>
      <protection hidden="1"/>
    </xf>
    <xf numFmtId="164" fontId="6" fillId="7" borderId="77" xfId="3" applyFont="1" applyFill="1" applyBorder="1" applyAlignment="1" applyProtection="1">
      <alignment horizontal="center" vertical="center" wrapText="1"/>
      <protection hidden="1"/>
    </xf>
    <xf numFmtId="164" fontId="6" fillId="7" borderId="78" xfId="3" applyFont="1" applyFill="1" applyBorder="1" applyAlignment="1" applyProtection="1">
      <alignment horizontal="center" vertical="center" wrapText="1"/>
      <protection hidden="1"/>
    </xf>
    <xf numFmtId="164" fontId="6" fillId="7" borderId="79" xfId="3" applyFont="1" applyFill="1" applyBorder="1" applyAlignment="1" applyProtection="1">
      <alignment horizontal="center" vertical="center" wrapText="1"/>
      <protection hidden="1"/>
    </xf>
    <xf numFmtId="164" fontId="48" fillId="8" borderId="80" xfId="1" quotePrefix="1" applyFont="1" applyFill="1" applyBorder="1" applyAlignment="1">
      <alignment horizontal="left" vertical="center"/>
    </xf>
    <xf numFmtId="164" fontId="48" fillId="0" borderId="50" xfId="1" quotePrefix="1" applyFont="1" applyBorder="1" applyAlignment="1">
      <alignment horizontal="center" vertical="center"/>
    </xf>
    <xf numFmtId="164" fontId="48" fillId="0" borderId="81" xfId="1" quotePrefix="1" applyFont="1" applyBorder="1" applyAlignment="1">
      <alignment horizontal="center" vertical="center"/>
    </xf>
    <xf numFmtId="164" fontId="48" fillId="0" borderId="82" xfId="1" quotePrefix="1" applyFont="1" applyBorder="1" applyAlignment="1">
      <alignment horizontal="center" vertical="center"/>
    </xf>
    <xf numFmtId="164" fontId="48" fillId="0" borderId="83" xfId="1" quotePrefix="1" applyFont="1" applyBorder="1" applyAlignment="1">
      <alignment horizontal="center" vertical="center"/>
    </xf>
    <xf numFmtId="164" fontId="48" fillId="0" borderId="52" xfId="1" quotePrefix="1" applyFont="1" applyBorder="1" applyAlignment="1">
      <alignment horizontal="left" vertical="center" wrapText="1"/>
    </xf>
    <xf numFmtId="164" fontId="48" fillId="0" borderId="84" xfId="1" quotePrefix="1" applyFont="1" applyBorder="1" applyAlignment="1">
      <alignment horizontal="center" vertical="center"/>
    </xf>
    <xf numFmtId="164" fontId="48" fillId="0" borderId="85" xfId="1" quotePrefix="1" applyFont="1" applyBorder="1" applyAlignment="1">
      <alignment horizontal="center" vertical="center"/>
    </xf>
    <xf numFmtId="164" fontId="48" fillId="0" borderId="86" xfId="1" quotePrefix="1" applyFont="1" applyBorder="1" applyAlignment="1">
      <alignment horizontal="center" vertical="center"/>
    </xf>
    <xf numFmtId="164" fontId="48" fillId="0" borderId="87" xfId="1" quotePrefix="1" applyFont="1" applyBorder="1" applyAlignment="1">
      <alignment horizontal="center" vertical="center"/>
    </xf>
    <xf numFmtId="164" fontId="48" fillId="0" borderId="88" xfId="1" quotePrefix="1" applyFont="1" applyBorder="1" applyAlignment="1">
      <alignment horizontal="left" vertical="center"/>
    </xf>
    <xf numFmtId="164" fontId="48" fillId="0" borderId="89" xfId="1" quotePrefix="1" applyFont="1" applyBorder="1" applyAlignment="1">
      <alignment horizontal="center" vertical="center"/>
    </xf>
    <xf numFmtId="164" fontId="48" fillId="0" borderId="90" xfId="1" quotePrefix="1" applyFont="1" applyBorder="1" applyAlignment="1">
      <alignment horizontal="center" vertical="center"/>
    </xf>
    <xf numFmtId="164" fontId="48" fillId="0" borderId="91" xfId="1" quotePrefix="1" applyFont="1" applyBorder="1" applyAlignment="1">
      <alignment horizontal="center" vertical="center"/>
    </xf>
    <xf numFmtId="164" fontId="48" fillId="0" borderId="92" xfId="1" quotePrefix="1" applyFont="1" applyBorder="1" applyAlignment="1">
      <alignment horizontal="center" vertical="center"/>
    </xf>
    <xf numFmtId="164" fontId="48" fillId="0" borderId="12" xfId="1" applyFont="1" applyBorder="1" applyAlignment="1">
      <alignment horizontal="center" vertical="center"/>
    </xf>
    <xf numFmtId="164" fontId="48" fillId="0" borderId="93" xfId="1" quotePrefix="1" applyFont="1" applyBorder="1" applyAlignment="1">
      <alignment horizontal="center" vertical="center"/>
    </xf>
    <xf numFmtId="164" fontId="48" fillId="0" borderId="94" xfId="1" quotePrefix="1" applyFont="1" applyBorder="1" applyAlignment="1">
      <alignment horizontal="center" vertical="center"/>
    </xf>
    <xf numFmtId="164" fontId="48" fillId="0" borderId="95" xfId="1" quotePrefix="1" applyFont="1" applyBorder="1" applyAlignment="1">
      <alignment horizontal="center" vertical="center"/>
    </xf>
    <xf numFmtId="164" fontId="22" fillId="8" borderId="0" xfId="1" quotePrefix="1" applyFont="1" applyFill="1" applyBorder="1" applyAlignment="1">
      <alignment horizontal="left" vertical="center"/>
    </xf>
    <xf numFmtId="0" fontId="20" fillId="8" borderId="4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/>
    </xf>
    <xf numFmtId="16" fontId="21" fillId="0" borderId="8" xfId="0" applyNumberFormat="1" applyFont="1" applyBorder="1" applyAlignment="1">
      <alignment horizontal="center" vertical="center"/>
    </xf>
    <xf numFmtId="164" fontId="23" fillId="0" borderId="8" xfId="1" quotePrefix="1" applyFont="1" applyBorder="1" applyAlignment="1">
      <alignment horizontal="center" vertical="center"/>
    </xf>
    <xf numFmtId="0" fontId="21" fillId="6" borderId="12" xfId="0" applyFont="1" applyFill="1" applyBorder="1" applyAlignment="1">
      <alignment vertical="center"/>
    </xf>
    <xf numFmtId="16" fontId="21" fillId="8" borderId="10" xfId="0" applyNumberFormat="1" applyFont="1" applyFill="1" applyBorder="1" applyAlignment="1">
      <alignment horizontal="center" vertical="center"/>
    </xf>
    <xf numFmtId="164" fontId="23" fillId="0" borderId="10" xfId="1" quotePrefix="1" applyFont="1" applyBorder="1" applyAlignment="1">
      <alignment horizontal="center" vertical="center"/>
    </xf>
    <xf numFmtId="0" fontId="13" fillId="6" borderId="12" xfId="0" applyFont="1" applyFill="1" applyBorder="1"/>
    <xf numFmtId="0" fontId="21" fillId="0" borderId="12" xfId="0" applyFont="1" applyBorder="1" applyAlignment="1">
      <alignment vertical="center"/>
    </xf>
    <xf numFmtId="164" fontId="7" fillId="0" borderId="66" xfId="1" quotePrefix="1" applyFont="1" applyBorder="1" applyAlignment="1">
      <alignment horizontal="center" vertical="center"/>
    </xf>
    <xf numFmtId="164" fontId="7" fillId="0" borderId="66" xfId="1" applyFont="1" applyBorder="1" applyAlignment="1">
      <alignment horizontal="center" vertical="center"/>
    </xf>
    <xf numFmtId="0" fontId="7" fillId="0" borderId="68" xfId="0" applyFont="1" applyBorder="1" applyAlignment="1">
      <alignment wrapText="1"/>
    </xf>
    <xf numFmtId="164" fontId="7" fillId="0" borderId="37" xfId="1" quotePrefix="1" applyFont="1" applyBorder="1" applyAlignment="1">
      <alignment horizontal="center" vertical="center"/>
    </xf>
    <xf numFmtId="164" fontId="21" fillId="6" borderId="96" xfId="1" applyFont="1" applyFill="1" applyBorder="1" applyAlignment="1">
      <alignment horizontal="center" vertical="center"/>
    </xf>
    <xf numFmtId="164" fontId="21" fillId="6" borderId="97" xfId="1" applyFont="1" applyFill="1" applyBorder="1" applyAlignment="1">
      <alignment horizontal="center" vertical="center"/>
    </xf>
    <xf numFmtId="164" fontId="21" fillId="0" borderId="10" xfId="1" quotePrefix="1" applyFont="1" applyBorder="1" applyAlignment="1">
      <alignment horizontal="center" vertical="center"/>
    </xf>
    <xf numFmtId="164" fontId="21" fillId="0" borderId="99" xfId="1" quotePrefix="1" applyFont="1" applyBorder="1" applyAlignment="1">
      <alignment horizontal="center" vertical="center"/>
    </xf>
    <xf numFmtId="0" fontId="11" fillId="7" borderId="98" xfId="0" applyFont="1" applyFill="1" applyBorder="1" applyAlignment="1" applyProtection="1">
      <alignment horizontal="center" vertical="center" wrapText="1"/>
      <protection hidden="1"/>
    </xf>
    <xf numFmtId="164" fontId="21" fillId="0" borderId="100" xfId="1" quotePrefix="1" applyFont="1" applyBorder="1" applyAlignment="1">
      <alignment horizontal="center" vertical="center"/>
    </xf>
    <xf numFmtId="164" fontId="21" fillId="6" borderId="101" xfId="1" applyFont="1" applyFill="1" applyBorder="1" applyAlignment="1">
      <alignment horizontal="center" vertical="center"/>
    </xf>
    <xf numFmtId="164" fontId="21" fillId="6" borderId="51" xfId="1" applyFont="1" applyFill="1" applyBorder="1" applyAlignment="1">
      <alignment horizontal="center" vertical="center"/>
    </xf>
    <xf numFmtId="164" fontId="21" fillId="6" borderId="51" xfId="1" applyFont="1" applyFill="1" applyBorder="1" applyAlignment="1">
      <alignment horizontal="center"/>
    </xf>
    <xf numFmtId="164" fontId="21" fillId="6" borderId="51" xfId="0" applyNumberFormat="1" applyFont="1" applyFill="1" applyBorder="1" applyAlignment="1">
      <alignment horizontal="center" vertical="center" wrapText="1"/>
    </xf>
    <xf numFmtId="164" fontId="21" fillId="0" borderId="65" xfId="1" quotePrefix="1" applyFont="1" applyBorder="1" applyAlignment="1">
      <alignment horizontal="center" vertical="center"/>
    </xf>
    <xf numFmtId="164" fontId="21" fillId="6" borderId="65" xfId="1" applyFont="1" applyFill="1" applyBorder="1" applyAlignment="1">
      <alignment horizontal="center" vertical="center"/>
    </xf>
    <xf numFmtId="164" fontId="21" fillId="6" borderId="65" xfId="1" applyFont="1" applyFill="1" applyBorder="1" applyAlignment="1">
      <alignment horizontal="center"/>
    </xf>
    <xf numFmtId="164" fontId="21" fillId="6" borderId="65" xfId="0" applyNumberFormat="1" applyFont="1" applyFill="1" applyBorder="1" applyAlignment="1">
      <alignment horizontal="center" vertical="center" wrapText="1"/>
    </xf>
    <xf numFmtId="165" fontId="19" fillId="5" borderId="2" xfId="2" applyFont="1" applyBorder="1">
      <alignment vertical="center"/>
    </xf>
    <xf numFmtId="165" fontId="19" fillId="5" borderId="3" xfId="2" applyFont="1" applyBorder="1">
      <alignment vertical="center"/>
    </xf>
    <xf numFmtId="165" fontId="19" fillId="5" borderId="54" xfId="2" applyFont="1" applyBorder="1">
      <alignment vertical="center"/>
    </xf>
    <xf numFmtId="0" fontId="21" fillId="7" borderId="102" xfId="0" quotePrefix="1" applyFont="1" applyFill="1" applyBorder="1" applyAlignment="1" applyProtection="1">
      <alignment vertical="center" wrapText="1"/>
      <protection hidden="1"/>
    </xf>
    <xf numFmtId="164" fontId="21" fillId="6" borderId="103" xfId="0" applyNumberFormat="1" applyFont="1" applyFill="1" applyBorder="1" applyAlignment="1">
      <alignment horizontal="center"/>
    </xf>
    <xf numFmtId="0" fontId="21" fillId="7" borderId="104" xfId="0" applyFont="1" applyFill="1" applyBorder="1" applyAlignment="1" applyProtection="1">
      <alignment vertical="center" wrapText="1"/>
      <protection hidden="1"/>
    </xf>
    <xf numFmtId="164" fontId="21" fillId="6" borderId="69" xfId="0" applyNumberFormat="1" applyFont="1" applyFill="1" applyBorder="1" applyAlignment="1">
      <alignment horizontal="center"/>
    </xf>
    <xf numFmtId="0" fontId="21" fillId="7" borderId="105" xfId="0" applyFont="1" applyFill="1" applyBorder="1" applyAlignment="1" applyProtection="1">
      <alignment vertical="center" wrapText="1"/>
      <protection hidden="1"/>
    </xf>
    <xf numFmtId="164" fontId="21" fillId="6" borderId="70" xfId="0" applyNumberFormat="1" applyFont="1" applyFill="1" applyBorder="1" applyAlignment="1">
      <alignment horizontal="center"/>
    </xf>
    <xf numFmtId="0" fontId="7" fillId="7" borderId="71" xfId="0" applyFont="1" applyFill="1" applyBorder="1" applyAlignment="1" applyProtection="1">
      <alignment vertical="center" wrapText="1"/>
      <protection hidden="1"/>
    </xf>
    <xf numFmtId="164" fontId="21" fillId="6" borderId="72" xfId="0" applyNumberFormat="1" applyFont="1" applyFill="1" applyBorder="1" applyAlignment="1">
      <alignment horizontal="center"/>
    </xf>
    <xf numFmtId="0" fontId="39" fillId="0" borderId="7" xfId="0" applyFont="1" applyBorder="1"/>
    <xf numFmtId="0" fontId="39" fillId="0" borderId="12" xfId="0" applyFont="1" applyBorder="1"/>
    <xf numFmtId="0" fontId="49" fillId="0" borderId="12" xfId="0" applyFont="1" applyBorder="1"/>
    <xf numFmtId="16" fontId="7" fillId="0" borderId="75" xfId="0" applyNumberFormat="1" applyFont="1" applyBorder="1" applyAlignment="1">
      <alignment horizontal="center"/>
    </xf>
    <xf numFmtId="16" fontId="7" fillId="0" borderId="37" xfId="0" applyNumberFormat="1" applyFont="1" applyBorder="1" applyAlignment="1">
      <alignment horizontal="center"/>
    </xf>
    <xf numFmtId="0" fontId="53" fillId="0" borderId="37" xfId="0" applyFont="1" applyBorder="1" applyAlignment="1">
      <alignment horizontal="center"/>
    </xf>
    <xf numFmtId="16" fontId="53" fillId="0" borderId="37" xfId="0" applyNumberFormat="1" applyFont="1" applyBorder="1" applyAlignment="1">
      <alignment horizontal="center"/>
    </xf>
    <xf numFmtId="16" fontId="7" fillId="4" borderId="37" xfId="0" applyNumberFormat="1" applyFont="1" applyFill="1" applyBorder="1" applyAlignment="1">
      <alignment horizontal="center"/>
    </xf>
    <xf numFmtId="0" fontId="5" fillId="3" borderId="107" xfId="0" applyFont="1" applyFill="1" applyBorder="1"/>
    <xf numFmtId="0" fontId="31" fillId="3" borderId="60" xfId="0" applyFont="1" applyFill="1" applyBorder="1"/>
    <xf numFmtId="0" fontId="31" fillId="3" borderId="108" xfId="0" applyFont="1" applyFill="1" applyBorder="1"/>
    <xf numFmtId="0" fontId="7" fillId="0" borderId="109" xfId="0" applyFont="1" applyBorder="1"/>
    <xf numFmtId="16" fontId="7" fillId="0" borderId="110" xfId="0" applyNumberFormat="1" applyFont="1" applyBorder="1" applyAlignment="1">
      <alignment horizontal="center"/>
    </xf>
    <xf numFmtId="0" fontId="53" fillId="0" borderId="112" xfId="0" applyFont="1" applyBorder="1" applyAlignment="1">
      <alignment horizontal="center"/>
    </xf>
    <xf numFmtId="16" fontId="7" fillId="0" borderId="113" xfId="0" applyNumberFormat="1" applyFont="1" applyBorder="1" applyAlignment="1">
      <alignment horizontal="center"/>
    </xf>
    <xf numFmtId="0" fontId="7" fillId="6" borderId="109" xfId="0" applyFont="1" applyFill="1" applyBorder="1"/>
    <xf numFmtId="16" fontId="7" fillId="0" borderId="112" xfId="0" applyNumberFormat="1" applyFont="1" applyBorder="1" applyAlignment="1">
      <alignment horizontal="center"/>
    </xf>
    <xf numFmtId="0" fontId="21" fillId="0" borderId="114" xfId="0" applyFont="1" applyBorder="1" applyAlignment="1">
      <alignment vertical="center"/>
    </xf>
    <xf numFmtId="16" fontId="48" fillId="0" borderId="75" xfId="0" applyNumberFormat="1" applyFont="1" applyBorder="1" applyAlignment="1">
      <alignment horizontal="center"/>
    </xf>
    <xf numFmtId="16" fontId="48" fillId="0" borderId="106" xfId="0" applyNumberFormat="1" applyFont="1" applyBorder="1" applyAlignment="1">
      <alignment horizontal="center"/>
    </xf>
    <xf numFmtId="0" fontId="54" fillId="0" borderId="13" xfId="0" applyFont="1" applyBorder="1"/>
    <xf numFmtId="164" fontId="7" fillId="11" borderId="8" xfId="0" applyNumberFormat="1" applyFont="1" applyFill="1" applyBorder="1" applyAlignment="1">
      <alignment horizontal="center" vertical="center"/>
    </xf>
    <xf numFmtId="164" fontId="7" fillId="11" borderId="9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vertical="center"/>
    </xf>
    <xf numFmtId="165" fontId="28" fillId="5" borderId="40" xfId="2" applyFont="1" applyBorder="1">
      <alignment vertical="center"/>
    </xf>
    <xf numFmtId="0" fontId="11" fillId="4" borderId="6" xfId="0" applyFont="1" applyFill="1" applyBorder="1" applyAlignment="1">
      <alignment horizontal="center" vertical="center" wrapText="1"/>
    </xf>
    <xf numFmtId="0" fontId="47" fillId="11" borderId="1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/>
    </xf>
    <xf numFmtId="164" fontId="7" fillId="6" borderId="10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0" fontId="7" fillId="11" borderId="35" xfId="0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6" fillId="4" borderId="53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left" vertical="center"/>
    </xf>
    <xf numFmtId="16" fontId="7" fillId="0" borderId="12" xfId="0" applyNumberFormat="1" applyFont="1" applyBorder="1" applyAlignment="1">
      <alignment horizontal="center" vertical="center"/>
    </xf>
    <xf numFmtId="0" fontId="13" fillId="6" borderId="36" xfId="0" applyFont="1" applyFill="1" applyBorder="1"/>
    <xf numFmtId="0" fontId="13" fillId="6" borderId="24" xfId="0" applyFont="1" applyFill="1" applyBorder="1"/>
    <xf numFmtId="16" fontId="7" fillId="0" borderId="115" xfId="0" applyNumberFormat="1" applyFont="1" applyBorder="1" applyAlignment="1">
      <alignment horizontal="center" vertical="center"/>
    </xf>
    <xf numFmtId="16" fontId="7" fillId="0" borderId="63" xfId="0" applyNumberFormat="1" applyFont="1" applyBorder="1" applyAlignment="1">
      <alignment horizontal="center" vertical="center"/>
    </xf>
    <xf numFmtId="16" fontId="7" fillId="0" borderId="64" xfId="0" applyNumberFormat="1" applyFont="1" applyBorder="1" applyAlignment="1">
      <alignment horizontal="center" vertical="center"/>
    </xf>
    <xf numFmtId="164" fontId="7" fillId="8" borderId="36" xfId="1" quotePrefix="1" applyFont="1" applyFill="1" applyBorder="1" applyAlignment="1">
      <alignment horizontal="left" vertical="center"/>
    </xf>
    <xf numFmtId="164" fontId="13" fillId="0" borderId="116" xfId="1" applyFont="1" applyBorder="1" applyAlignment="1">
      <alignment horizontal="center" vertical="center"/>
    </xf>
    <xf numFmtId="164" fontId="13" fillId="0" borderId="36" xfId="1" applyFont="1" applyBorder="1" applyAlignment="1">
      <alignment horizontal="center" vertical="center"/>
    </xf>
    <xf numFmtId="164" fontId="13" fillId="0" borderId="30" xfId="1" applyFont="1" applyBorder="1" applyAlignment="1">
      <alignment horizontal="center" vertical="center"/>
    </xf>
    <xf numFmtId="164" fontId="13" fillId="0" borderId="32" xfId="1" applyFont="1" applyBorder="1" applyAlignment="1">
      <alignment horizontal="center" vertical="center"/>
    </xf>
    <xf numFmtId="164" fontId="13" fillId="0" borderId="29" xfId="1" applyFont="1" applyBorder="1" applyAlignment="1">
      <alignment horizontal="center" vertical="center"/>
    </xf>
    <xf numFmtId="164" fontId="13" fillId="0" borderId="31" xfId="1" applyFont="1" applyBorder="1" applyAlignment="1">
      <alignment horizontal="center" vertical="center"/>
    </xf>
    <xf numFmtId="164" fontId="13" fillId="0" borderId="35" xfId="1" applyFont="1" applyBorder="1" applyAlignment="1">
      <alignment horizontal="center" vertical="center"/>
    </xf>
    <xf numFmtId="0" fontId="7" fillId="6" borderId="29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164" fontId="7" fillId="0" borderId="97" xfId="1" quotePrefix="1" applyFont="1" applyBorder="1" applyAlignment="1">
      <alignment horizontal="center" vertical="center"/>
    </xf>
    <xf numFmtId="0" fontId="7" fillId="0" borderId="73" xfId="0" applyFont="1" applyBorder="1" applyAlignment="1">
      <alignment wrapText="1"/>
    </xf>
    <xf numFmtId="164" fontId="7" fillId="0" borderId="48" xfId="1" quotePrefix="1" applyFont="1" applyBorder="1" applyAlignment="1">
      <alignment horizontal="center" vertical="center"/>
    </xf>
    <xf numFmtId="0" fontId="7" fillId="0" borderId="117" xfId="0" applyFont="1" applyBorder="1" applyAlignment="1">
      <alignment wrapText="1"/>
    </xf>
    <xf numFmtId="164" fontId="7" fillId="0" borderId="75" xfId="1" quotePrefix="1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11" fillId="7" borderId="10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48" fillId="7" borderId="12" xfId="0" applyFont="1" applyFill="1" applyBorder="1" applyAlignment="1" applyProtection="1">
      <alignment horizontal="left" vertical="center" wrapText="1"/>
      <protection hidden="1"/>
    </xf>
    <xf numFmtId="164" fontId="7" fillId="6" borderId="11" xfId="0" applyNumberFormat="1" applyFont="1" applyFill="1" applyBorder="1" applyAlignment="1">
      <alignment horizontal="center"/>
    </xf>
    <xf numFmtId="0" fontId="48" fillId="6" borderId="12" xfId="0" applyFont="1" applyFill="1" applyBorder="1"/>
    <xf numFmtId="164" fontId="7" fillId="6" borderId="14" xfId="1" applyFont="1" applyFill="1" applyBorder="1" applyAlignment="1">
      <alignment horizontal="center" vertical="center"/>
    </xf>
    <xf numFmtId="164" fontId="7" fillId="6" borderId="14" xfId="1" quotePrefix="1" applyFont="1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center" vertical="center" wrapText="1"/>
    </xf>
    <xf numFmtId="164" fontId="7" fillId="6" borderId="14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0" fontId="48" fillId="6" borderId="13" xfId="0" applyFont="1" applyFill="1" applyBorder="1"/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55" fillId="0" borderId="10" xfId="0" applyFont="1" applyBorder="1" applyAlignment="1">
      <alignment horizontal="center"/>
    </xf>
    <xf numFmtId="16" fontId="7" fillId="4" borderId="10" xfId="0" applyNumberFormat="1" applyFont="1" applyFill="1" applyBorder="1" applyAlignment="1">
      <alignment horizontal="center"/>
    </xf>
    <xf numFmtId="0" fontId="7" fillId="4" borderId="10" xfId="0" applyFont="1" applyFill="1" applyBorder="1"/>
    <xf numFmtId="16" fontId="7" fillId="4" borderId="10" xfId="0" applyNumberFormat="1" applyFont="1" applyFill="1" applyBorder="1" applyAlignment="1">
      <alignment horizontal="center" wrapText="1"/>
    </xf>
    <xf numFmtId="0" fontId="7" fillId="0" borderId="10" xfId="0" applyFont="1" applyBorder="1"/>
    <xf numFmtId="0" fontId="11" fillId="4" borderId="109" xfId="0" applyFont="1" applyFill="1" applyBorder="1"/>
    <xf numFmtId="0" fontId="11" fillId="4" borderId="37" xfId="0" applyFont="1" applyFill="1" applyBorder="1" applyAlignment="1">
      <alignment horizontal="center" wrapText="1"/>
    </xf>
    <xf numFmtId="0" fontId="11" fillId="4" borderId="37" xfId="0" applyFont="1" applyFill="1" applyBorder="1" applyAlignment="1">
      <alignment horizontal="center"/>
    </xf>
    <xf numFmtId="0" fontId="11" fillId="4" borderId="110" xfId="0" applyFont="1" applyFill="1" applyBorder="1" applyAlignment="1">
      <alignment horizontal="center"/>
    </xf>
    <xf numFmtId="0" fontId="7" fillId="0" borderId="111" xfId="0" applyFont="1" applyBorder="1"/>
    <xf numFmtId="16" fontId="53" fillId="0" borderId="112" xfId="0" applyNumberFormat="1" applyFont="1" applyBorder="1" applyAlignment="1">
      <alignment horizontal="center"/>
    </xf>
    <xf numFmtId="16" fontId="7" fillId="4" borderId="112" xfId="0" applyNumberFormat="1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 vertical="center"/>
    </xf>
    <xf numFmtId="0" fontId="11" fillId="4" borderId="110" xfId="0" applyFont="1" applyFill="1" applyBorder="1" applyAlignment="1">
      <alignment horizontal="center" vertical="center"/>
    </xf>
    <xf numFmtId="0" fontId="7" fillId="8" borderId="111" xfId="0" applyFont="1" applyFill="1" applyBorder="1" applyAlignment="1">
      <alignment vertical="center" wrapText="1"/>
    </xf>
    <xf numFmtId="0" fontId="21" fillId="7" borderId="118" xfId="0" quotePrefix="1" applyFont="1" applyFill="1" applyBorder="1" applyAlignment="1" applyProtection="1">
      <alignment vertical="center" wrapText="1"/>
      <protection hidden="1"/>
    </xf>
    <xf numFmtId="0" fontId="7" fillId="6" borderId="35" xfId="0" applyFont="1" applyFill="1" applyBorder="1"/>
    <xf numFmtId="164" fontId="13" fillId="0" borderId="119" xfId="1" applyFont="1" applyBorder="1" applyAlignment="1">
      <alignment horizontal="center" vertical="center"/>
    </xf>
    <xf numFmtId="164" fontId="13" fillId="0" borderId="120" xfId="1" applyFont="1" applyBorder="1" applyAlignment="1">
      <alignment horizontal="center" vertical="center"/>
    </xf>
    <xf numFmtId="164" fontId="13" fillId="0" borderId="64" xfId="1" applyFont="1" applyBorder="1" applyAlignment="1">
      <alignment horizontal="center"/>
    </xf>
    <xf numFmtId="164" fontId="7" fillId="0" borderId="119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164" fontId="7" fillId="0" borderId="64" xfId="1" applyFont="1" applyBorder="1" applyAlignment="1">
      <alignment horizontal="center" vertical="center"/>
    </xf>
    <xf numFmtId="0" fontId="7" fillId="11" borderId="52" xfId="0" applyFont="1" applyFill="1" applyBorder="1" applyAlignment="1">
      <alignment horizontal="left" vertical="center"/>
    </xf>
    <xf numFmtId="16" fontId="7" fillId="11" borderId="7" xfId="0" applyNumberFormat="1" applyFont="1" applyFill="1" applyBorder="1" applyAlignment="1">
      <alignment horizontal="center" vertical="center"/>
    </xf>
    <xf numFmtId="16" fontId="7" fillId="11" borderId="8" xfId="0" applyNumberFormat="1" applyFont="1" applyFill="1" applyBorder="1" applyAlignment="1">
      <alignment horizontal="center" vertical="center"/>
    </xf>
    <xf numFmtId="16" fontId="7" fillId="11" borderId="9" xfId="0" applyNumberFormat="1" applyFont="1" applyFill="1" applyBorder="1" applyAlignment="1">
      <alignment horizontal="center" vertical="center"/>
    </xf>
    <xf numFmtId="0" fontId="22" fillId="0" borderId="109" xfId="0" applyFont="1" applyBorder="1"/>
    <xf numFmtId="16" fontId="57" fillId="0" borderId="37" xfId="0" applyNumberFormat="1" applyFont="1" applyBorder="1" applyAlignment="1">
      <alignment horizontal="center"/>
    </xf>
    <xf numFmtId="16" fontId="22" fillId="0" borderId="37" xfId="0" applyNumberFormat="1" applyFont="1" applyBorder="1" applyAlignment="1">
      <alignment horizontal="center"/>
    </xf>
    <xf numFmtId="0" fontId="51" fillId="12" borderId="10" xfId="0" applyNumberFormat="1" applyFont="1" applyFill="1" applyBorder="1" applyAlignment="1"/>
    <xf numFmtId="0" fontId="51" fillId="12" borderId="10" xfId="0" applyNumberFormat="1" applyFont="1" applyFill="1" applyBorder="1" applyAlignment="1">
      <alignment horizontal="center"/>
    </xf>
    <xf numFmtId="166" fontId="51" fillId="12" borderId="10" xfId="0" applyNumberFormat="1" applyFont="1" applyFill="1" applyBorder="1" applyAlignment="1">
      <alignment horizontal="center"/>
    </xf>
    <xf numFmtId="166" fontId="51" fillId="12" borderId="10" xfId="0" applyNumberFormat="1" applyFont="1" applyFill="1" applyBorder="1" applyAlignment="1">
      <alignment horizontal="center" vertical="center"/>
    </xf>
    <xf numFmtId="49" fontId="59" fillId="0" borderId="121" xfId="0" applyNumberFormat="1" applyFont="1" applyFill="1" applyBorder="1" applyAlignment="1">
      <alignment horizontal="center" vertical="center" wrapText="1"/>
    </xf>
    <xf numFmtId="49" fontId="60" fillId="0" borderId="121" xfId="0" applyNumberFormat="1" applyFont="1" applyFill="1" applyBorder="1" applyAlignment="1">
      <alignment horizontal="center" vertical="center" wrapText="1"/>
    </xf>
    <xf numFmtId="166" fontId="61" fillId="0" borderId="99" xfId="0" applyNumberFormat="1" applyFont="1" applyFill="1" applyBorder="1" applyAlignment="1">
      <alignment horizontal="center" vertical="center"/>
    </xf>
    <xf numFmtId="166" fontId="63" fillId="0" borderId="123" xfId="0" applyNumberFormat="1" applyFont="1" applyFill="1" applyBorder="1" applyAlignment="1">
      <alignment horizontal="center" vertical="center"/>
    </xf>
    <xf numFmtId="49" fontId="64" fillId="0" borderId="123" xfId="0" applyNumberFormat="1" applyFont="1" applyFill="1" applyBorder="1" applyAlignment="1">
      <alignment horizontal="center" vertical="center" wrapText="1"/>
    </xf>
    <xf numFmtId="0" fontId="65" fillId="0" borderId="0" xfId="0" applyFont="1"/>
    <xf numFmtId="166" fontId="66" fillId="0" borderId="123" xfId="0" applyNumberFormat="1" applyFont="1" applyFill="1" applyBorder="1" applyAlignment="1">
      <alignment horizontal="center" vertical="center"/>
    </xf>
    <xf numFmtId="49" fontId="67" fillId="0" borderId="123" xfId="0" applyNumberFormat="1" applyFont="1" applyFill="1" applyBorder="1" applyAlignment="1">
      <alignment horizontal="center" vertical="center" wrapText="1"/>
    </xf>
    <xf numFmtId="166" fontId="63" fillId="0" borderId="99" xfId="0" applyNumberFormat="1" applyFont="1" applyFill="1" applyBorder="1" applyAlignment="1">
      <alignment horizontal="center" vertical="center"/>
    </xf>
    <xf numFmtId="49" fontId="67" fillId="0" borderId="99" xfId="0" applyNumberFormat="1" applyFont="1" applyFill="1" applyBorder="1" applyAlignment="1">
      <alignment horizontal="center" vertical="center" wrapText="1"/>
    </xf>
    <xf numFmtId="0" fontId="68" fillId="12" borderId="0" xfId="0" applyNumberFormat="1" applyFont="1" applyFill="1" applyAlignment="1"/>
    <xf numFmtId="164" fontId="69" fillId="0" borderId="0" xfId="0" applyNumberFormat="1" applyFont="1"/>
    <xf numFmtId="0" fontId="70" fillId="0" borderId="0" xfId="0" applyFont="1"/>
    <xf numFmtId="164" fontId="70" fillId="0" borderId="0" xfId="0" applyNumberFormat="1" applyFont="1" applyFill="1" applyAlignment="1"/>
    <xf numFmtId="164" fontId="41" fillId="0" borderId="0" xfId="0" applyNumberFormat="1" applyFont="1" applyFill="1" applyAlignment="1"/>
    <xf numFmtId="166" fontId="51" fillId="12" borderId="36" xfId="0" applyNumberFormat="1" applyFont="1" applyFill="1" applyBorder="1" applyAlignment="1">
      <alignment horizontal="center"/>
    </xf>
    <xf numFmtId="166" fontId="51" fillId="12" borderId="32" xfId="0" applyNumberFormat="1" applyFont="1" applyFill="1" applyBorder="1" applyAlignment="1">
      <alignment horizontal="center"/>
    </xf>
    <xf numFmtId="0" fontId="58" fillId="0" borderId="10" xfId="0" applyNumberFormat="1" applyFont="1" applyFill="1" applyBorder="1" applyAlignment="1">
      <alignment horizontal="center" vertical="center" wrapText="1"/>
    </xf>
    <xf numFmtId="0" fontId="58" fillId="0" borderId="10" xfId="0" applyNumberFormat="1" applyFont="1" applyFill="1" applyBorder="1" applyAlignment="1">
      <alignment horizontal="center" vertical="center"/>
    </xf>
    <xf numFmtId="0" fontId="58" fillId="0" borderId="123" xfId="0" applyNumberFormat="1" applyFont="1" applyFill="1" applyBorder="1" applyAlignment="1">
      <alignment horizontal="center" vertical="center"/>
    </xf>
    <xf numFmtId="0" fontId="62" fillId="0" borderId="122" xfId="0" applyFont="1" applyBorder="1" applyAlignment="1">
      <alignment horizontal="center" vertical="center" wrapText="1"/>
    </xf>
    <xf numFmtId="0" fontId="62" fillId="0" borderId="124" xfId="0" applyFont="1" applyBorder="1" applyAlignment="1">
      <alignment horizontal="center" vertical="center" wrapText="1"/>
    </xf>
    <xf numFmtId="0" fontId="62" fillId="0" borderId="125" xfId="0" applyFont="1" applyBorder="1" applyAlignment="1">
      <alignment horizontal="center" vertical="center" wrapText="1"/>
    </xf>
    <xf numFmtId="0" fontId="62" fillId="0" borderId="126" xfId="0" applyFont="1" applyBorder="1" applyAlignment="1">
      <alignment horizontal="center" vertical="center" wrapText="1"/>
    </xf>
    <xf numFmtId="0" fontId="62" fillId="0" borderId="127" xfId="0" applyFont="1" applyBorder="1" applyAlignment="1">
      <alignment horizontal="center" vertical="center" wrapText="1"/>
    </xf>
    <xf numFmtId="0" fontId="62" fillId="0" borderId="9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9" fillId="5" borderId="24" xfId="0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0" fontId="19" fillId="2" borderId="107" xfId="0" applyFont="1" applyFill="1" applyBorder="1" applyAlignment="1"/>
    <xf numFmtId="0" fontId="19" fillId="2" borderId="60" xfId="0" applyFont="1" applyFill="1" applyBorder="1" applyAlignment="1"/>
    <xf numFmtId="0" fontId="19" fillId="2" borderId="108" xfId="0" applyFont="1" applyFill="1" applyBorder="1" applyAlignment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6" fillId="5" borderId="20" xfId="2" applyFont="1" applyBorder="1" applyAlignment="1">
      <alignment vertical="center"/>
    </xf>
    <xf numFmtId="0" fontId="27" fillId="5" borderId="38" xfId="0" applyFont="1" applyFill="1" applyBorder="1" applyAlignment="1">
      <alignment horizontal="left"/>
    </xf>
    <xf numFmtId="0" fontId="27" fillId="5" borderId="39" xfId="0" applyFont="1" applyFill="1" applyBorder="1" applyAlignment="1">
      <alignment horizontal="left"/>
    </xf>
    <xf numFmtId="0" fontId="27" fillId="5" borderId="40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45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34" fillId="3" borderId="59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27" fillId="10" borderId="24" xfId="0" applyFont="1" applyFill="1" applyBorder="1" applyAlignment="1">
      <alignment horizontal="left"/>
    </xf>
    <xf numFmtId="0" fontId="27" fillId="10" borderId="25" xfId="0" applyFont="1" applyFill="1" applyBorder="1" applyAlignment="1">
      <alignment horizontal="left"/>
    </xf>
    <xf numFmtId="165" fontId="19" fillId="5" borderId="7" xfId="2" applyFont="1" applyBorder="1" applyAlignment="1">
      <alignment horizontal="left" vertical="center"/>
    </xf>
    <xf numFmtId="165" fontId="19" fillId="5" borderId="8" xfId="2" applyFont="1" applyBorder="1" applyAlignment="1">
      <alignment horizontal="left" vertical="center"/>
    </xf>
    <xf numFmtId="165" fontId="19" fillId="5" borderId="9" xfId="2" applyFont="1" applyBorder="1" applyAlignment="1">
      <alignment horizontal="left" vertical="center"/>
    </xf>
    <xf numFmtId="49" fontId="60" fillId="0" borderId="128" xfId="0" applyNumberFormat="1" applyFont="1" applyFill="1" applyBorder="1" applyAlignment="1">
      <alignment horizontal="center" vertical="center" wrapText="1"/>
    </xf>
    <xf numFmtId="0" fontId="58" fillId="0" borderId="129" xfId="0" applyNumberFormat="1" applyFont="1" applyFill="1" applyBorder="1" applyAlignment="1">
      <alignment horizontal="center" vertical="center"/>
    </xf>
    <xf numFmtId="49" fontId="71" fillId="0" borderId="128" xfId="0" applyNumberFormat="1" applyFont="1" applyFill="1" applyBorder="1" applyAlignment="1">
      <alignment horizontal="center" vertical="center" wrapText="1"/>
    </xf>
    <xf numFmtId="49" fontId="71" fillId="0" borderId="121" xfId="0" applyNumberFormat="1" applyFont="1" applyFill="1" applyBorder="1" applyAlignment="1">
      <alignment horizontal="center" vertical="center" wrapText="1"/>
    </xf>
    <xf numFmtId="166" fontId="72" fillId="0" borderId="123" xfId="0" applyNumberFormat="1" applyFont="1" applyFill="1" applyBorder="1" applyAlignment="1">
      <alignment horizontal="center" vertical="center"/>
    </xf>
    <xf numFmtId="49" fontId="73" fillId="0" borderId="121" xfId="0" applyNumberFormat="1" applyFont="1" applyFill="1" applyBorder="1" applyAlignment="1">
      <alignment horizontal="center" vertical="center" wrapText="1"/>
    </xf>
    <xf numFmtId="49" fontId="74" fillId="0" borderId="121" xfId="0" applyNumberFormat="1" applyFont="1" applyFill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511175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J10" sqref="J10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87" t="s">
        <v>196</v>
      </c>
      <c r="B2" s="388" t="s">
        <v>197</v>
      </c>
      <c r="C2" s="389" t="s">
        <v>198</v>
      </c>
      <c r="D2" s="389" t="s">
        <v>199</v>
      </c>
      <c r="E2" s="406" t="s">
        <v>200</v>
      </c>
      <c r="F2" s="407"/>
      <c r="G2" s="390" t="s">
        <v>201</v>
      </c>
      <c r="H2" s="389" t="s">
        <v>202</v>
      </c>
    </row>
    <row r="3" spans="1:8">
      <c r="A3" s="408" t="s">
        <v>203</v>
      </c>
      <c r="B3" s="391" t="s">
        <v>204</v>
      </c>
      <c r="C3" s="391" t="s">
        <v>208</v>
      </c>
      <c r="D3" s="392" t="s">
        <v>209</v>
      </c>
      <c r="E3" s="391" t="s">
        <v>210</v>
      </c>
      <c r="F3" s="393" t="s">
        <v>205</v>
      </c>
      <c r="G3" s="393" t="s">
        <v>206</v>
      </c>
      <c r="H3" s="411" t="s">
        <v>207</v>
      </c>
    </row>
    <row r="4" spans="1:8" s="396" customFormat="1">
      <c r="A4" s="409"/>
      <c r="B4" s="446" t="s">
        <v>232</v>
      </c>
      <c r="C4" s="446" t="s">
        <v>233</v>
      </c>
      <c r="D4" s="447" t="s">
        <v>234</v>
      </c>
      <c r="E4" s="391" t="s">
        <v>235</v>
      </c>
      <c r="F4" s="445" t="s">
        <v>266</v>
      </c>
      <c r="G4" s="395" t="s">
        <v>206</v>
      </c>
      <c r="H4" s="412"/>
    </row>
    <row r="5" spans="1:8" s="396" customFormat="1">
      <c r="A5" s="410"/>
      <c r="B5" s="443" t="s">
        <v>265</v>
      </c>
      <c r="C5" s="444" t="s">
        <v>233</v>
      </c>
      <c r="D5" s="441" t="s">
        <v>267</v>
      </c>
      <c r="E5" s="391" t="s">
        <v>235</v>
      </c>
      <c r="F5" s="394" t="s">
        <v>205</v>
      </c>
      <c r="G5" s="395" t="s">
        <v>206</v>
      </c>
      <c r="H5" s="412"/>
    </row>
    <row r="6" spans="1:8" s="396" customFormat="1">
      <c r="A6" s="410"/>
      <c r="B6" s="446" t="s">
        <v>232</v>
      </c>
      <c r="C6" s="446" t="s">
        <v>236</v>
      </c>
      <c r="D6" s="447" t="s">
        <v>237</v>
      </c>
      <c r="E6" s="391" t="s">
        <v>238</v>
      </c>
      <c r="F6" s="445" t="s">
        <v>266</v>
      </c>
      <c r="G6" s="395" t="s">
        <v>206</v>
      </c>
      <c r="H6" s="412"/>
    </row>
    <row r="7" spans="1:8" s="396" customFormat="1">
      <c r="A7" s="442"/>
      <c r="B7" s="443" t="s">
        <v>265</v>
      </c>
      <c r="C7" s="444" t="s">
        <v>236</v>
      </c>
      <c r="D7" s="392" t="s">
        <v>268</v>
      </c>
      <c r="E7" s="391" t="s">
        <v>238</v>
      </c>
      <c r="F7" s="394" t="s">
        <v>205</v>
      </c>
      <c r="G7" s="395" t="s">
        <v>206</v>
      </c>
      <c r="H7" s="412"/>
    </row>
    <row r="8" spans="1:8" s="396" customFormat="1">
      <c r="A8" s="410"/>
      <c r="B8" s="446" t="s">
        <v>232</v>
      </c>
      <c r="C8" s="446" t="s">
        <v>239</v>
      </c>
      <c r="D8" s="447" t="s">
        <v>240</v>
      </c>
      <c r="E8" s="391" t="s">
        <v>241</v>
      </c>
      <c r="F8" s="445" t="s">
        <v>266</v>
      </c>
      <c r="G8" s="395" t="s">
        <v>206</v>
      </c>
      <c r="H8" s="412"/>
    </row>
    <row r="9" spans="1:8" s="396" customFormat="1">
      <c r="A9" s="442"/>
      <c r="B9" s="443" t="s">
        <v>265</v>
      </c>
      <c r="C9" s="444" t="s">
        <v>239</v>
      </c>
      <c r="D9" s="392" t="s">
        <v>269</v>
      </c>
      <c r="E9" s="391" t="s">
        <v>241</v>
      </c>
      <c r="F9" s="394" t="s">
        <v>205</v>
      </c>
      <c r="G9" s="395" t="s">
        <v>206</v>
      </c>
      <c r="H9" s="412"/>
    </row>
    <row r="10" spans="1:8" s="396" customFormat="1">
      <c r="A10" s="442"/>
      <c r="B10" s="446" t="s">
        <v>232</v>
      </c>
      <c r="C10" s="446" t="s">
        <v>242</v>
      </c>
      <c r="D10" s="447" t="s">
        <v>243</v>
      </c>
      <c r="E10" s="391" t="s">
        <v>244</v>
      </c>
      <c r="F10" s="445" t="s">
        <v>266</v>
      </c>
      <c r="G10" s="393" t="s">
        <v>206</v>
      </c>
      <c r="H10" s="412"/>
    </row>
    <row r="11" spans="1:8" s="396" customFormat="1">
      <c r="A11" s="410"/>
      <c r="B11" s="443" t="s">
        <v>265</v>
      </c>
      <c r="C11" s="444" t="s">
        <v>242</v>
      </c>
      <c r="D11" s="392" t="s">
        <v>270</v>
      </c>
      <c r="E11" s="391" t="s">
        <v>244</v>
      </c>
      <c r="F11" s="393" t="s">
        <v>205</v>
      </c>
      <c r="G11" s="393" t="s">
        <v>206</v>
      </c>
      <c r="H11" s="413"/>
    </row>
    <row r="12" spans="1:8" s="396" customFormat="1">
      <c r="A12" s="410"/>
      <c r="B12" s="391" t="s">
        <v>211</v>
      </c>
      <c r="C12" s="391" t="s">
        <v>233</v>
      </c>
      <c r="D12" s="392" t="s">
        <v>245</v>
      </c>
      <c r="E12" s="391" t="s">
        <v>246</v>
      </c>
      <c r="F12" s="397" t="s">
        <v>212</v>
      </c>
      <c r="G12" s="398" t="s">
        <v>213</v>
      </c>
      <c r="H12" s="414" t="s">
        <v>214</v>
      </c>
    </row>
    <row r="13" spans="1:8" s="396" customFormat="1">
      <c r="A13" s="410"/>
      <c r="B13" s="391" t="s">
        <v>211</v>
      </c>
      <c r="C13" s="391" t="s">
        <v>236</v>
      </c>
      <c r="D13" s="392" t="s">
        <v>247</v>
      </c>
      <c r="E13" s="391" t="s">
        <v>248</v>
      </c>
      <c r="F13" s="397" t="s">
        <v>212</v>
      </c>
      <c r="G13" s="398" t="s">
        <v>213</v>
      </c>
      <c r="H13" s="415"/>
    </row>
    <row r="14" spans="1:8" s="396" customFormat="1">
      <c r="A14" s="410"/>
      <c r="B14" s="391" t="s">
        <v>211</v>
      </c>
      <c r="C14" s="391" t="s">
        <v>239</v>
      </c>
      <c r="D14" s="392" t="s">
        <v>249</v>
      </c>
      <c r="E14" s="391" t="s">
        <v>250</v>
      </c>
      <c r="F14" s="397" t="s">
        <v>212</v>
      </c>
      <c r="G14" s="398" t="s">
        <v>213</v>
      </c>
      <c r="H14" s="415"/>
    </row>
    <row r="15" spans="1:8" s="396" customFormat="1">
      <c r="A15" s="410"/>
      <c r="B15" s="391" t="s">
        <v>211</v>
      </c>
      <c r="C15" s="391" t="s">
        <v>242</v>
      </c>
      <c r="D15" s="392" t="s">
        <v>251</v>
      </c>
      <c r="E15" s="391" t="s">
        <v>252</v>
      </c>
      <c r="F15" s="397" t="s">
        <v>212</v>
      </c>
      <c r="G15" s="398" t="s">
        <v>213</v>
      </c>
      <c r="H15" s="416"/>
    </row>
    <row r="16" spans="1:8" s="396" customFormat="1">
      <c r="A16" s="410"/>
      <c r="B16" s="391" t="s">
        <v>215</v>
      </c>
      <c r="C16" s="391" t="s">
        <v>233</v>
      </c>
      <c r="D16" s="392" t="s">
        <v>253</v>
      </c>
      <c r="E16" s="391" t="s">
        <v>246</v>
      </c>
      <c r="F16" s="399" t="s">
        <v>212</v>
      </c>
      <c r="G16" s="400" t="s">
        <v>216</v>
      </c>
      <c r="H16" s="414" t="s">
        <v>217</v>
      </c>
    </row>
    <row r="17" spans="1:8" s="396" customFormat="1">
      <c r="A17" s="410"/>
      <c r="B17" s="391" t="s">
        <v>215</v>
      </c>
      <c r="C17" s="391" t="s">
        <v>236</v>
      </c>
      <c r="D17" s="392" t="s">
        <v>254</v>
      </c>
      <c r="E17" s="391" t="s">
        <v>248</v>
      </c>
      <c r="F17" s="399" t="s">
        <v>212</v>
      </c>
      <c r="G17" s="400" t="s">
        <v>216</v>
      </c>
      <c r="H17" s="415"/>
    </row>
    <row r="18" spans="1:8" s="396" customFormat="1">
      <c r="A18" s="410"/>
      <c r="B18" s="391" t="s">
        <v>215</v>
      </c>
      <c r="C18" s="391" t="s">
        <v>239</v>
      </c>
      <c r="D18" s="392" t="s">
        <v>255</v>
      </c>
      <c r="E18" s="391" t="s">
        <v>250</v>
      </c>
      <c r="F18" s="399" t="s">
        <v>212</v>
      </c>
      <c r="G18" s="400" t="s">
        <v>216</v>
      </c>
      <c r="H18" s="415"/>
    </row>
    <row r="19" spans="1:8" s="396" customFormat="1">
      <c r="A19" s="410"/>
      <c r="B19" s="391" t="s">
        <v>215</v>
      </c>
      <c r="C19" s="391" t="s">
        <v>242</v>
      </c>
      <c r="D19" s="392" t="s">
        <v>256</v>
      </c>
      <c r="E19" s="391" t="s">
        <v>252</v>
      </c>
      <c r="F19" s="394" t="s">
        <v>212</v>
      </c>
      <c r="G19" s="398" t="s">
        <v>216</v>
      </c>
      <c r="H19" s="416"/>
    </row>
    <row r="20" spans="1:8" s="396" customFormat="1">
      <c r="A20" s="410"/>
      <c r="B20" s="391" t="s">
        <v>220</v>
      </c>
      <c r="C20" s="391" t="s">
        <v>208</v>
      </c>
      <c r="D20" s="392" t="s">
        <v>222</v>
      </c>
      <c r="E20" s="391" t="s">
        <v>221</v>
      </c>
      <c r="F20" s="394" t="s">
        <v>218</v>
      </c>
      <c r="G20" s="395" t="s">
        <v>213</v>
      </c>
      <c r="H20" s="414" t="s">
        <v>219</v>
      </c>
    </row>
    <row r="21" spans="1:8" s="396" customFormat="1">
      <c r="A21" s="410"/>
      <c r="B21" s="391" t="s">
        <v>220</v>
      </c>
      <c r="C21" s="391" t="s">
        <v>233</v>
      </c>
      <c r="D21" s="392" t="s">
        <v>257</v>
      </c>
      <c r="E21" s="391" t="s">
        <v>258</v>
      </c>
      <c r="F21" s="394" t="s">
        <v>218</v>
      </c>
      <c r="G21" s="395" t="s">
        <v>213</v>
      </c>
      <c r="H21" s="415"/>
    </row>
    <row r="22" spans="1:8" s="396" customFormat="1">
      <c r="A22" s="410"/>
      <c r="B22" s="391" t="s">
        <v>220</v>
      </c>
      <c r="C22" s="391" t="s">
        <v>236</v>
      </c>
      <c r="D22" s="392" t="s">
        <v>259</v>
      </c>
      <c r="E22" s="391" t="s">
        <v>260</v>
      </c>
      <c r="F22" s="394" t="s">
        <v>218</v>
      </c>
      <c r="G22" s="395" t="s">
        <v>213</v>
      </c>
      <c r="H22" s="415"/>
    </row>
    <row r="23" spans="1:8" s="396" customFormat="1">
      <c r="A23" s="410"/>
      <c r="B23" s="391" t="s">
        <v>220</v>
      </c>
      <c r="C23" s="391" t="s">
        <v>239</v>
      </c>
      <c r="D23" s="392" t="s">
        <v>261</v>
      </c>
      <c r="E23" s="391" t="s">
        <v>262</v>
      </c>
      <c r="F23" s="394" t="s">
        <v>218</v>
      </c>
      <c r="G23" s="395" t="s">
        <v>213</v>
      </c>
      <c r="H23" s="415"/>
    </row>
    <row r="24" spans="1:8" s="396" customFormat="1">
      <c r="A24" s="410"/>
      <c r="B24" s="391" t="s">
        <v>220</v>
      </c>
      <c r="C24" s="391" t="s">
        <v>242</v>
      </c>
      <c r="D24" s="392" t="s">
        <v>263</v>
      </c>
      <c r="E24" s="391" t="s">
        <v>264</v>
      </c>
      <c r="F24" s="394" t="s">
        <v>218</v>
      </c>
      <c r="G24" s="395" t="s">
        <v>213</v>
      </c>
      <c r="H24" s="416"/>
    </row>
    <row r="26" spans="1:8">
      <c r="A26" s="401" t="s">
        <v>223</v>
      </c>
    </row>
    <row r="27" spans="1:8">
      <c r="A27" s="184" t="s">
        <v>224</v>
      </c>
    </row>
    <row r="28" spans="1:8">
      <c r="A28" s="402" t="s">
        <v>225</v>
      </c>
    </row>
    <row r="29" spans="1:8">
      <c r="A29" s="402" t="s">
        <v>226</v>
      </c>
    </row>
    <row r="30" spans="1:8" s="7" customFormat="1" ht="14.25">
      <c r="A30" s="149" t="s">
        <v>227</v>
      </c>
    </row>
    <row r="31" spans="1:8">
      <c r="A31" s="403" t="s">
        <v>228</v>
      </c>
    </row>
    <row r="32" spans="1:8">
      <c r="A32" s="404" t="s">
        <v>229</v>
      </c>
    </row>
    <row r="33" spans="1:1">
      <c r="A33" s="404" t="s">
        <v>230</v>
      </c>
    </row>
    <row r="34" spans="1:1">
      <c r="A34" s="405" t="s">
        <v>231</v>
      </c>
    </row>
  </sheetData>
  <mergeCells count="6">
    <mergeCell ref="E2:F2"/>
    <mergeCell ref="A3:A24"/>
    <mergeCell ref="H3:H11"/>
    <mergeCell ref="H12:H15"/>
    <mergeCell ref="H16:H19"/>
    <mergeCell ref="H20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zoomScaleNormal="100" workbookViewId="0">
      <selection activeCell="G7" sqref="G7"/>
    </sheetView>
  </sheetViews>
  <sheetFormatPr defaultRowHeight="15"/>
  <cols>
    <col min="1" max="1" width="53.5703125" customWidth="1"/>
    <col min="2" max="2" width="36.5703125" bestFit="1" customWidth="1"/>
    <col min="3" max="3" width="15.42578125" bestFit="1" customWidth="1"/>
    <col min="4" max="4" width="10.5703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0" width="9.5703125" bestFit="1" customWidth="1"/>
    <col min="11" max="11" width="9.42578125" bestFit="1" customWidth="1"/>
  </cols>
  <sheetData>
    <row r="1" spans="1:12" ht="1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2" ht="1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2" ht="15" customHeight="1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2" ht="34.5" customHeight="1">
      <c r="A4" s="417"/>
      <c r="B4" s="417"/>
      <c r="C4" s="417"/>
      <c r="D4" s="417"/>
      <c r="E4" s="417"/>
      <c r="F4" s="417"/>
      <c r="G4" s="417"/>
      <c r="H4" s="417"/>
      <c r="I4" s="417"/>
      <c r="J4" s="417"/>
      <c r="K4" s="417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8" spans="1:12" ht="15.75" thickBot="1">
      <c r="A8" s="184" t="s">
        <v>2</v>
      </c>
    </row>
    <row r="9" spans="1:12" ht="15.75" thickBot="1">
      <c r="A9" s="29" t="s">
        <v>3</v>
      </c>
      <c r="B9" s="30"/>
      <c r="C9" s="30"/>
      <c r="D9" s="30"/>
      <c r="E9" s="30"/>
      <c r="F9" s="30"/>
      <c r="G9" s="30"/>
      <c r="H9" s="30"/>
      <c r="I9" s="30"/>
    </row>
    <row r="10" spans="1:12" ht="45.75" thickBot="1">
      <c r="A10" s="3" t="s">
        <v>4</v>
      </c>
      <c r="B10" s="4" t="s">
        <v>5</v>
      </c>
      <c r="C10" s="5" t="s">
        <v>6</v>
      </c>
      <c r="D10" s="5" t="s">
        <v>7</v>
      </c>
      <c r="E10" s="306" t="s">
        <v>8</v>
      </c>
      <c r="F10" s="5" t="s">
        <v>9</v>
      </c>
      <c r="G10" s="5" t="s">
        <v>10</v>
      </c>
      <c r="H10" s="5" t="s">
        <v>11</v>
      </c>
      <c r="I10" s="307" t="s">
        <v>12</v>
      </c>
    </row>
    <row r="11" spans="1:12">
      <c r="A11" s="154" t="s">
        <v>13</v>
      </c>
      <c r="B11" s="6">
        <f>D11-4</f>
        <v>45107</v>
      </c>
      <c r="C11" s="22">
        <f>D11-2</f>
        <v>45109</v>
      </c>
      <c r="D11" s="23">
        <v>45111</v>
      </c>
      <c r="E11" s="308">
        <f>C11+26</f>
        <v>45135</v>
      </c>
      <c r="F11" s="23">
        <f>D11+26</f>
        <v>45137</v>
      </c>
      <c r="G11" s="23">
        <f>F11+4</f>
        <v>45141</v>
      </c>
      <c r="H11" s="23">
        <f>G11+2</f>
        <v>45143</v>
      </c>
      <c r="I11" s="24">
        <f>H11+4</f>
        <v>45147</v>
      </c>
      <c r="J11" s="11"/>
    </row>
    <row r="12" spans="1:12">
      <c r="A12" s="153" t="s">
        <v>14</v>
      </c>
      <c r="B12" s="8">
        <f>D12-4</f>
        <v>45114</v>
      </c>
      <c r="C12" s="155">
        <f t="shared" ref="C12:C14" si="0">D12-2</f>
        <v>45116</v>
      </c>
      <c r="D12" s="25">
        <f>D11+7</f>
        <v>45118</v>
      </c>
      <c r="E12" s="309">
        <f>E11+7</f>
        <v>45142</v>
      </c>
      <c r="F12" s="25">
        <f>F11+7</f>
        <v>45144</v>
      </c>
      <c r="G12" s="25">
        <f>G11+7</f>
        <v>45148</v>
      </c>
      <c r="H12" s="25">
        <f t="shared" ref="H12:H14" si="1">G12+2</f>
        <v>45150</v>
      </c>
      <c r="I12" s="26">
        <f>I11+7</f>
        <v>45154</v>
      </c>
      <c r="J12" s="11"/>
      <c r="K12" s="7"/>
      <c r="L12" s="7"/>
    </row>
    <row r="13" spans="1:12">
      <c r="A13" s="153" t="s">
        <v>15</v>
      </c>
      <c r="B13" s="8">
        <f>D13-4</f>
        <v>45121</v>
      </c>
      <c r="C13" s="155">
        <f t="shared" si="0"/>
        <v>45123</v>
      </c>
      <c r="D13" s="62">
        <f t="shared" ref="D13:F14" si="2">D12+7</f>
        <v>45125</v>
      </c>
      <c r="E13" s="33">
        <f t="shared" si="2"/>
        <v>45149</v>
      </c>
      <c r="F13" s="62">
        <f t="shared" si="2"/>
        <v>45151</v>
      </c>
      <c r="G13" s="62">
        <f>F13+4</f>
        <v>45155</v>
      </c>
      <c r="H13" s="62">
        <f t="shared" si="1"/>
        <v>45157</v>
      </c>
      <c r="I13" s="151">
        <f>I12+7</f>
        <v>45161</v>
      </c>
      <c r="J13" s="11"/>
      <c r="K13" s="7"/>
      <c r="L13" s="7"/>
    </row>
    <row r="14" spans="1:12" ht="15.75" thickBot="1">
      <c r="A14" s="156" t="s">
        <v>16</v>
      </c>
      <c r="B14" s="9">
        <f>D14-4</f>
        <v>45128</v>
      </c>
      <c r="C14" s="157">
        <f t="shared" si="0"/>
        <v>45130</v>
      </c>
      <c r="D14" s="148">
        <f t="shared" si="2"/>
        <v>45132</v>
      </c>
      <c r="E14" s="310">
        <f t="shared" si="2"/>
        <v>45156</v>
      </c>
      <c r="F14" s="148">
        <f t="shared" si="2"/>
        <v>45158</v>
      </c>
      <c r="G14" s="148">
        <f>F14+4</f>
        <v>45162</v>
      </c>
      <c r="H14" s="148">
        <f t="shared" si="1"/>
        <v>45164</v>
      </c>
      <c r="I14" s="152">
        <f>I13+7</f>
        <v>45168</v>
      </c>
      <c r="J14" s="11"/>
      <c r="K14" s="7"/>
      <c r="L14" s="7"/>
    </row>
    <row r="15" spans="1:12" ht="15.75">
      <c r="C15" s="10"/>
      <c r="D15" s="10"/>
      <c r="E15" s="10"/>
      <c r="F15" s="10"/>
      <c r="G15" s="10"/>
      <c r="H15" s="11"/>
      <c r="I15" s="11"/>
    </row>
    <row r="16" spans="1:12" ht="16.5" thickBot="1">
      <c r="C16" s="10"/>
      <c r="D16" s="10"/>
      <c r="E16" s="10"/>
      <c r="F16" s="10"/>
      <c r="G16" s="10"/>
      <c r="H16" s="11"/>
      <c r="I16" s="11"/>
    </row>
    <row r="17" spans="1:9" ht="16.5" thickBot="1">
      <c r="A17" s="158" t="s">
        <v>17</v>
      </c>
      <c r="B17" s="158"/>
      <c r="C17" s="31"/>
      <c r="D17" s="31"/>
      <c r="E17" s="31"/>
      <c r="F17" s="31"/>
      <c r="G17" s="31"/>
      <c r="H17" s="11"/>
      <c r="I17" s="11"/>
    </row>
    <row r="18" spans="1:9" ht="45.75" thickBot="1">
      <c r="A18" s="12" t="s">
        <v>4</v>
      </c>
      <c r="B18" s="185" t="s">
        <v>18</v>
      </c>
      <c r="C18" s="13" t="s">
        <v>6</v>
      </c>
      <c r="D18" s="13" t="s">
        <v>7</v>
      </c>
      <c r="E18" s="13" t="s">
        <v>19</v>
      </c>
      <c r="F18" s="13" t="s">
        <v>12</v>
      </c>
      <c r="G18" s="14" t="s">
        <v>20</v>
      </c>
      <c r="H18" s="11"/>
      <c r="I18" s="11"/>
    </row>
    <row r="19" spans="1:9">
      <c r="A19" s="154" t="s">
        <v>21</v>
      </c>
      <c r="B19" s="6">
        <f>D19-3</f>
        <v>45107</v>
      </c>
      <c r="C19" s="6">
        <f>D19-2</f>
        <v>45108</v>
      </c>
      <c r="D19" s="6">
        <v>45110</v>
      </c>
      <c r="E19" s="15">
        <f>D19+30</f>
        <v>45140</v>
      </c>
      <c r="F19" s="15">
        <f>E19+4</f>
        <v>45144</v>
      </c>
      <c r="G19" s="16">
        <f>F19+3</f>
        <v>45147</v>
      </c>
      <c r="H19" s="11"/>
      <c r="I19" s="11"/>
    </row>
    <row r="20" spans="1:9">
      <c r="A20" s="153" t="s">
        <v>22</v>
      </c>
      <c r="B20" s="8">
        <f>D20-3</f>
        <v>45114</v>
      </c>
      <c r="C20" s="8">
        <f t="shared" ref="C20:C23" si="3">D20-2</f>
        <v>45115</v>
      </c>
      <c r="D20" s="8">
        <f>D19+7</f>
        <v>45117</v>
      </c>
      <c r="E20" s="33">
        <f>D20+30</f>
        <v>45147</v>
      </c>
      <c r="F20" s="33">
        <f>E20+4</f>
        <v>45151</v>
      </c>
      <c r="G20" s="32">
        <f>F20+3</f>
        <v>45154</v>
      </c>
      <c r="H20" s="11"/>
      <c r="I20" s="11"/>
    </row>
    <row r="21" spans="1:9">
      <c r="A21" s="153" t="s">
        <v>23</v>
      </c>
      <c r="B21" s="8">
        <f>D21-3</f>
        <v>45121</v>
      </c>
      <c r="C21" s="8">
        <f t="shared" si="3"/>
        <v>45122</v>
      </c>
      <c r="D21" s="8">
        <f>D20+7</f>
        <v>45124</v>
      </c>
      <c r="E21" s="33">
        <f>D21+30</f>
        <v>45154</v>
      </c>
      <c r="F21" s="33">
        <f>E21+4</f>
        <v>45158</v>
      </c>
      <c r="G21" s="32">
        <f>F21+3</f>
        <v>45161</v>
      </c>
      <c r="H21" s="11"/>
      <c r="I21" s="11"/>
    </row>
    <row r="22" spans="1:9" ht="15.75" thickBot="1">
      <c r="A22" s="311" t="s">
        <v>24</v>
      </c>
      <c r="B22" s="8">
        <f>B21+7</f>
        <v>45128</v>
      </c>
      <c r="C22" s="8">
        <f t="shared" si="3"/>
        <v>45129</v>
      </c>
      <c r="D22" s="8">
        <f>D21+7</f>
        <v>45131</v>
      </c>
      <c r="E22" s="33">
        <f>D22+30</f>
        <v>45161</v>
      </c>
      <c r="F22" s="33">
        <f>E22+4</f>
        <v>45165</v>
      </c>
      <c r="G22" s="32">
        <f>F22+3</f>
        <v>45168</v>
      </c>
      <c r="H22" s="11"/>
      <c r="I22" s="11"/>
    </row>
    <row r="23" spans="1:9" ht="15.75" thickBot="1">
      <c r="A23" s="173" t="s">
        <v>25</v>
      </c>
      <c r="B23" s="9">
        <f>B22+7</f>
        <v>45135</v>
      </c>
      <c r="C23" s="9">
        <f t="shared" si="3"/>
        <v>45136</v>
      </c>
      <c r="D23" s="9">
        <f>D22+7</f>
        <v>45138</v>
      </c>
      <c r="E23" s="310">
        <f>D23+30</f>
        <v>45168</v>
      </c>
      <c r="F23" s="310">
        <f>E23+4</f>
        <v>45172</v>
      </c>
      <c r="G23" s="91">
        <f>F23+3</f>
        <v>45175</v>
      </c>
      <c r="H23" s="11"/>
      <c r="I23" s="11"/>
    </row>
    <row r="24" spans="1:9" ht="15.75">
      <c r="A24" s="10"/>
      <c r="C24" s="10"/>
      <c r="D24" s="10"/>
      <c r="E24" s="10"/>
      <c r="F24" s="10"/>
      <c r="G24" s="10"/>
      <c r="H24" s="11"/>
      <c r="I24" s="11"/>
    </row>
    <row r="25" spans="1:9" ht="16.5" thickBot="1">
      <c r="A25" s="10"/>
      <c r="C25" s="10"/>
      <c r="D25" s="10"/>
      <c r="E25" s="10"/>
      <c r="F25" s="10"/>
      <c r="G25" s="10"/>
      <c r="H25" s="11"/>
      <c r="I25" s="11"/>
    </row>
    <row r="26" spans="1:9" ht="16.5" thickBot="1">
      <c r="A26" s="27" t="s">
        <v>26</v>
      </c>
      <c r="B26" s="28"/>
      <c r="C26" s="28"/>
      <c r="D26" s="28"/>
      <c r="E26" s="28"/>
      <c r="F26" s="28"/>
      <c r="G26" s="28"/>
      <c r="H26" s="28"/>
      <c r="I26" s="17"/>
    </row>
    <row r="27" spans="1:9" ht="45.75" thickBot="1">
      <c r="A27" s="212" t="s">
        <v>4</v>
      </c>
      <c r="B27" s="213" t="s">
        <v>18</v>
      </c>
      <c r="C27" s="96" t="s">
        <v>27</v>
      </c>
      <c r="D27" s="214" t="s">
        <v>7</v>
      </c>
      <c r="E27" s="214" t="s">
        <v>28</v>
      </c>
      <c r="F27" s="214" t="s">
        <v>29</v>
      </c>
      <c r="G27" s="214" t="s">
        <v>30</v>
      </c>
      <c r="H27" s="215" t="s">
        <v>31</v>
      </c>
      <c r="I27" s="17"/>
    </row>
    <row r="28" spans="1:9">
      <c r="A28" s="304" t="s">
        <v>32</v>
      </c>
      <c r="B28" s="302">
        <v>45112</v>
      </c>
      <c r="C28" s="302">
        <v>45114</v>
      </c>
      <c r="D28" s="302">
        <v>45115</v>
      </c>
      <c r="E28" s="302">
        <v>45149</v>
      </c>
      <c r="F28" s="302">
        <v>45152</v>
      </c>
      <c r="G28" s="302">
        <v>45155</v>
      </c>
      <c r="H28" s="303">
        <v>45158</v>
      </c>
      <c r="I28" s="17"/>
    </row>
    <row r="29" spans="1:9">
      <c r="A29" s="34" t="s">
        <v>33</v>
      </c>
      <c r="B29" s="186">
        <v>45116</v>
      </c>
      <c r="C29" s="186">
        <v>45117</v>
      </c>
      <c r="D29" s="186">
        <v>45119</v>
      </c>
      <c r="E29" s="89">
        <v>45146</v>
      </c>
      <c r="F29" s="89">
        <v>45149</v>
      </c>
      <c r="G29" s="89">
        <v>45152</v>
      </c>
      <c r="H29" s="312">
        <v>45155</v>
      </c>
      <c r="I29" s="17"/>
    </row>
    <row r="30" spans="1:9">
      <c r="A30" s="313" t="s">
        <v>34</v>
      </c>
      <c r="B30" s="186">
        <v>45130</v>
      </c>
      <c r="C30" s="186">
        <v>45131</v>
      </c>
      <c r="D30" s="147">
        <v>45133</v>
      </c>
      <c r="E30" s="89">
        <v>45160</v>
      </c>
      <c r="F30" s="89">
        <v>45163</v>
      </c>
      <c r="G30" s="89">
        <v>45166</v>
      </c>
      <c r="H30" s="312">
        <v>45169</v>
      </c>
      <c r="I30" s="17"/>
    </row>
    <row r="31" spans="1:9">
      <c r="A31" s="18"/>
      <c r="B31" s="19"/>
      <c r="C31" s="19"/>
      <c r="D31" s="19"/>
      <c r="E31" s="19"/>
      <c r="F31" s="19"/>
      <c r="G31" s="19"/>
      <c r="H31" s="19"/>
      <c r="I31" s="17"/>
    </row>
    <row r="32" spans="1:9" ht="15.75" thickBot="1">
      <c r="A32" s="18"/>
      <c r="B32" s="19"/>
      <c r="C32" s="19"/>
      <c r="D32" s="19"/>
      <c r="E32" s="19"/>
      <c r="F32" s="19"/>
      <c r="G32" s="19"/>
      <c r="H32" s="19"/>
      <c r="I32" s="17"/>
    </row>
    <row r="33" spans="1:9" ht="16.5" thickBot="1">
      <c r="A33" s="29" t="s">
        <v>35</v>
      </c>
      <c r="B33" s="30"/>
      <c r="C33" s="30"/>
      <c r="D33" s="30"/>
      <c r="E33" s="216"/>
      <c r="F33" s="17"/>
      <c r="G33" s="17"/>
      <c r="H33" s="17"/>
      <c r="I33" s="11"/>
    </row>
    <row r="34" spans="1:9" ht="45.75" thickBot="1">
      <c r="A34" s="314" t="s">
        <v>4</v>
      </c>
      <c r="B34" s="187" t="s">
        <v>5</v>
      </c>
      <c r="C34" s="13" t="s">
        <v>36</v>
      </c>
      <c r="D34" s="14" t="s">
        <v>7</v>
      </c>
      <c r="E34" s="14" t="s">
        <v>37</v>
      </c>
      <c r="F34" s="17"/>
      <c r="H34" s="17"/>
      <c r="I34" s="11"/>
    </row>
    <row r="35" spans="1:9">
      <c r="A35" s="380" t="s">
        <v>38</v>
      </c>
      <c r="B35" s="381">
        <f>C35-1</f>
        <v>45105</v>
      </c>
      <c r="C35" s="382">
        <f>D35-2</f>
        <v>45106</v>
      </c>
      <c r="D35" s="382">
        <v>45108</v>
      </c>
      <c r="E35" s="383">
        <f>D35+14</f>
        <v>45122</v>
      </c>
      <c r="F35" s="17"/>
      <c r="H35" s="17"/>
      <c r="I35" s="11"/>
    </row>
    <row r="36" spans="1:9">
      <c r="A36" s="315" t="s">
        <v>39</v>
      </c>
      <c r="B36" s="316">
        <f t="shared" ref="B36:B39" si="4">C36-1</f>
        <v>45112</v>
      </c>
      <c r="C36" s="8">
        <f t="shared" ref="C36:C39" si="5">D36-2</f>
        <v>45113</v>
      </c>
      <c r="D36" s="8">
        <f>D35+7</f>
        <v>45115</v>
      </c>
      <c r="E36" s="20">
        <f t="shared" ref="E36:E39" si="6">D36+14</f>
        <v>45129</v>
      </c>
      <c r="F36" s="17"/>
      <c r="H36" s="17"/>
      <c r="I36" s="11"/>
    </row>
    <row r="37" spans="1:9">
      <c r="A37" s="315" t="s">
        <v>40</v>
      </c>
      <c r="B37" s="316">
        <f t="shared" si="4"/>
        <v>45119</v>
      </c>
      <c r="C37" s="8">
        <f t="shared" si="5"/>
        <v>45120</v>
      </c>
      <c r="D37" s="8">
        <f>D36+7</f>
        <v>45122</v>
      </c>
      <c r="E37" s="20">
        <f t="shared" si="6"/>
        <v>45136</v>
      </c>
      <c r="F37" s="17"/>
      <c r="G37" s="17"/>
      <c r="H37" s="17"/>
      <c r="I37" s="11"/>
    </row>
    <row r="38" spans="1:9" ht="15.75">
      <c r="A38" s="317" t="s">
        <v>41</v>
      </c>
      <c r="B38" s="316">
        <f t="shared" si="4"/>
        <v>45126</v>
      </c>
      <c r="C38" s="8">
        <f t="shared" si="5"/>
        <v>45127</v>
      </c>
      <c r="D38" s="8">
        <f>D37+7</f>
        <v>45129</v>
      </c>
      <c r="E38" s="20">
        <f t="shared" si="6"/>
        <v>45143</v>
      </c>
      <c r="F38" s="17"/>
      <c r="G38" s="17"/>
      <c r="H38" s="17"/>
      <c r="I38" s="11"/>
    </row>
    <row r="39" spans="1:9" ht="16.5" thickBot="1">
      <c r="A39" s="318" t="s">
        <v>42</v>
      </c>
      <c r="B39" s="319">
        <f t="shared" si="4"/>
        <v>45133</v>
      </c>
      <c r="C39" s="320">
        <f t="shared" si="5"/>
        <v>45134</v>
      </c>
      <c r="D39" s="320">
        <f>D38+7</f>
        <v>45136</v>
      </c>
      <c r="E39" s="321">
        <f t="shared" si="6"/>
        <v>45150</v>
      </c>
    </row>
    <row r="42" spans="1:9" ht="15.75" thickBot="1">
      <c r="A42" s="217" t="s">
        <v>43</v>
      </c>
      <c r="B42" s="218"/>
      <c r="C42" s="218"/>
      <c r="D42" s="218"/>
      <c r="E42" s="218"/>
      <c r="F42" s="218"/>
      <c r="G42" s="218"/>
      <c r="H42" s="218"/>
      <c r="I42" s="218"/>
    </row>
    <row r="43" spans="1:9" ht="45.75" thickBot="1">
      <c r="A43" s="219" t="s">
        <v>4</v>
      </c>
      <c r="B43" s="220" t="s">
        <v>44</v>
      </c>
      <c r="C43" s="221" t="s">
        <v>45</v>
      </c>
      <c r="D43" s="221" t="s">
        <v>7</v>
      </c>
      <c r="E43" s="221" t="s">
        <v>46</v>
      </c>
      <c r="F43" s="221" t="s">
        <v>47</v>
      </c>
      <c r="G43" s="221" t="s">
        <v>48</v>
      </c>
      <c r="H43" s="221" t="s">
        <v>49</v>
      </c>
      <c r="I43" s="222" t="s">
        <v>50</v>
      </c>
    </row>
    <row r="44" spans="1:9">
      <c r="A44" s="223" t="s">
        <v>51</v>
      </c>
      <c r="B44" s="224">
        <v>45107</v>
      </c>
      <c r="C44" s="225">
        <f>B44+1</f>
        <v>45108</v>
      </c>
      <c r="D44" s="226">
        <f>B44+2</f>
        <v>45109</v>
      </c>
      <c r="E44" s="226">
        <f>D44+35</f>
        <v>45144</v>
      </c>
      <c r="F44" s="226">
        <f>D44+37</f>
        <v>45146</v>
      </c>
      <c r="G44" s="226">
        <f>D44+42</f>
        <v>45151</v>
      </c>
      <c r="H44" s="226">
        <f>D44+45</f>
        <v>45154</v>
      </c>
      <c r="I44" s="227">
        <f>D44+49</f>
        <v>45158</v>
      </c>
    </row>
    <row r="45" spans="1:9">
      <c r="A45" s="228" t="s">
        <v>52</v>
      </c>
      <c r="B45" s="229">
        <f>B44+7</f>
        <v>45114</v>
      </c>
      <c r="C45" s="230">
        <f>B45+1</f>
        <v>45115</v>
      </c>
      <c r="D45" s="231">
        <f>B45+2</f>
        <v>45116</v>
      </c>
      <c r="E45" s="231">
        <f>D45+35</f>
        <v>45151</v>
      </c>
      <c r="F45" s="231">
        <f>D45+37</f>
        <v>45153</v>
      </c>
      <c r="G45" s="231">
        <f>D45+42</f>
        <v>45158</v>
      </c>
      <c r="H45" s="231">
        <f>D45+45</f>
        <v>45161</v>
      </c>
      <c r="I45" s="232">
        <f>D45+49</f>
        <v>45165</v>
      </c>
    </row>
    <row r="46" spans="1:9">
      <c r="A46" s="233" t="s">
        <v>53</v>
      </c>
      <c r="B46" s="234">
        <f>B45+7</f>
        <v>45121</v>
      </c>
      <c r="C46" s="235">
        <f>B46+1</f>
        <v>45122</v>
      </c>
      <c r="D46" s="236">
        <f>B46+2</f>
        <v>45123</v>
      </c>
      <c r="E46" s="236">
        <f>D46+35</f>
        <v>45158</v>
      </c>
      <c r="F46" s="236">
        <f>D46+37</f>
        <v>45160</v>
      </c>
      <c r="G46" s="236">
        <f>D46+42</f>
        <v>45165</v>
      </c>
      <c r="H46" s="236">
        <f>D46+45</f>
        <v>45168</v>
      </c>
      <c r="I46" s="237">
        <f>D46+49</f>
        <v>45172</v>
      </c>
    </row>
    <row r="47" spans="1:9">
      <c r="A47" s="322" t="s">
        <v>54</v>
      </c>
      <c r="B47" s="229">
        <f>B46+7</f>
        <v>45128</v>
      </c>
      <c r="C47" s="238">
        <f>C46+7</f>
        <v>45129</v>
      </c>
      <c r="D47" s="239">
        <f>B47+2</f>
        <v>45130</v>
      </c>
      <c r="E47" s="240">
        <f>D47+35</f>
        <v>45165</v>
      </c>
      <c r="F47" s="240">
        <f>D47+37</f>
        <v>45167</v>
      </c>
      <c r="G47" s="240">
        <f>D47+42</f>
        <v>45172</v>
      </c>
      <c r="H47" s="240">
        <f>D47+45</f>
        <v>45175</v>
      </c>
      <c r="I47" s="241">
        <f>D47+49</f>
        <v>45179</v>
      </c>
    </row>
    <row r="48" spans="1:9">
      <c r="A48" s="242"/>
      <c r="B48" s="114"/>
      <c r="C48" s="115"/>
      <c r="D48" s="114"/>
      <c r="E48" s="114"/>
      <c r="F48" s="114"/>
      <c r="G48" s="114"/>
      <c r="H48" s="114"/>
      <c r="I48" s="114"/>
    </row>
    <row r="50" spans="1:8" ht="16.5" thickBot="1">
      <c r="A50" s="418" t="s">
        <v>55</v>
      </c>
      <c r="B50" s="419"/>
      <c r="C50" s="419"/>
      <c r="D50" s="419"/>
      <c r="E50" s="419"/>
      <c r="F50" s="419"/>
      <c r="G50" s="419"/>
      <c r="H50" s="419"/>
    </row>
    <row r="51" spans="1:8" ht="45.75" thickBot="1">
      <c r="A51" s="243" t="s">
        <v>4</v>
      </c>
      <c r="B51" s="36" t="s">
        <v>56</v>
      </c>
      <c r="C51" s="36" t="s">
        <v>36</v>
      </c>
      <c r="D51" s="36" t="s">
        <v>7</v>
      </c>
      <c r="E51" s="37" t="s">
        <v>57</v>
      </c>
      <c r="F51" s="37" t="s">
        <v>58</v>
      </c>
      <c r="G51" s="37" t="s">
        <v>59</v>
      </c>
      <c r="H51" s="38" t="s">
        <v>60</v>
      </c>
    </row>
    <row r="52" spans="1:8">
      <c r="A52" s="244" t="s">
        <v>61</v>
      </c>
      <c r="B52" s="245">
        <v>45107</v>
      </c>
      <c r="C52" s="246">
        <f>B52</f>
        <v>45107</v>
      </c>
      <c r="D52" s="39">
        <f>C52+2</f>
        <v>45109</v>
      </c>
      <c r="E52" s="39">
        <f>D52+22</f>
        <v>45131</v>
      </c>
      <c r="F52" s="39">
        <f>D52+23</f>
        <v>45132</v>
      </c>
      <c r="G52" s="39">
        <f>D52+27</f>
        <v>45136</v>
      </c>
      <c r="H52" s="40">
        <f>D52+28</f>
        <v>45137</v>
      </c>
    </row>
    <row r="53" spans="1:8">
      <c r="A53" s="247" t="s">
        <v>62</v>
      </c>
      <c r="B53" s="248">
        <f>B52+7</f>
        <v>45114</v>
      </c>
      <c r="C53" s="249">
        <f t="shared" ref="C53:C55" si="7">B53</f>
        <v>45114</v>
      </c>
      <c r="D53" s="42">
        <f t="shared" ref="D53:D55" si="8">C53+2</f>
        <v>45116</v>
      </c>
      <c r="E53" s="42">
        <f t="shared" ref="E53:E55" si="9">D53+22</f>
        <v>45138</v>
      </c>
      <c r="F53" s="42">
        <f t="shared" ref="F53:F55" si="10">D53+23</f>
        <v>45139</v>
      </c>
      <c r="G53" s="42">
        <f t="shared" ref="G53:G55" si="11">D53+27</f>
        <v>45143</v>
      </c>
      <c r="H53" s="43">
        <f t="shared" ref="H53:H55" si="12">D53+28</f>
        <v>45144</v>
      </c>
    </row>
    <row r="54" spans="1:8" ht="16.5" customHeight="1">
      <c r="A54" s="250" t="s">
        <v>63</v>
      </c>
      <c r="B54" s="248">
        <f t="shared" ref="B54:B56" si="13">B53+7</f>
        <v>45121</v>
      </c>
      <c r="C54" s="249">
        <f t="shared" si="7"/>
        <v>45121</v>
      </c>
      <c r="D54" s="42">
        <f t="shared" si="8"/>
        <v>45123</v>
      </c>
      <c r="E54" s="42">
        <f t="shared" si="9"/>
        <v>45145</v>
      </c>
      <c r="F54" s="42">
        <f t="shared" si="10"/>
        <v>45146</v>
      </c>
      <c r="G54" s="42">
        <f t="shared" si="11"/>
        <v>45150</v>
      </c>
      <c r="H54" s="43">
        <f t="shared" si="12"/>
        <v>45151</v>
      </c>
    </row>
    <row r="55" spans="1:8">
      <c r="A55" s="251" t="s">
        <v>64</v>
      </c>
      <c r="B55" s="248">
        <f t="shared" si="13"/>
        <v>45128</v>
      </c>
      <c r="C55" s="249">
        <f t="shared" si="7"/>
        <v>45128</v>
      </c>
      <c r="D55" s="42">
        <f t="shared" si="8"/>
        <v>45130</v>
      </c>
      <c r="E55" s="42">
        <f t="shared" si="9"/>
        <v>45152</v>
      </c>
      <c r="F55" s="42">
        <f t="shared" si="10"/>
        <v>45153</v>
      </c>
      <c r="G55" s="42">
        <f t="shared" si="11"/>
        <v>45157</v>
      </c>
      <c r="H55" s="43">
        <f t="shared" si="12"/>
        <v>45158</v>
      </c>
    </row>
    <row r="56" spans="1:8">
      <c r="A56" s="251" t="s">
        <v>65</v>
      </c>
      <c r="B56" s="248">
        <f t="shared" si="13"/>
        <v>45135</v>
      </c>
      <c r="C56" s="249">
        <f t="shared" ref="C56" si="14">B56</f>
        <v>45135</v>
      </c>
      <c r="D56" s="42">
        <f t="shared" ref="D56" si="15">C56+2</f>
        <v>45137</v>
      </c>
      <c r="E56" s="42">
        <f t="shared" ref="E56" si="16">D56+22</f>
        <v>45159</v>
      </c>
      <c r="F56" s="42">
        <f t="shared" ref="F56" si="17">D56+23</f>
        <v>45160</v>
      </c>
      <c r="G56" s="42">
        <f t="shared" ref="G56" si="18">D56+27</f>
        <v>45164</v>
      </c>
      <c r="H56" s="43">
        <f t="shared" ref="H56" si="19">D56+28</f>
        <v>45165</v>
      </c>
    </row>
  </sheetData>
  <mergeCells count="2">
    <mergeCell ref="A1:K4"/>
    <mergeCell ref="A50:H50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36"/>
  <sheetViews>
    <sheetView workbookViewId="0">
      <selection activeCell="H9" sqref="H9"/>
    </sheetView>
  </sheetViews>
  <sheetFormatPr defaultRowHeight="15"/>
  <cols>
    <col min="1" max="1" width="52.5703125" customWidth="1"/>
    <col min="2" max="2" width="19.5703125" bestFit="1" customWidth="1"/>
    <col min="3" max="3" width="21" customWidth="1"/>
    <col min="4" max="4" width="17.5703125" customWidth="1"/>
    <col min="5" max="5" width="30.42578125" customWidth="1"/>
    <col min="6" max="6" width="27.28515625" customWidth="1"/>
    <col min="7" max="7" width="19" customWidth="1"/>
    <col min="8" max="8" width="16.42578125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423" t="s">
        <v>66</v>
      </c>
      <c r="B1" s="423"/>
      <c r="C1" s="423"/>
      <c r="D1" s="423"/>
      <c r="E1" s="423"/>
      <c r="F1" s="423"/>
      <c r="G1" s="423"/>
    </row>
    <row r="2" spans="1:8" ht="15" customHeight="1">
      <c r="A2" s="423"/>
      <c r="B2" s="423"/>
      <c r="C2" s="423"/>
      <c r="D2" s="423"/>
      <c r="E2" s="423"/>
      <c r="F2" s="423"/>
      <c r="G2" s="423"/>
    </row>
    <row r="3" spans="1:8" ht="15" customHeight="1">
      <c r="A3" s="423"/>
      <c r="B3" s="423"/>
      <c r="C3" s="423"/>
      <c r="D3" s="423"/>
      <c r="E3" s="423"/>
      <c r="F3" s="423"/>
      <c r="G3" s="423"/>
    </row>
    <row r="4" spans="1:8" ht="15" customHeight="1">
      <c r="A4" s="423"/>
      <c r="B4" s="423"/>
      <c r="C4" s="423"/>
      <c r="D4" s="423"/>
      <c r="E4" s="423"/>
      <c r="F4" s="423"/>
      <c r="G4" s="423"/>
    </row>
    <row r="5" spans="1:8" ht="21">
      <c r="A5" s="424" t="s">
        <v>1</v>
      </c>
      <c r="B5" s="424"/>
      <c r="C5" s="424"/>
      <c r="D5" s="424"/>
      <c r="E5" s="424"/>
      <c r="F5" s="424"/>
      <c r="G5" s="424"/>
    </row>
    <row r="6" spans="1:8" ht="20.25" customHeight="1">
      <c r="A6" s="47"/>
      <c r="B6" s="47"/>
      <c r="C6" s="47"/>
      <c r="D6" s="47"/>
      <c r="E6" s="47"/>
      <c r="F6" s="47"/>
      <c r="G6" s="47"/>
    </row>
    <row r="7" spans="1:8" ht="21" customHeight="1">
      <c r="A7" s="425" t="s">
        <v>67</v>
      </c>
      <c r="B7" s="425"/>
      <c r="C7" s="425"/>
      <c r="D7" s="425"/>
      <c r="E7" s="425"/>
      <c r="F7" s="425"/>
      <c r="G7" s="425"/>
      <c r="H7" s="425"/>
    </row>
    <row r="8" spans="1:8" ht="21" customHeight="1" thickBot="1">
      <c r="A8" s="425"/>
      <c r="B8" s="425"/>
      <c r="C8" s="425"/>
      <c r="D8" s="425"/>
      <c r="E8" s="425"/>
      <c r="F8" s="425"/>
      <c r="G8" s="425"/>
      <c r="H8" s="425"/>
    </row>
    <row r="9" spans="1:8" ht="39.75" customHeight="1" thickBot="1">
      <c r="A9" s="48" t="s">
        <v>4</v>
      </c>
      <c r="B9" s="49" t="s">
        <v>68</v>
      </c>
      <c r="C9" s="50" t="s">
        <v>36</v>
      </c>
      <c r="D9" s="50" t="s">
        <v>7</v>
      </c>
      <c r="E9" s="49" t="s">
        <v>69</v>
      </c>
      <c r="F9" s="49" t="s">
        <v>70</v>
      </c>
      <c r="G9" s="49" t="s">
        <v>71</v>
      </c>
      <c r="H9" s="49" t="s">
        <v>72</v>
      </c>
    </row>
    <row r="10" spans="1:8" ht="19.5" customHeight="1">
      <c r="A10" s="125" t="s">
        <v>73</v>
      </c>
      <c r="B10" s="200">
        <v>44742</v>
      </c>
      <c r="C10" s="51">
        <f t="shared" ref="C10:C19" si="0">B10</f>
        <v>44742</v>
      </c>
      <c r="D10" s="51">
        <f>C10+1</f>
        <v>44743</v>
      </c>
      <c r="E10" s="52"/>
      <c r="F10" s="52"/>
      <c r="G10" s="52"/>
      <c r="H10" s="53"/>
    </row>
    <row r="11" spans="1:8" ht="19.5" customHeight="1">
      <c r="A11" s="126" t="s">
        <v>74</v>
      </c>
      <c r="B11" s="171">
        <f>B10+3</f>
        <v>44745</v>
      </c>
      <c r="C11" s="171">
        <f t="shared" si="0"/>
        <v>44745</v>
      </c>
      <c r="D11" s="171">
        <f>D10+4</f>
        <v>44747</v>
      </c>
      <c r="E11" s="54">
        <f>D11+35</f>
        <v>44782</v>
      </c>
      <c r="F11" s="54">
        <f>E11+2</f>
        <v>44784</v>
      </c>
      <c r="G11" s="54">
        <f>F11+4</f>
        <v>44788</v>
      </c>
      <c r="H11" s="55">
        <f>G11+3</f>
        <v>44791</v>
      </c>
    </row>
    <row r="12" spans="1:8" ht="19.5" customHeight="1">
      <c r="A12" s="127" t="s">
        <v>75</v>
      </c>
      <c r="B12" s="171">
        <f t="shared" ref="B12:B19" si="1">B10+7</f>
        <v>44749</v>
      </c>
      <c r="C12" s="171">
        <f t="shared" si="0"/>
        <v>44749</v>
      </c>
      <c r="D12" s="171">
        <f>C12+1</f>
        <v>44750</v>
      </c>
      <c r="E12" s="56"/>
      <c r="F12" s="56"/>
      <c r="G12" s="56"/>
      <c r="H12" s="55"/>
    </row>
    <row r="13" spans="1:8" ht="19.5" customHeight="1">
      <c r="A13" s="126" t="s">
        <v>76</v>
      </c>
      <c r="B13" s="171">
        <f t="shared" si="1"/>
        <v>44752</v>
      </c>
      <c r="C13" s="171">
        <f t="shared" si="0"/>
        <v>44752</v>
      </c>
      <c r="D13" s="171">
        <f>D12+4</f>
        <v>44754</v>
      </c>
      <c r="E13" s="54">
        <f>D13+35</f>
        <v>44789</v>
      </c>
      <c r="F13" s="54">
        <f>E13+2</f>
        <v>44791</v>
      </c>
      <c r="G13" s="54">
        <f>F13+4</f>
        <v>44795</v>
      </c>
      <c r="H13" s="55">
        <f t="shared" ref="H13:H19" si="2">G13+3</f>
        <v>44798</v>
      </c>
    </row>
    <row r="14" spans="1:8" ht="19.5" customHeight="1">
      <c r="A14" s="126" t="s">
        <v>77</v>
      </c>
      <c r="B14" s="171">
        <f t="shared" si="1"/>
        <v>44756</v>
      </c>
      <c r="C14" s="171">
        <f t="shared" si="0"/>
        <v>44756</v>
      </c>
      <c r="D14" s="171">
        <f>C14+1</f>
        <v>44757</v>
      </c>
      <c r="E14" s="56"/>
      <c r="F14" s="56"/>
      <c r="G14" s="56"/>
      <c r="H14" s="55"/>
    </row>
    <row r="15" spans="1:8" ht="19.5" customHeight="1">
      <c r="A15" s="34" t="s">
        <v>78</v>
      </c>
      <c r="B15" s="171">
        <f t="shared" si="1"/>
        <v>44759</v>
      </c>
      <c r="C15" s="171">
        <f t="shared" si="0"/>
        <v>44759</v>
      </c>
      <c r="D15" s="171">
        <f>D14+4</f>
        <v>44761</v>
      </c>
      <c r="E15" s="54">
        <f>D15+35</f>
        <v>44796</v>
      </c>
      <c r="F15" s="54">
        <f>E15+2</f>
        <v>44798</v>
      </c>
      <c r="G15" s="54">
        <f>F15+4</f>
        <v>44802</v>
      </c>
      <c r="H15" s="55">
        <f t="shared" si="2"/>
        <v>44805</v>
      </c>
    </row>
    <row r="16" spans="1:8" ht="19.5" customHeight="1">
      <c r="A16" s="126" t="s">
        <v>79</v>
      </c>
      <c r="B16" s="171">
        <f t="shared" si="1"/>
        <v>44763</v>
      </c>
      <c r="C16" s="171">
        <f t="shared" si="0"/>
        <v>44763</v>
      </c>
      <c r="D16" s="171">
        <f>C16+1</f>
        <v>44764</v>
      </c>
      <c r="E16" s="56"/>
      <c r="F16" s="56"/>
      <c r="G16" s="56"/>
      <c r="H16" s="55"/>
    </row>
    <row r="17" spans="1:9" ht="19.5" customHeight="1">
      <c r="A17" s="126" t="s">
        <v>80</v>
      </c>
      <c r="B17" s="171">
        <f t="shared" si="1"/>
        <v>44766</v>
      </c>
      <c r="C17" s="171">
        <f t="shared" si="0"/>
        <v>44766</v>
      </c>
      <c r="D17" s="171">
        <f>D16+4</f>
        <v>44768</v>
      </c>
      <c r="E17" s="54">
        <f>D17+35</f>
        <v>44803</v>
      </c>
      <c r="F17" s="54">
        <f>E17+2</f>
        <v>44805</v>
      </c>
      <c r="G17" s="54">
        <f>F17+4</f>
        <v>44809</v>
      </c>
      <c r="H17" s="55">
        <f t="shared" si="2"/>
        <v>44812</v>
      </c>
    </row>
    <row r="18" spans="1:9" ht="19.5" customHeight="1">
      <c r="A18" s="126" t="s">
        <v>81</v>
      </c>
      <c r="B18" s="171">
        <f t="shared" si="1"/>
        <v>44770</v>
      </c>
      <c r="C18" s="171">
        <f t="shared" si="0"/>
        <v>44770</v>
      </c>
      <c r="D18" s="171">
        <f>C18+1</f>
        <v>44771</v>
      </c>
      <c r="E18" s="56"/>
      <c r="F18" s="56"/>
      <c r="G18" s="56"/>
      <c r="H18" s="55"/>
    </row>
    <row r="19" spans="1:9" ht="19.5" customHeight="1" thickBot="1">
      <c r="A19" s="126" t="s">
        <v>82</v>
      </c>
      <c r="B19" s="172">
        <f t="shared" si="1"/>
        <v>44773</v>
      </c>
      <c r="C19" s="172">
        <f t="shared" si="0"/>
        <v>44773</v>
      </c>
      <c r="D19" s="172">
        <f>D18+4</f>
        <v>44775</v>
      </c>
      <c r="E19" s="57">
        <f>D19+35</f>
        <v>44810</v>
      </c>
      <c r="F19" s="57">
        <f>E19+2</f>
        <v>44812</v>
      </c>
      <c r="G19" s="57">
        <f>F19+4</f>
        <v>44816</v>
      </c>
      <c r="H19" s="58">
        <f t="shared" si="2"/>
        <v>44819</v>
      </c>
    </row>
    <row r="20" spans="1:9" ht="15.75">
      <c r="A20" s="59"/>
      <c r="B20" s="21"/>
      <c r="C20" s="21"/>
      <c r="D20" s="21"/>
      <c r="E20" s="21"/>
      <c r="F20" s="21"/>
      <c r="G20" s="60"/>
    </row>
    <row r="21" spans="1:9" ht="15.75">
      <c r="A21" s="59"/>
      <c r="B21" s="21"/>
      <c r="C21" s="21"/>
      <c r="D21" s="21"/>
      <c r="E21" s="21"/>
      <c r="F21" s="21"/>
      <c r="G21" s="60"/>
    </row>
    <row r="22" spans="1:9" ht="15.75" customHeight="1">
      <c r="A22" s="426" t="s">
        <v>83</v>
      </c>
      <c r="B22" s="426"/>
      <c r="C22" s="426"/>
      <c r="D22" s="426"/>
      <c r="E22" s="426"/>
      <c r="F22" s="426"/>
      <c r="G22" s="426"/>
      <c r="H22" s="426"/>
      <c r="I22" s="426"/>
    </row>
    <row r="23" spans="1:9" ht="28.5" customHeight="1" thickBot="1">
      <c r="A23" s="426"/>
      <c r="B23" s="426"/>
      <c r="C23" s="426"/>
      <c r="D23" s="426"/>
      <c r="E23" s="426"/>
      <c r="F23" s="426"/>
      <c r="G23" s="426"/>
      <c r="H23" s="426"/>
      <c r="I23" s="426"/>
    </row>
    <row r="24" spans="1:9" ht="30" customHeight="1" thickBot="1">
      <c r="A24" s="48" t="s">
        <v>4</v>
      </c>
      <c r="B24" s="175" t="s">
        <v>68</v>
      </c>
      <c r="C24" s="175" t="s">
        <v>36</v>
      </c>
      <c r="D24" s="175" t="s">
        <v>7</v>
      </c>
      <c r="E24" s="175" t="s">
        <v>71</v>
      </c>
      <c r="F24" s="175" t="s">
        <v>84</v>
      </c>
      <c r="G24" s="176" t="s">
        <v>69</v>
      </c>
      <c r="H24" s="177" t="s">
        <v>85</v>
      </c>
      <c r="I24" s="178" t="s">
        <v>86</v>
      </c>
    </row>
    <row r="25" spans="1:9">
      <c r="A25" s="34" t="s">
        <v>87</v>
      </c>
      <c r="B25" s="6">
        <v>45110</v>
      </c>
      <c r="C25" s="201">
        <f>B25</f>
        <v>45110</v>
      </c>
      <c r="D25" s="61">
        <f>C25</f>
        <v>45110</v>
      </c>
      <c r="E25" s="52"/>
      <c r="F25" s="52"/>
      <c r="G25" s="52"/>
      <c r="H25" s="52"/>
      <c r="I25" s="202"/>
    </row>
    <row r="26" spans="1:9" ht="15.75">
      <c r="A26" s="254" t="s">
        <v>88</v>
      </c>
      <c r="B26" s="62">
        <f>B25+2</f>
        <v>45112</v>
      </c>
      <c r="C26" s="62">
        <f t="shared" ref="C26:C32" si="3">B26</f>
        <v>45112</v>
      </c>
      <c r="D26" s="63">
        <f>C26+2</f>
        <v>45114</v>
      </c>
      <c r="E26" s="54">
        <f>D26+35</f>
        <v>45149</v>
      </c>
      <c r="F26" s="54">
        <f>E26+2</f>
        <v>45151</v>
      </c>
      <c r="G26" s="54">
        <f>F26+2</f>
        <v>45153</v>
      </c>
      <c r="H26" s="54">
        <f>G26+3</f>
        <v>45156</v>
      </c>
      <c r="I26" s="55">
        <f>H26+3</f>
        <v>45159</v>
      </c>
    </row>
    <row r="27" spans="1:9">
      <c r="A27" s="34" t="s">
        <v>89</v>
      </c>
      <c r="B27" s="62">
        <f>B25+7</f>
        <v>45117</v>
      </c>
      <c r="C27" s="62">
        <f t="shared" si="3"/>
        <v>45117</v>
      </c>
      <c r="D27" s="63">
        <f>C27</f>
        <v>45117</v>
      </c>
      <c r="E27" s="56"/>
      <c r="F27" s="56"/>
      <c r="G27" s="56"/>
      <c r="H27" s="54"/>
      <c r="I27" s="55"/>
    </row>
    <row r="28" spans="1:9">
      <c r="A28" s="34" t="s">
        <v>78</v>
      </c>
      <c r="B28" s="62">
        <f>B27+2</f>
        <v>45119</v>
      </c>
      <c r="C28" s="62">
        <f t="shared" si="3"/>
        <v>45119</v>
      </c>
      <c r="D28" s="63">
        <f>C28+2</f>
        <v>45121</v>
      </c>
      <c r="E28" s="54">
        <f>D28+35</f>
        <v>45156</v>
      </c>
      <c r="F28" s="54">
        <f>E28+2</f>
        <v>45158</v>
      </c>
      <c r="G28" s="54">
        <f>F28+2</f>
        <v>45160</v>
      </c>
      <c r="H28" s="54">
        <f>G28+3</f>
        <v>45163</v>
      </c>
      <c r="I28" s="55">
        <f>H28+3</f>
        <v>45166</v>
      </c>
    </row>
    <row r="29" spans="1:9">
      <c r="A29" s="34" t="s">
        <v>90</v>
      </c>
      <c r="B29" s="62">
        <f>B25+14</f>
        <v>45124</v>
      </c>
      <c r="C29" s="62">
        <f t="shared" si="3"/>
        <v>45124</v>
      </c>
      <c r="D29" s="63">
        <f>C29</f>
        <v>45124</v>
      </c>
      <c r="E29" s="56"/>
      <c r="F29" s="56"/>
      <c r="G29" s="56"/>
      <c r="H29" s="54"/>
      <c r="I29" s="55"/>
    </row>
    <row r="30" spans="1:9" ht="15.75">
      <c r="A30" s="206" t="s">
        <v>91</v>
      </c>
      <c r="B30" s="62">
        <f>B29+2</f>
        <v>45126</v>
      </c>
      <c r="C30" s="25">
        <f t="shared" si="3"/>
        <v>45126</v>
      </c>
      <c r="D30" s="63">
        <f>C30+2</f>
        <v>45128</v>
      </c>
      <c r="E30" s="54">
        <f>D30+35</f>
        <v>45163</v>
      </c>
      <c r="F30" s="54">
        <f>E30+2</f>
        <v>45165</v>
      </c>
      <c r="G30" s="54">
        <f>F30+2</f>
        <v>45167</v>
      </c>
      <c r="H30" s="54">
        <f>G30+3</f>
        <v>45170</v>
      </c>
      <c r="I30" s="55">
        <f>H30+3</f>
        <v>45173</v>
      </c>
    </row>
    <row r="31" spans="1:9">
      <c r="A31" s="34" t="s">
        <v>92</v>
      </c>
      <c r="B31" s="64">
        <f>B29+7</f>
        <v>45131</v>
      </c>
      <c r="C31" s="64">
        <f t="shared" si="3"/>
        <v>45131</v>
      </c>
      <c r="D31" s="63">
        <f>C31</f>
        <v>45131</v>
      </c>
      <c r="E31" s="56"/>
      <c r="F31" s="56"/>
      <c r="G31" s="56"/>
      <c r="H31" s="54"/>
      <c r="I31" s="55"/>
    </row>
    <row r="32" spans="1:9">
      <c r="A32" s="34" t="s">
        <v>78</v>
      </c>
      <c r="B32" s="62">
        <f>B31+2</f>
        <v>45133</v>
      </c>
      <c r="C32" s="62">
        <f t="shared" si="3"/>
        <v>45133</v>
      </c>
      <c r="D32" s="63">
        <f>D30+7</f>
        <v>45135</v>
      </c>
      <c r="E32" s="54">
        <f>D32+35</f>
        <v>45170</v>
      </c>
      <c r="F32" s="54">
        <f>E32+2</f>
        <v>45172</v>
      </c>
      <c r="G32" s="54">
        <f>F32+2</f>
        <v>45174</v>
      </c>
      <c r="H32" s="54">
        <f>G32+3</f>
        <v>45177</v>
      </c>
      <c r="I32" s="55">
        <f>H32+3</f>
        <v>45180</v>
      </c>
    </row>
    <row r="33" spans="1:9">
      <c r="A33" s="34" t="s">
        <v>93</v>
      </c>
      <c r="B33" s="64">
        <f>B31+7</f>
        <v>45138</v>
      </c>
      <c r="C33" s="64">
        <f t="shared" ref="C33" si="4">B33</f>
        <v>45138</v>
      </c>
      <c r="D33" s="63">
        <f>C33</f>
        <v>45138</v>
      </c>
      <c r="E33" s="54"/>
      <c r="F33" s="54"/>
      <c r="G33" s="54"/>
      <c r="H33" s="54"/>
      <c r="I33" s="55"/>
    </row>
    <row r="34" spans="1:9" ht="15.75">
      <c r="A34" s="254" t="s">
        <v>94</v>
      </c>
      <c r="B34" s="148">
        <f>B33+2</f>
        <v>45140</v>
      </c>
      <c r="C34" s="148">
        <f t="shared" ref="C34" si="5">B34</f>
        <v>45140</v>
      </c>
      <c r="D34" s="76">
        <f>D32+7</f>
        <v>45142</v>
      </c>
      <c r="E34" s="57">
        <f>D34+35</f>
        <v>45177</v>
      </c>
      <c r="F34" s="57">
        <f>E34+2</f>
        <v>45179</v>
      </c>
      <c r="G34" s="57">
        <f>F34+2</f>
        <v>45181</v>
      </c>
      <c r="H34" s="57">
        <f>G34+3</f>
        <v>45184</v>
      </c>
      <c r="I34" s="58">
        <f>H34+3</f>
        <v>45187</v>
      </c>
    </row>
    <row r="35" spans="1:9" ht="16.5" thickBot="1">
      <c r="A35" s="65"/>
      <c r="B35" s="35"/>
      <c r="C35" s="66"/>
      <c r="D35" s="66"/>
      <c r="E35" s="66"/>
      <c r="F35" s="67"/>
      <c r="G35" s="60"/>
    </row>
    <row r="36" spans="1:9" ht="16.5" thickBot="1">
      <c r="A36" s="427" t="s">
        <v>95</v>
      </c>
      <c r="B36" s="427"/>
      <c r="C36" s="427"/>
      <c r="D36" s="427"/>
      <c r="E36" s="427"/>
      <c r="F36" s="427"/>
      <c r="G36" s="60"/>
    </row>
    <row r="37" spans="1:9" ht="42.75" customHeight="1" thickBot="1">
      <c r="A37" s="68" t="s">
        <v>96</v>
      </c>
      <c r="B37" s="69" t="s">
        <v>97</v>
      </c>
      <c r="C37" s="70" t="s">
        <v>45</v>
      </c>
      <c r="D37" s="69" t="s">
        <v>7</v>
      </c>
      <c r="E37" s="71" t="s">
        <v>98</v>
      </c>
      <c r="F37" s="72" t="s">
        <v>99</v>
      </c>
      <c r="G37" s="60"/>
    </row>
    <row r="38" spans="1:9" ht="15.75">
      <c r="A38" s="330" t="s">
        <v>100</v>
      </c>
      <c r="B38" s="325">
        <v>45106</v>
      </c>
      <c r="C38" s="323">
        <f>B38+1</f>
        <v>45107</v>
      </c>
      <c r="D38" s="327">
        <f>C38+2</f>
        <v>45109</v>
      </c>
      <c r="E38" s="325">
        <f>D38+22</f>
        <v>45131</v>
      </c>
      <c r="F38" s="73">
        <f>E38+7</f>
        <v>45138</v>
      </c>
      <c r="G38" s="60"/>
    </row>
    <row r="39" spans="1:9" ht="15.75">
      <c r="A39" s="331" t="s">
        <v>101</v>
      </c>
      <c r="B39" s="326">
        <f>B38+7</f>
        <v>45113</v>
      </c>
      <c r="C39" s="324">
        <f t="shared" ref="C39:C41" si="6">B39+1</f>
        <v>45114</v>
      </c>
      <c r="D39" s="328">
        <f>C39+2</f>
        <v>45116</v>
      </c>
      <c r="E39" s="326">
        <f t="shared" ref="E39:E41" si="7">D39+22</f>
        <v>45138</v>
      </c>
      <c r="F39" s="74">
        <f t="shared" ref="F39:F41" si="8">E39+7</f>
        <v>45145</v>
      </c>
      <c r="G39" s="60"/>
    </row>
    <row r="40" spans="1:9" ht="15.75">
      <c r="A40" s="87" t="s">
        <v>102</v>
      </c>
      <c r="B40" s="326">
        <f t="shared" ref="B40:B42" si="9">B39+7</f>
        <v>45120</v>
      </c>
      <c r="C40" s="324">
        <f t="shared" si="6"/>
        <v>45121</v>
      </c>
      <c r="D40" s="328">
        <f>C40+2</f>
        <v>45123</v>
      </c>
      <c r="E40" s="326">
        <f t="shared" si="7"/>
        <v>45145</v>
      </c>
      <c r="F40" s="74">
        <f t="shared" si="8"/>
        <v>45152</v>
      </c>
      <c r="G40" s="60"/>
    </row>
    <row r="41" spans="1:9" ht="15.75">
      <c r="A41" s="87" t="s">
        <v>103</v>
      </c>
      <c r="B41" s="326">
        <f t="shared" si="9"/>
        <v>45127</v>
      </c>
      <c r="C41" s="324">
        <f t="shared" si="6"/>
        <v>45128</v>
      </c>
      <c r="D41" s="328">
        <f>C41+2</f>
        <v>45130</v>
      </c>
      <c r="E41" s="326">
        <f t="shared" si="7"/>
        <v>45152</v>
      </c>
      <c r="F41" s="74">
        <f t="shared" si="8"/>
        <v>45159</v>
      </c>
      <c r="G41" s="60"/>
    </row>
    <row r="42" spans="1:9" ht="16.5" thickBot="1">
      <c r="A42" s="373" t="s">
        <v>104</v>
      </c>
      <c r="B42" s="374">
        <f t="shared" si="9"/>
        <v>45134</v>
      </c>
      <c r="C42" s="375">
        <f t="shared" ref="C42" si="10">B42+1</f>
        <v>45135</v>
      </c>
      <c r="D42" s="329">
        <f>C42+2</f>
        <v>45137</v>
      </c>
      <c r="E42" s="374">
        <f t="shared" ref="E42" si="11">D42+22</f>
        <v>45159</v>
      </c>
      <c r="F42" s="376">
        <f t="shared" ref="F42" si="12">E42+7</f>
        <v>45166</v>
      </c>
      <c r="G42" s="60"/>
    </row>
    <row r="43" spans="1:9" ht="15.75">
      <c r="A43" s="182"/>
      <c r="B43" s="66"/>
      <c r="C43" s="66"/>
      <c r="D43" s="66"/>
      <c r="E43" s="66"/>
      <c r="F43" s="183"/>
      <c r="G43" s="60"/>
    </row>
    <row r="44" spans="1:9" ht="16.5" thickBot="1">
      <c r="A44" s="77"/>
      <c r="B44" s="78"/>
      <c r="C44" s="78"/>
      <c r="D44" s="78"/>
      <c r="E44" s="79"/>
      <c r="F44" s="80"/>
      <c r="G44" s="60"/>
    </row>
    <row r="45" spans="1:9" ht="15.75">
      <c r="A45" s="428" t="s">
        <v>105</v>
      </c>
      <c r="B45" s="429"/>
      <c r="C45" s="429"/>
      <c r="D45" s="429"/>
      <c r="E45" s="429"/>
      <c r="F45" s="60"/>
    </row>
    <row r="46" spans="1:9" ht="20.25" customHeight="1" thickBot="1">
      <c r="A46" s="430" t="s">
        <v>106</v>
      </c>
      <c r="B46" s="431"/>
      <c r="C46" s="431"/>
      <c r="D46" s="431"/>
      <c r="E46" s="431"/>
      <c r="F46" s="60"/>
    </row>
    <row r="47" spans="1:9" ht="30">
      <c r="A47" s="81" t="s">
        <v>107</v>
      </c>
      <c r="B47" s="82" t="s">
        <v>44</v>
      </c>
      <c r="C47" s="83" t="s">
        <v>45</v>
      </c>
      <c r="D47" s="83" t="s">
        <v>7</v>
      </c>
      <c r="E47" s="84" t="s">
        <v>108</v>
      </c>
      <c r="F47" s="60"/>
    </row>
    <row r="48" spans="1:9" ht="15.75">
      <c r="A48" s="174" t="s">
        <v>109</v>
      </c>
      <c r="B48" s="33">
        <v>45112</v>
      </c>
      <c r="C48" s="33">
        <f>B48</f>
        <v>45112</v>
      </c>
      <c r="D48" s="33">
        <f>C48+2</f>
        <v>45114</v>
      </c>
      <c r="E48" s="32">
        <f>D48+21</f>
        <v>45135</v>
      </c>
      <c r="F48" s="60"/>
    </row>
    <row r="49" spans="1:8" ht="15" customHeight="1">
      <c r="A49" s="174" t="s">
        <v>110</v>
      </c>
      <c r="B49" s="89">
        <f>B48+7</f>
        <v>45119</v>
      </c>
      <c r="C49" s="89">
        <f>B49</f>
        <v>45119</v>
      </c>
      <c r="D49" s="89">
        <f>C49+2</f>
        <v>45121</v>
      </c>
      <c r="E49" s="32">
        <f>D49+21</f>
        <v>45142</v>
      </c>
      <c r="F49" s="60"/>
    </row>
    <row r="50" spans="1:8" ht="15.75">
      <c r="A50" s="179" t="s">
        <v>111</v>
      </c>
      <c r="B50" s="89">
        <f t="shared" ref="B50:B51" si="13">B49+7</f>
        <v>45126</v>
      </c>
      <c r="C50" s="89">
        <f t="shared" ref="C50:C51" si="14">B50</f>
        <v>45126</v>
      </c>
      <c r="D50" s="89">
        <f t="shared" ref="D50:D51" si="15">C50+2</f>
        <v>45128</v>
      </c>
      <c r="E50" s="32">
        <f t="shared" ref="E50:E51" si="16">D50+21</f>
        <v>45149</v>
      </c>
      <c r="F50" s="60"/>
    </row>
    <row r="51" spans="1:8" ht="16.5" thickBot="1">
      <c r="A51" s="75" t="s">
        <v>112</v>
      </c>
      <c r="B51" s="90">
        <f t="shared" si="13"/>
        <v>45133</v>
      </c>
      <c r="C51" s="90">
        <f t="shared" si="14"/>
        <v>45133</v>
      </c>
      <c r="D51" s="90">
        <f t="shared" si="15"/>
        <v>45135</v>
      </c>
      <c r="E51" s="91">
        <f t="shared" si="16"/>
        <v>45156</v>
      </c>
      <c r="F51" s="60"/>
    </row>
    <row r="52" spans="1:8" ht="15.75">
      <c r="A52" s="92"/>
      <c r="B52" s="78"/>
      <c r="C52" s="78"/>
      <c r="D52" s="78"/>
      <c r="E52" s="79"/>
      <c r="F52" s="60"/>
    </row>
    <row r="53" spans="1:8" ht="16.5" thickBot="1">
      <c r="A53" s="92"/>
      <c r="B53" s="78"/>
      <c r="C53" s="78"/>
      <c r="D53" s="78"/>
      <c r="E53" s="79"/>
      <c r="F53" s="60"/>
    </row>
    <row r="54" spans="1:8" ht="15.75">
      <c r="A54" s="428" t="s">
        <v>113</v>
      </c>
      <c r="B54" s="429"/>
      <c r="C54" s="429"/>
      <c r="D54" s="429"/>
      <c r="E54" s="429"/>
      <c r="F54" s="60"/>
    </row>
    <row r="55" spans="1:8" ht="16.5" thickBot="1">
      <c r="A55" s="430" t="s">
        <v>106</v>
      </c>
      <c r="B55" s="431"/>
      <c r="C55" s="431"/>
      <c r="D55" s="431"/>
      <c r="E55" s="431"/>
      <c r="F55" s="60"/>
    </row>
    <row r="56" spans="1:8" ht="30.75" thickBot="1">
      <c r="A56" s="81" t="s">
        <v>107</v>
      </c>
      <c r="B56" s="82" t="s">
        <v>114</v>
      </c>
      <c r="C56" s="83" t="s">
        <v>45</v>
      </c>
      <c r="D56" s="83" t="s">
        <v>7</v>
      </c>
      <c r="E56" s="84" t="s">
        <v>115</v>
      </c>
      <c r="F56" s="60"/>
    </row>
    <row r="57" spans="1:8" ht="15.75">
      <c r="A57" s="85" t="s">
        <v>116</v>
      </c>
      <c r="B57" s="86">
        <v>44742</v>
      </c>
      <c r="C57" s="15">
        <f>B57</f>
        <v>44742</v>
      </c>
      <c r="D57" s="15">
        <f>C57+2</f>
        <v>44744</v>
      </c>
      <c r="E57" s="16">
        <f>D57+22</f>
        <v>44766</v>
      </c>
      <c r="F57" s="60"/>
    </row>
    <row r="58" spans="1:8" ht="15.75">
      <c r="A58" s="122" t="s">
        <v>117</v>
      </c>
      <c r="B58" s="88">
        <f>B57+7</f>
        <v>44749</v>
      </c>
      <c r="C58" s="33">
        <f>B58</f>
        <v>44749</v>
      </c>
      <c r="D58" s="33">
        <f>C58+2</f>
        <v>44751</v>
      </c>
      <c r="E58" s="32">
        <f>D58+22</f>
        <v>44773</v>
      </c>
      <c r="F58" s="60"/>
    </row>
    <row r="59" spans="1:8" ht="15.75">
      <c r="A59" s="87" t="s">
        <v>118</v>
      </c>
      <c r="B59" s="88">
        <f t="shared" ref="B59:B61" si="17">B58+7</f>
        <v>44756</v>
      </c>
      <c r="C59" s="89">
        <f t="shared" ref="C59:C60" si="18">B59</f>
        <v>44756</v>
      </c>
      <c r="D59" s="89">
        <f t="shared" ref="D59:D60" si="19">C59+2</f>
        <v>44758</v>
      </c>
      <c r="E59" s="32">
        <f t="shared" ref="E59:E60" si="20">D59+22</f>
        <v>44780</v>
      </c>
      <c r="F59" s="80"/>
      <c r="G59" s="60"/>
    </row>
    <row r="60" spans="1:8" ht="15.75">
      <c r="A60" s="87" t="s">
        <v>119</v>
      </c>
      <c r="B60" s="88">
        <f t="shared" si="17"/>
        <v>44763</v>
      </c>
      <c r="C60" s="89">
        <f t="shared" si="18"/>
        <v>44763</v>
      </c>
      <c r="D60" s="89">
        <f t="shared" si="19"/>
        <v>44765</v>
      </c>
      <c r="E60" s="32">
        <f t="shared" si="20"/>
        <v>44787</v>
      </c>
      <c r="F60" s="80"/>
      <c r="G60" s="60"/>
    </row>
    <row r="61" spans="1:8" ht="16.5" thickBot="1">
      <c r="A61" s="373" t="s">
        <v>120</v>
      </c>
      <c r="B61" s="377">
        <f t="shared" si="17"/>
        <v>44770</v>
      </c>
      <c r="C61" s="378">
        <f t="shared" ref="C61" si="21">B61</f>
        <v>44770</v>
      </c>
      <c r="D61" s="378">
        <f t="shared" ref="D61" si="22">C61+2</f>
        <v>44772</v>
      </c>
      <c r="E61" s="379">
        <f t="shared" ref="E61" si="23">D61+22</f>
        <v>44794</v>
      </c>
      <c r="F61" s="80"/>
      <c r="G61" s="60"/>
    </row>
    <row r="62" spans="1:8" ht="15.75">
      <c r="A62" s="92"/>
      <c r="B62" s="78"/>
      <c r="C62" s="78"/>
      <c r="D62" s="78"/>
      <c r="E62" s="79"/>
      <c r="F62" s="80"/>
      <c r="G62" s="60"/>
    </row>
    <row r="63" spans="1:8" ht="15.75">
      <c r="A63" s="93"/>
      <c r="B63" s="35"/>
      <c r="C63" s="35"/>
      <c r="D63" s="66"/>
      <c r="E63" s="66"/>
      <c r="F63" s="66"/>
      <c r="G63" s="60"/>
    </row>
    <row r="64" spans="1:8">
      <c r="A64" s="305" t="s">
        <v>121</v>
      </c>
      <c r="B64" s="94"/>
      <c r="C64" s="94"/>
      <c r="D64" s="94"/>
      <c r="E64" s="94"/>
      <c r="F64" s="94"/>
      <c r="G64" s="94"/>
      <c r="H64" s="94"/>
    </row>
    <row r="65" spans="1:9" ht="30.75" thickBot="1">
      <c r="A65" s="95" t="s">
        <v>96</v>
      </c>
      <c r="B65" s="82" t="s">
        <v>122</v>
      </c>
      <c r="C65" s="83" t="s">
        <v>45</v>
      </c>
      <c r="D65" s="83" t="s">
        <v>7</v>
      </c>
      <c r="E65" s="83" t="s">
        <v>123</v>
      </c>
      <c r="F65" s="83" t="s">
        <v>124</v>
      </c>
      <c r="G65" s="96" t="s">
        <v>125</v>
      </c>
      <c r="H65" s="97" t="s">
        <v>126</v>
      </c>
    </row>
    <row r="66" spans="1:9" ht="15.6" customHeight="1">
      <c r="A66" s="333" t="s">
        <v>127</v>
      </c>
      <c r="B66" s="334">
        <f>D66-4</f>
        <v>45110</v>
      </c>
      <c r="C66" s="252" t="s">
        <v>128</v>
      </c>
      <c r="D66" s="253">
        <v>45114</v>
      </c>
      <c r="E66" s="253">
        <f>D66+15</f>
        <v>45129</v>
      </c>
      <c r="F66" s="252">
        <f>E66+2</f>
        <v>45131</v>
      </c>
      <c r="G66" s="203">
        <f>F66+2</f>
        <v>45133</v>
      </c>
      <c r="H66" s="204">
        <f>G66+2</f>
        <v>45135</v>
      </c>
    </row>
    <row r="67" spans="1:9" ht="19.5" customHeight="1">
      <c r="A67" s="337" t="s">
        <v>78</v>
      </c>
      <c r="B67" s="62">
        <f>D67-4</f>
        <v>45117</v>
      </c>
      <c r="C67" s="332" t="s">
        <v>128</v>
      </c>
      <c r="D67" s="211">
        <f>D66+7</f>
        <v>45121</v>
      </c>
      <c r="E67" s="211">
        <f t="shared" ref="E67" si="24">D67+15</f>
        <v>45136</v>
      </c>
      <c r="F67" s="255">
        <f t="shared" ref="F67:G67" si="25">E67+2</f>
        <v>45138</v>
      </c>
      <c r="G67" s="188">
        <f t="shared" si="25"/>
        <v>45140</v>
      </c>
      <c r="H67" s="205">
        <f>G67+2</f>
        <v>45142</v>
      </c>
    </row>
    <row r="68" spans="1:9" ht="15.6" customHeight="1">
      <c r="A68" s="337" t="s">
        <v>129</v>
      </c>
      <c r="B68" s="62">
        <f>D68-4</f>
        <v>45124</v>
      </c>
      <c r="C68" s="332" t="s">
        <v>128</v>
      </c>
      <c r="D68" s="211">
        <f>D67+7</f>
        <v>45128</v>
      </c>
      <c r="E68" s="211">
        <f t="shared" ref="E68:E69" si="26">D68+15</f>
        <v>45143</v>
      </c>
      <c r="F68" s="255">
        <f t="shared" ref="F68:F69" si="27">E68+2</f>
        <v>45145</v>
      </c>
      <c r="G68" s="188">
        <f t="shared" ref="G68" si="28">F68+2</f>
        <v>45147</v>
      </c>
      <c r="H68" s="205">
        <f t="shared" ref="H68" si="29">G68+2</f>
        <v>45149</v>
      </c>
    </row>
    <row r="69" spans="1:9" ht="15.75">
      <c r="A69" s="335" t="s">
        <v>130</v>
      </c>
      <c r="B69" s="336">
        <f>D69-4</f>
        <v>45131</v>
      </c>
      <c r="C69" s="255" t="s">
        <v>128</v>
      </c>
      <c r="D69" s="211">
        <f t="shared" ref="D69" si="30">D68+7</f>
        <v>45135</v>
      </c>
      <c r="E69" s="211">
        <f t="shared" si="26"/>
        <v>45150</v>
      </c>
      <c r="F69" s="255">
        <f t="shared" si="27"/>
        <v>45152</v>
      </c>
      <c r="G69" s="188">
        <f t="shared" ref="G69" si="31">F69+2</f>
        <v>45154</v>
      </c>
      <c r="H69" s="205">
        <f t="shared" ref="H69" si="32">G69+2</f>
        <v>45156</v>
      </c>
    </row>
    <row r="70" spans="1:9" ht="16.5" thickBot="1">
      <c r="B70" s="35"/>
      <c r="C70" s="35"/>
      <c r="D70" s="66"/>
      <c r="E70" s="66"/>
      <c r="F70" s="67"/>
      <c r="G70" s="60"/>
    </row>
    <row r="71" spans="1:9" ht="15.75" thickBot="1">
      <c r="A71" s="270" t="s">
        <v>131</v>
      </c>
      <c r="B71" s="271"/>
      <c r="C71" s="271"/>
      <c r="D71" s="271"/>
      <c r="E71" s="271"/>
      <c r="F71" s="271"/>
      <c r="G71" s="271"/>
      <c r="H71" s="272"/>
    </row>
    <row r="72" spans="1:9" ht="30.75" thickBot="1">
      <c r="A72" s="99" t="s">
        <v>96</v>
      </c>
      <c r="B72" s="260" t="s">
        <v>122</v>
      </c>
      <c r="C72" s="100" t="s">
        <v>45</v>
      </c>
      <c r="D72" s="100" t="s">
        <v>7</v>
      </c>
      <c r="E72" s="100" t="s">
        <v>132</v>
      </c>
      <c r="F72" s="101" t="s">
        <v>123</v>
      </c>
      <c r="G72" s="100" t="s">
        <v>126</v>
      </c>
      <c r="H72" s="102" t="s">
        <v>124</v>
      </c>
    </row>
    <row r="73" spans="1:9" ht="15.75">
      <c r="A73" s="273" t="s">
        <v>133</v>
      </c>
      <c r="B73" s="259">
        <f>D73-2</f>
        <v>45110</v>
      </c>
      <c r="C73" s="256" t="s">
        <v>128</v>
      </c>
      <c r="D73" s="165">
        <v>45112</v>
      </c>
      <c r="E73" s="165">
        <f>D73+8</f>
        <v>45120</v>
      </c>
      <c r="F73" s="166">
        <f t="shared" ref="F73" si="33">D73+17</f>
        <v>45129</v>
      </c>
      <c r="G73" s="167">
        <f t="shared" ref="G73" si="34">F73+3</f>
        <v>45132</v>
      </c>
      <c r="H73" s="274">
        <f>G73+2</f>
        <v>45134</v>
      </c>
    </row>
    <row r="74" spans="1:9" ht="15.75">
      <c r="A74" s="372" t="s">
        <v>134</v>
      </c>
      <c r="B74" s="259">
        <f>D74-2</f>
        <v>45110</v>
      </c>
      <c r="C74" s="256" t="s">
        <v>128</v>
      </c>
      <c r="D74" s="165">
        <v>45112</v>
      </c>
      <c r="E74" s="165">
        <f>D74+8</f>
        <v>45120</v>
      </c>
      <c r="F74" s="166">
        <f t="shared" ref="F74" si="35">D74+17</f>
        <v>45129</v>
      </c>
      <c r="G74" s="167">
        <f t="shared" ref="G74" si="36">F74+3</f>
        <v>45132</v>
      </c>
      <c r="H74" s="274">
        <f>G74+2</f>
        <v>45134</v>
      </c>
    </row>
    <row r="75" spans="1:9" ht="15.75">
      <c r="A75" s="275" t="s">
        <v>135</v>
      </c>
      <c r="B75" s="258">
        <f t="shared" ref="B75:B76" si="37">D75-2</f>
        <v>45121</v>
      </c>
      <c r="C75" s="257" t="s">
        <v>128</v>
      </c>
      <c r="D75" s="168">
        <f>D73+11</f>
        <v>45123</v>
      </c>
      <c r="E75" s="168">
        <f>D75+8</f>
        <v>45131</v>
      </c>
      <c r="F75" s="169">
        <f>D75+17</f>
        <v>45140</v>
      </c>
      <c r="G75" s="170">
        <f>F75+3</f>
        <v>45143</v>
      </c>
      <c r="H75" s="276">
        <f>G75+2</f>
        <v>45145</v>
      </c>
    </row>
    <row r="76" spans="1:9" ht="15.75">
      <c r="A76" s="277" t="s">
        <v>136</v>
      </c>
      <c r="B76" s="261">
        <f t="shared" si="37"/>
        <v>45128</v>
      </c>
      <c r="C76" s="262" t="s">
        <v>128</v>
      </c>
      <c r="D76" s="263">
        <f>D75+7</f>
        <v>45130</v>
      </c>
      <c r="E76" s="263">
        <f>D76+8</f>
        <v>45138</v>
      </c>
      <c r="F76" s="264">
        <f>D76+17</f>
        <v>45147</v>
      </c>
      <c r="G76" s="265">
        <f>F76+3</f>
        <v>45150</v>
      </c>
      <c r="H76" s="278">
        <f>G76+2</f>
        <v>45152</v>
      </c>
    </row>
    <row r="77" spans="1:9" ht="15.75">
      <c r="A77" s="279" t="s">
        <v>137</v>
      </c>
      <c r="B77" s="266">
        <f>D77-4</f>
        <v>45130</v>
      </c>
      <c r="C77" s="267" t="s">
        <v>128</v>
      </c>
      <c r="D77" s="267">
        <f>D76+4</f>
        <v>45134</v>
      </c>
      <c r="E77" s="267">
        <f>D77+8</f>
        <v>45142</v>
      </c>
      <c r="F77" s="268">
        <f>D77+17</f>
        <v>45151</v>
      </c>
      <c r="G77" s="269">
        <f>F77+3</f>
        <v>45154</v>
      </c>
      <c r="H77" s="280">
        <f>G77+2</f>
        <v>45156</v>
      </c>
    </row>
    <row r="78" spans="1:9" ht="16.5" thickBot="1">
      <c r="A78" s="159"/>
      <c r="B78" s="160"/>
      <c r="C78" s="161"/>
      <c r="D78" s="161"/>
      <c r="E78" s="161"/>
      <c r="F78" s="162"/>
      <c r="G78" s="163"/>
      <c r="H78" s="164"/>
    </row>
    <row r="79" spans="1:9">
      <c r="A79" s="438" t="s">
        <v>138</v>
      </c>
      <c r="B79" s="439"/>
      <c r="C79" s="439"/>
      <c r="D79" s="439"/>
      <c r="E79" s="439"/>
      <c r="F79" s="439"/>
      <c r="G79" s="439"/>
      <c r="H79" s="439"/>
      <c r="I79" s="440"/>
    </row>
    <row r="80" spans="1:9" ht="30">
      <c r="A80" s="342" t="s">
        <v>96</v>
      </c>
      <c r="B80" s="341" t="s">
        <v>122</v>
      </c>
      <c r="C80" s="341" t="s">
        <v>45</v>
      </c>
      <c r="D80" s="341" t="s">
        <v>7</v>
      </c>
      <c r="E80" s="341" t="s">
        <v>139</v>
      </c>
      <c r="F80" s="341" t="s">
        <v>140</v>
      </c>
      <c r="G80" s="341" t="s">
        <v>124</v>
      </c>
      <c r="H80" s="341" t="s">
        <v>141</v>
      </c>
      <c r="I80" s="343" t="s">
        <v>142</v>
      </c>
    </row>
    <row r="81" spans="1:9" ht="15.75">
      <c r="A81" s="344" t="s">
        <v>143</v>
      </c>
      <c r="B81" s="33">
        <f>D81-3</f>
        <v>44742</v>
      </c>
      <c r="C81" s="309" t="s">
        <v>128</v>
      </c>
      <c r="D81" s="309">
        <v>44745</v>
      </c>
      <c r="E81" s="309">
        <f>D81+7</f>
        <v>44752</v>
      </c>
      <c r="F81" s="338">
        <f>D81+15</f>
        <v>44760</v>
      </c>
      <c r="G81" s="339">
        <f t="shared" ref="G81:H83" si="38">F81+2</f>
        <v>44762</v>
      </c>
      <c r="H81" s="340">
        <f t="shared" si="38"/>
        <v>44764</v>
      </c>
      <c r="I81" s="345">
        <f>H81+4</f>
        <v>44768</v>
      </c>
    </row>
    <row r="82" spans="1:9" ht="15.75">
      <c r="A82" s="346" t="s">
        <v>144</v>
      </c>
      <c r="B82" s="33">
        <f>D82-3</f>
        <v>44749</v>
      </c>
      <c r="C82" s="309" t="s">
        <v>128</v>
      </c>
      <c r="D82" s="309">
        <f>D81+7</f>
        <v>44752</v>
      </c>
      <c r="E82" s="309">
        <f>D82+7</f>
        <v>44759</v>
      </c>
      <c r="F82" s="338">
        <f>D82+15</f>
        <v>44767</v>
      </c>
      <c r="G82" s="339">
        <f t="shared" si="38"/>
        <v>44769</v>
      </c>
      <c r="H82" s="340">
        <f t="shared" si="38"/>
        <v>44771</v>
      </c>
      <c r="I82" s="345">
        <f>H82+4</f>
        <v>44775</v>
      </c>
    </row>
    <row r="83" spans="1:9" ht="15.75">
      <c r="A83" s="346" t="s">
        <v>145</v>
      </c>
      <c r="B83" s="33">
        <f>D83-3</f>
        <v>44756</v>
      </c>
      <c r="C83" s="309" t="s">
        <v>128</v>
      </c>
      <c r="D83" s="309">
        <f>D82+7</f>
        <v>44759</v>
      </c>
      <c r="E83" s="309">
        <f>D83+7</f>
        <v>44766</v>
      </c>
      <c r="F83" s="338">
        <f>D83+15</f>
        <v>44774</v>
      </c>
      <c r="G83" s="339">
        <f t="shared" si="38"/>
        <v>44776</v>
      </c>
      <c r="H83" s="340">
        <f t="shared" si="38"/>
        <v>44778</v>
      </c>
      <c r="I83" s="345">
        <f>H83+4</f>
        <v>44782</v>
      </c>
    </row>
    <row r="84" spans="1:9" ht="15.75">
      <c r="A84" s="346" t="s">
        <v>146</v>
      </c>
      <c r="B84" s="33">
        <f t="shared" ref="B84" si="39">D84-3</f>
        <v>44763</v>
      </c>
      <c r="C84" s="309" t="s">
        <v>128</v>
      </c>
      <c r="D84" s="309">
        <f>D83+7</f>
        <v>44766</v>
      </c>
      <c r="E84" s="309">
        <f t="shared" ref="E84" si="40">D84+7</f>
        <v>44773</v>
      </c>
      <c r="F84" s="338">
        <f t="shared" ref="F84" si="41">D84+15</f>
        <v>44781</v>
      </c>
      <c r="G84" s="339">
        <f t="shared" ref="G84" si="42">F84+2</f>
        <v>44783</v>
      </c>
      <c r="H84" s="340">
        <f t="shared" ref="H84" si="43">G84+2</f>
        <v>44785</v>
      </c>
      <c r="I84" s="345">
        <f t="shared" ref="I84" si="44">H84+4</f>
        <v>44789</v>
      </c>
    </row>
    <row r="85" spans="1:9" ht="16.5" thickBot="1">
      <c r="A85" s="352" t="s">
        <v>147</v>
      </c>
      <c r="B85" s="310">
        <f t="shared" ref="B85" si="45">D85-3</f>
        <v>44770</v>
      </c>
      <c r="C85" s="347" t="s">
        <v>128</v>
      </c>
      <c r="D85" s="347">
        <f>D84+7</f>
        <v>44773</v>
      </c>
      <c r="E85" s="347">
        <f t="shared" ref="E85" si="46">D85+7</f>
        <v>44780</v>
      </c>
      <c r="F85" s="348">
        <f t="shared" ref="F85" si="47">D85+15</f>
        <v>44788</v>
      </c>
      <c r="G85" s="349">
        <f t="shared" ref="G85" si="48">F85+2</f>
        <v>44790</v>
      </c>
      <c r="H85" s="350">
        <f t="shared" ref="H85" si="49">G85+2</f>
        <v>44792</v>
      </c>
      <c r="I85" s="351">
        <f t="shared" ref="I85" si="50">H85+4</f>
        <v>44796</v>
      </c>
    </row>
    <row r="86" spans="1:9" ht="15.75">
      <c r="A86" s="98"/>
      <c r="B86" s="66"/>
      <c r="C86" s="106"/>
      <c r="D86" s="103"/>
      <c r="E86" s="104"/>
      <c r="F86" s="105"/>
      <c r="G86" s="107"/>
    </row>
    <row r="87" spans="1:9" ht="15.75">
      <c r="A87" s="108" t="s">
        <v>148</v>
      </c>
      <c r="B87" s="109"/>
      <c r="C87" s="109"/>
      <c r="D87" s="109"/>
      <c r="E87" s="109"/>
      <c r="F87" s="109"/>
      <c r="G87" s="109"/>
    </row>
    <row r="88" spans="1:9" ht="36" customHeight="1" thickBot="1">
      <c r="A88" s="110" t="s">
        <v>4</v>
      </c>
      <c r="B88" s="111" t="s">
        <v>68</v>
      </c>
      <c r="C88" s="112" t="s">
        <v>45</v>
      </c>
      <c r="D88" s="112" t="s">
        <v>7</v>
      </c>
      <c r="E88" s="112" t="s">
        <v>140</v>
      </c>
      <c r="F88" s="112" t="s">
        <v>149</v>
      </c>
      <c r="G88" s="113" t="s">
        <v>150</v>
      </c>
    </row>
    <row r="89" spans="1:9" ht="18.75" customHeight="1">
      <c r="A89" s="142" t="s">
        <v>151</v>
      </c>
      <c r="B89" s="143">
        <f>D89-2</f>
        <v>45106</v>
      </c>
      <c r="C89" s="144" t="s">
        <v>128</v>
      </c>
      <c r="D89" s="145">
        <v>45108</v>
      </c>
      <c r="E89" s="145">
        <f>D89+15</f>
        <v>45123</v>
      </c>
      <c r="F89" s="145">
        <f>D89+17</f>
        <v>45125</v>
      </c>
      <c r="G89" s="146">
        <f>F89+2</f>
        <v>45127</v>
      </c>
    </row>
    <row r="90" spans="1:9" ht="18.75" customHeight="1">
      <c r="A90" s="142" t="s">
        <v>152</v>
      </c>
      <c r="B90" s="143">
        <f t="shared" ref="B90:B92" si="51">D90-2</f>
        <v>45112</v>
      </c>
      <c r="C90" s="144" t="s">
        <v>128</v>
      </c>
      <c r="D90" s="145">
        <f>D89+6</f>
        <v>45114</v>
      </c>
      <c r="E90" s="145">
        <f t="shared" ref="E90:E92" si="52">D90+15</f>
        <v>45129</v>
      </c>
      <c r="F90" s="145">
        <f t="shared" ref="F90:F92" si="53">D90+17</f>
        <v>45131</v>
      </c>
      <c r="G90" s="146">
        <f t="shared" ref="G90:G92" si="54">F90+2</f>
        <v>45133</v>
      </c>
    </row>
    <row r="91" spans="1:9" ht="18.75" customHeight="1">
      <c r="A91" s="142" t="s">
        <v>153</v>
      </c>
      <c r="B91" s="143">
        <f t="shared" si="51"/>
        <v>45119</v>
      </c>
      <c r="C91" s="144" t="s">
        <v>128</v>
      </c>
      <c r="D91" s="145">
        <f>D90+7</f>
        <v>45121</v>
      </c>
      <c r="E91" s="145">
        <f t="shared" si="52"/>
        <v>45136</v>
      </c>
      <c r="F91" s="145">
        <f t="shared" si="53"/>
        <v>45138</v>
      </c>
      <c r="G91" s="146">
        <f t="shared" si="54"/>
        <v>45140</v>
      </c>
    </row>
    <row r="92" spans="1:9" ht="18.75" customHeight="1" thickBot="1">
      <c r="A92" s="142" t="s">
        <v>154</v>
      </c>
      <c r="B92" s="143">
        <f t="shared" si="51"/>
        <v>45126</v>
      </c>
      <c r="C92" s="144" t="s">
        <v>128</v>
      </c>
      <c r="D92" s="145">
        <f>D91+7</f>
        <v>45128</v>
      </c>
      <c r="E92" s="145">
        <f t="shared" si="52"/>
        <v>45143</v>
      </c>
      <c r="F92" s="145">
        <f t="shared" si="53"/>
        <v>45145</v>
      </c>
      <c r="G92" s="146">
        <f t="shared" si="54"/>
        <v>45147</v>
      </c>
    </row>
    <row r="93" spans="1:9" ht="19.5" customHeight="1" thickBot="1">
      <c r="A93" s="142" t="s">
        <v>155</v>
      </c>
      <c r="B93" s="143">
        <f t="shared" ref="B93" si="55">D93-2</f>
        <v>45133</v>
      </c>
      <c r="C93" s="144" t="s">
        <v>128</v>
      </c>
      <c r="D93" s="145">
        <f>D92+7</f>
        <v>45135</v>
      </c>
      <c r="E93" s="145">
        <f t="shared" ref="E93" si="56">D93+15</f>
        <v>45150</v>
      </c>
      <c r="F93" s="145">
        <f t="shared" ref="F93" si="57">D93+17</f>
        <v>45152</v>
      </c>
      <c r="G93" s="146">
        <f t="shared" ref="G93" si="58">F93+2</f>
        <v>45154</v>
      </c>
    </row>
    <row r="94" spans="1:9" ht="19.5" customHeight="1">
      <c r="A94" s="353"/>
      <c r="B94" s="354"/>
      <c r="C94" s="355"/>
      <c r="D94" s="356"/>
      <c r="E94" s="356"/>
      <c r="F94" s="356"/>
      <c r="G94" s="356"/>
    </row>
    <row r="95" spans="1:9" ht="16.5" thickBot="1">
      <c r="A95" s="107"/>
      <c r="B95" s="114"/>
      <c r="C95" s="115"/>
      <c r="D95" s="115"/>
      <c r="E95" s="115"/>
      <c r="F95" s="115"/>
      <c r="G95" s="116"/>
    </row>
    <row r="96" spans="1:9" ht="26.25" customHeight="1" thickBot="1">
      <c r="A96" s="432" t="s">
        <v>156</v>
      </c>
      <c r="B96" s="433"/>
      <c r="C96" s="433"/>
      <c r="D96" s="433"/>
      <c r="E96" s="433"/>
      <c r="F96" s="433"/>
    </row>
    <row r="97" spans="1:8" ht="33" customHeight="1" thickBot="1">
      <c r="A97" s="117" t="s">
        <v>4</v>
      </c>
      <c r="B97" s="191" t="s">
        <v>122</v>
      </c>
      <c r="C97" s="118" t="s">
        <v>45</v>
      </c>
      <c r="D97" s="120" t="s">
        <v>7</v>
      </c>
      <c r="E97" s="120" t="s">
        <v>157</v>
      </c>
      <c r="F97" s="121" t="s">
        <v>158</v>
      </c>
      <c r="G97" s="116"/>
      <c r="H97" s="116"/>
    </row>
    <row r="98" spans="1:8" ht="19.5" customHeight="1">
      <c r="A98" s="180" t="s">
        <v>159</v>
      </c>
      <c r="B98" s="138">
        <f>D98-3</f>
        <v>45107</v>
      </c>
      <c r="C98" s="189" t="s">
        <v>128</v>
      </c>
      <c r="D98" s="139">
        <v>45110</v>
      </c>
      <c r="E98" s="138">
        <f t="shared" ref="E98" si="59">D98+6</f>
        <v>45116</v>
      </c>
      <c r="F98" s="140">
        <f>E98+1</f>
        <v>45117</v>
      </c>
      <c r="G98" s="116"/>
      <c r="H98" s="116"/>
    </row>
    <row r="99" spans="1:8" ht="16.5" customHeight="1">
      <c r="A99" s="181" t="s">
        <v>160</v>
      </c>
      <c r="B99" s="137">
        <f>D99-3</f>
        <v>45114</v>
      </c>
      <c r="C99" s="190" t="s">
        <v>128</v>
      </c>
      <c r="D99" s="137">
        <f>D98+7</f>
        <v>45117</v>
      </c>
      <c r="E99" s="137">
        <f t="shared" ref="E99" si="60">D99+6</f>
        <v>45123</v>
      </c>
      <c r="F99" s="141">
        <f>E99+1</f>
        <v>45124</v>
      </c>
      <c r="G99" s="116"/>
      <c r="H99" s="116"/>
    </row>
    <row r="100" spans="1:8" ht="17.25" customHeight="1">
      <c r="A100" s="181" t="s">
        <v>161</v>
      </c>
      <c r="B100" s="137">
        <f t="shared" ref="B100:B101" si="61">D100-3</f>
        <v>45121</v>
      </c>
      <c r="C100" s="190" t="s">
        <v>128</v>
      </c>
      <c r="D100" s="137">
        <f>D99+7</f>
        <v>45124</v>
      </c>
      <c r="E100" s="137">
        <f>D100+6</f>
        <v>45130</v>
      </c>
      <c r="F100" s="141">
        <f t="shared" ref="F100:F101" si="62">E100+1</f>
        <v>45131</v>
      </c>
      <c r="G100" s="116"/>
      <c r="H100" s="116"/>
    </row>
    <row r="101" spans="1:8" ht="17.25" customHeight="1">
      <c r="A101" s="181" t="s">
        <v>162</v>
      </c>
      <c r="B101" s="137">
        <f t="shared" si="61"/>
        <v>45128</v>
      </c>
      <c r="C101" s="190" t="s">
        <v>128</v>
      </c>
      <c r="D101" s="137">
        <f>D100+7</f>
        <v>45131</v>
      </c>
      <c r="E101" s="137">
        <f>D101+6</f>
        <v>45137</v>
      </c>
      <c r="F101" s="141">
        <f t="shared" si="62"/>
        <v>45138</v>
      </c>
      <c r="G101" s="116"/>
      <c r="H101" s="116"/>
    </row>
    <row r="102" spans="1:8" ht="17.25" customHeight="1">
      <c r="A102" s="181" t="s">
        <v>163</v>
      </c>
      <c r="B102" s="137">
        <f t="shared" ref="B102" si="63">D102-3</f>
        <v>45135</v>
      </c>
      <c r="C102" s="190" t="s">
        <v>128</v>
      </c>
      <c r="D102" s="137">
        <f>D101+7</f>
        <v>45138</v>
      </c>
      <c r="E102" s="137">
        <f>D102+6</f>
        <v>45144</v>
      </c>
      <c r="F102" s="141">
        <f t="shared" ref="F102" si="64">E102+1</f>
        <v>45145</v>
      </c>
      <c r="G102" s="116"/>
      <c r="H102" s="116"/>
    </row>
    <row r="103" spans="1:8" ht="15.75">
      <c r="A103" s="123"/>
      <c r="B103" s="124"/>
      <c r="C103" s="124"/>
      <c r="D103" s="124"/>
      <c r="E103" s="124"/>
      <c r="F103" s="124"/>
      <c r="G103" s="116"/>
    </row>
    <row r="104" spans="1:8" ht="15.75">
      <c r="A104" s="436" t="s">
        <v>164</v>
      </c>
      <c r="B104" s="437"/>
      <c r="C104" s="437"/>
      <c r="D104" s="437"/>
      <c r="E104" s="437"/>
      <c r="F104" s="437"/>
      <c r="G104" s="437"/>
    </row>
    <row r="105" spans="1:8" ht="30">
      <c r="A105" s="128" t="s">
        <v>4</v>
      </c>
      <c r="B105" s="118" t="s">
        <v>122</v>
      </c>
      <c r="C105" s="119" t="s">
        <v>45</v>
      </c>
      <c r="D105" s="129" t="s">
        <v>7</v>
      </c>
      <c r="E105" s="129" t="s">
        <v>165</v>
      </c>
      <c r="F105" s="129" t="s">
        <v>166</v>
      </c>
      <c r="G105" s="130" t="s">
        <v>167</v>
      </c>
    </row>
    <row r="106" spans="1:8" ht="15.75">
      <c r="A106" s="281" t="s">
        <v>168</v>
      </c>
      <c r="B106" s="131">
        <f>D106-2</f>
        <v>45112</v>
      </c>
      <c r="C106" s="131" t="s">
        <v>128</v>
      </c>
      <c r="D106" s="131">
        <v>45114</v>
      </c>
      <c r="E106" s="131">
        <f>D106+10</f>
        <v>45124</v>
      </c>
      <c r="F106" s="131">
        <f>D106+13</f>
        <v>45127</v>
      </c>
      <c r="G106" s="132">
        <f>D106+17</f>
        <v>45131</v>
      </c>
    </row>
    <row r="107" spans="1:8" ht="15.75">
      <c r="A107" s="282" t="s">
        <v>169</v>
      </c>
      <c r="B107" s="133">
        <f t="shared" ref="B107:B109" si="65">D107-2</f>
        <v>45119</v>
      </c>
      <c r="C107" s="133" t="s">
        <v>128</v>
      </c>
      <c r="D107" s="133">
        <f>D106+7</f>
        <v>45121</v>
      </c>
      <c r="E107" s="133">
        <f>D107+10</f>
        <v>45131</v>
      </c>
      <c r="F107" s="133">
        <f>D107+13</f>
        <v>45134</v>
      </c>
      <c r="G107" s="134">
        <f>D107+17</f>
        <v>45138</v>
      </c>
    </row>
    <row r="108" spans="1:8" ht="15.75">
      <c r="A108" s="283" t="s">
        <v>170</v>
      </c>
      <c r="B108" s="133">
        <f t="shared" si="65"/>
        <v>45126</v>
      </c>
      <c r="C108" s="133" t="s">
        <v>128</v>
      </c>
      <c r="D108" s="133">
        <f t="shared" ref="D108:D109" si="66">D107+7</f>
        <v>45128</v>
      </c>
      <c r="E108" s="133">
        <f>D108+10</f>
        <v>45138</v>
      </c>
      <c r="F108" s="133">
        <f>D108+13</f>
        <v>45141</v>
      </c>
      <c r="G108" s="134">
        <f>D108+17</f>
        <v>45145</v>
      </c>
    </row>
    <row r="109" spans="1:8" ht="16.5" thickBot="1">
      <c r="A109" s="301" t="s">
        <v>171</v>
      </c>
      <c r="B109" s="135">
        <f t="shared" si="65"/>
        <v>45133</v>
      </c>
      <c r="C109" s="135" t="s">
        <v>128</v>
      </c>
      <c r="D109" s="135">
        <f t="shared" si="66"/>
        <v>45135</v>
      </c>
      <c r="E109" s="135">
        <f>D109+10</f>
        <v>45145</v>
      </c>
      <c r="F109" s="135">
        <f>D109+13</f>
        <v>45148</v>
      </c>
      <c r="G109" s="136">
        <f>D109+17</f>
        <v>45152</v>
      </c>
    </row>
    <row r="110" spans="1:8" ht="15.75">
      <c r="A110" s="123"/>
      <c r="B110" s="124"/>
      <c r="C110" s="124"/>
      <c r="D110" s="124"/>
      <c r="E110" s="124"/>
      <c r="F110" s="124"/>
    </row>
    <row r="111" spans="1:8" ht="23.25" customHeight="1" thickBot="1">
      <c r="A111" s="434" t="s">
        <v>172</v>
      </c>
      <c r="B111" s="435"/>
      <c r="C111" s="435"/>
      <c r="D111" s="435"/>
      <c r="E111" s="435"/>
      <c r="F111" s="435"/>
      <c r="G111" s="435"/>
    </row>
    <row r="112" spans="1:8" ht="35.25" customHeight="1">
      <c r="A112" s="210" t="s">
        <v>4</v>
      </c>
      <c r="B112" s="192" t="s">
        <v>122</v>
      </c>
      <c r="C112" s="192" t="s">
        <v>45</v>
      </c>
      <c r="D112" s="207" t="s">
        <v>7</v>
      </c>
      <c r="E112" s="207" t="s">
        <v>173</v>
      </c>
      <c r="F112" s="208" t="s">
        <v>174</v>
      </c>
      <c r="G112" s="209" t="s">
        <v>175</v>
      </c>
    </row>
    <row r="113" spans="1:7" ht="21" customHeight="1">
      <c r="A113" s="337" t="s">
        <v>78</v>
      </c>
      <c r="B113" s="360">
        <f>D113-2</f>
        <v>45111</v>
      </c>
      <c r="C113" s="357" t="s">
        <v>128</v>
      </c>
      <c r="D113" s="358">
        <v>45113</v>
      </c>
      <c r="E113" s="358">
        <f>D113+14</f>
        <v>45127</v>
      </c>
      <c r="F113" s="358">
        <f>E113+3</f>
        <v>45130</v>
      </c>
      <c r="G113" s="358">
        <f>F113+4</f>
        <v>45134</v>
      </c>
    </row>
    <row r="114" spans="1:7" ht="18" customHeight="1">
      <c r="A114" s="337" t="s">
        <v>78</v>
      </c>
      <c r="B114" s="360">
        <f t="shared" ref="B114:B115" si="67">D114-2</f>
        <v>45118</v>
      </c>
      <c r="C114" s="357" t="s">
        <v>128</v>
      </c>
      <c r="D114" s="358">
        <v>45120</v>
      </c>
      <c r="E114" s="358">
        <f>D114+14</f>
        <v>45134</v>
      </c>
      <c r="F114" s="358">
        <f>E114+3</f>
        <v>45137</v>
      </c>
      <c r="G114" s="358">
        <f t="shared" ref="G114:G116" si="68">F114+4</f>
        <v>45141</v>
      </c>
    </row>
    <row r="115" spans="1:7" ht="18" customHeight="1">
      <c r="A115" s="361" t="s">
        <v>176</v>
      </c>
      <c r="B115" s="360">
        <f t="shared" si="67"/>
        <v>45125</v>
      </c>
      <c r="C115" s="357" t="s">
        <v>128</v>
      </c>
      <c r="D115" s="358">
        <v>45127</v>
      </c>
      <c r="E115" s="358">
        <v>45141</v>
      </c>
      <c r="F115" s="358">
        <v>45144</v>
      </c>
      <c r="G115" s="358">
        <f t="shared" si="68"/>
        <v>45148</v>
      </c>
    </row>
    <row r="116" spans="1:7" ht="17.25">
      <c r="A116" s="359" t="s">
        <v>177</v>
      </c>
      <c r="B116" s="360">
        <f>D116-2</f>
        <v>45131</v>
      </c>
      <c r="C116" s="357" t="s">
        <v>128</v>
      </c>
      <c r="D116" s="358">
        <v>45133</v>
      </c>
      <c r="E116" s="358">
        <v>45150</v>
      </c>
      <c r="F116" s="358">
        <v>45154</v>
      </c>
      <c r="G116" s="358">
        <f t="shared" si="68"/>
        <v>45158</v>
      </c>
    </row>
    <row r="117" spans="1:7" ht="15.75" thickBot="1">
      <c r="A117" s="149"/>
      <c r="B117" s="149"/>
      <c r="C117" s="149"/>
      <c r="D117" s="149"/>
      <c r="E117" s="149"/>
      <c r="F117" s="149"/>
      <c r="G117" s="150"/>
    </row>
    <row r="118" spans="1:7" ht="15.75">
      <c r="A118" s="289" t="s">
        <v>178</v>
      </c>
      <c r="B118" s="290" t="s">
        <v>179</v>
      </c>
      <c r="C118" s="290" t="s">
        <v>179</v>
      </c>
      <c r="D118" s="290" t="s">
        <v>179</v>
      </c>
      <c r="E118" s="291" t="s">
        <v>179</v>
      </c>
    </row>
    <row r="119" spans="1:7" ht="30.75">
      <c r="A119" s="362" t="s">
        <v>4</v>
      </c>
      <c r="B119" s="363" t="s">
        <v>122</v>
      </c>
      <c r="C119" s="363" t="s">
        <v>45</v>
      </c>
      <c r="D119" s="364" t="s">
        <v>7</v>
      </c>
      <c r="E119" s="365" t="s">
        <v>180</v>
      </c>
    </row>
    <row r="120" spans="1:7" ht="15.75">
      <c r="A120" s="384" t="s">
        <v>181</v>
      </c>
      <c r="B120" s="385">
        <f>D120-3</f>
        <v>45107</v>
      </c>
      <c r="C120" s="286" t="s">
        <v>128</v>
      </c>
      <c r="D120" s="386">
        <v>45110</v>
      </c>
      <c r="E120" s="293">
        <f t="shared" ref="E120:E122" si="69">D120+4</f>
        <v>45114</v>
      </c>
    </row>
    <row r="121" spans="1:7" ht="15.75">
      <c r="A121" s="384" t="s">
        <v>182</v>
      </c>
      <c r="B121" s="287">
        <f>D121-2</f>
        <v>45116</v>
      </c>
      <c r="C121" s="286" t="s">
        <v>128</v>
      </c>
      <c r="D121" s="285">
        <v>45118</v>
      </c>
      <c r="E121" s="293">
        <f t="shared" si="69"/>
        <v>45122</v>
      </c>
    </row>
    <row r="122" spans="1:7" ht="15.75">
      <c r="A122" s="384" t="s">
        <v>183</v>
      </c>
      <c r="B122" s="287">
        <f t="shared" ref="B122" si="70">D122-3</f>
        <v>45121</v>
      </c>
      <c r="C122" s="286" t="s">
        <v>128</v>
      </c>
      <c r="D122" s="288">
        <v>45124</v>
      </c>
      <c r="E122" s="293">
        <f t="shared" si="69"/>
        <v>45128</v>
      </c>
    </row>
    <row r="123" spans="1:7" ht="15.75">
      <c r="A123" s="366" t="s">
        <v>184</v>
      </c>
      <c r="B123" s="367">
        <f>D123-2</f>
        <v>45130</v>
      </c>
      <c r="C123" s="294" t="s">
        <v>128</v>
      </c>
      <c r="D123" s="368">
        <v>45132</v>
      </c>
      <c r="E123" s="295">
        <f t="shared" ref="E123" si="71">D123+4</f>
        <v>45136</v>
      </c>
    </row>
    <row r="125" spans="1:7" ht="15.75">
      <c r="A125" s="420" t="s">
        <v>185</v>
      </c>
      <c r="B125" s="421"/>
      <c r="C125" s="421"/>
      <c r="D125" s="421"/>
      <c r="E125" s="421"/>
      <c r="F125" s="422"/>
    </row>
    <row r="126" spans="1:7" ht="30.75">
      <c r="A126" s="362" t="s">
        <v>4</v>
      </c>
      <c r="B126" s="363" t="s">
        <v>122</v>
      </c>
      <c r="C126" s="363" t="s">
        <v>45</v>
      </c>
      <c r="D126" s="369" t="s">
        <v>7</v>
      </c>
      <c r="E126" s="369" t="s">
        <v>180</v>
      </c>
      <c r="F126" s="370" t="s">
        <v>186</v>
      </c>
    </row>
    <row r="127" spans="1:7" ht="15.75">
      <c r="A127" s="296" t="s">
        <v>187</v>
      </c>
      <c r="B127" s="285">
        <f>D127-3</f>
        <v>45108</v>
      </c>
      <c r="C127" s="286" t="s">
        <v>128</v>
      </c>
      <c r="D127" s="285">
        <v>45111</v>
      </c>
      <c r="E127" s="285">
        <f>D127+6</f>
        <v>45117</v>
      </c>
      <c r="F127" s="293">
        <f>E127+1</f>
        <v>45118</v>
      </c>
    </row>
    <row r="128" spans="1:7" ht="15.75">
      <c r="A128" s="292" t="s">
        <v>188</v>
      </c>
      <c r="B128" s="285">
        <f>D128-4</f>
        <v>45114</v>
      </c>
      <c r="C128" s="286" t="s">
        <v>128</v>
      </c>
      <c r="D128" s="285">
        <v>45118</v>
      </c>
      <c r="E128" s="285">
        <f t="shared" ref="E128:E136" si="72">D128+6</f>
        <v>45124</v>
      </c>
      <c r="F128" s="293">
        <f t="shared" ref="F128:F136" si="73">E128+1</f>
        <v>45125</v>
      </c>
    </row>
    <row r="129" spans="1:8" ht="15.75">
      <c r="A129" s="292" t="s">
        <v>189</v>
      </c>
      <c r="B129" s="285">
        <f>D129-3</f>
        <v>45122</v>
      </c>
      <c r="C129" s="286" t="s">
        <v>128</v>
      </c>
      <c r="D129" s="285">
        <v>45125</v>
      </c>
      <c r="E129" s="285">
        <f t="shared" si="72"/>
        <v>45131</v>
      </c>
      <c r="F129" s="293">
        <f t="shared" si="73"/>
        <v>45132</v>
      </c>
    </row>
    <row r="130" spans="1:8" ht="16.5" thickBot="1">
      <c r="A130" s="371" t="s">
        <v>190</v>
      </c>
      <c r="B130" s="297">
        <f>D130-3</f>
        <v>45130</v>
      </c>
      <c r="C130" s="294" t="s">
        <v>128</v>
      </c>
      <c r="D130" s="297">
        <v>45133</v>
      </c>
      <c r="E130" s="297">
        <f t="shared" si="72"/>
        <v>45139</v>
      </c>
      <c r="F130" s="295">
        <f t="shared" si="73"/>
        <v>45140</v>
      </c>
    </row>
    <row r="131" spans="1:8" ht="30" hidden="1">
      <c r="A131" s="298" t="s">
        <v>191</v>
      </c>
      <c r="B131" s="299" t="e">
        <f t="shared" ref="B131:B136" si="74">D131-4</f>
        <v>#VALUE!</v>
      </c>
      <c r="C131" s="36" t="s">
        <v>36</v>
      </c>
      <c r="D131" s="36" t="s">
        <v>7</v>
      </c>
      <c r="E131" s="284" t="e">
        <f t="shared" si="72"/>
        <v>#VALUE!</v>
      </c>
      <c r="F131" s="300" t="e">
        <f t="shared" si="73"/>
        <v>#VALUE!</v>
      </c>
      <c r="G131" s="37" t="s">
        <v>59</v>
      </c>
      <c r="H131" s="38" t="s">
        <v>60</v>
      </c>
    </row>
    <row r="132" spans="1:8" ht="15.75" hidden="1">
      <c r="A132" s="41" t="s">
        <v>192</v>
      </c>
      <c r="B132" s="193">
        <f t="shared" ca="1" si="74"/>
        <v>45046</v>
      </c>
      <c r="C132" s="39">
        <f ca="1">B132</f>
        <v>44595</v>
      </c>
      <c r="D132" s="39">
        <f ca="1">C132+2</f>
        <v>44597</v>
      </c>
      <c r="E132" s="285">
        <f t="shared" ca="1" si="72"/>
        <v>45103</v>
      </c>
      <c r="F132" s="194">
        <f t="shared" ca="1" si="73"/>
        <v>44620</v>
      </c>
      <c r="G132" s="195">
        <f ca="1">D132+27</f>
        <v>44624</v>
      </c>
      <c r="H132" s="40">
        <f ca="1">D132+28</f>
        <v>44625</v>
      </c>
    </row>
    <row r="133" spans="1:8" ht="15.75" hidden="1">
      <c r="A133" s="41" t="s">
        <v>193</v>
      </c>
      <c r="B133" s="193">
        <f t="shared" ca="1" si="74"/>
        <v>45046</v>
      </c>
      <c r="C133" s="42">
        <f ca="1">B133</f>
        <v>44602</v>
      </c>
      <c r="D133" s="42">
        <f ca="1">C133+2</f>
        <v>44604</v>
      </c>
      <c r="E133" s="285">
        <f t="shared" ca="1" si="72"/>
        <v>45103</v>
      </c>
      <c r="F133" s="194">
        <f t="shared" ca="1" si="73"/>
        <v>44627</v>
      </c>
      <c r="G133" s="196">
        <f ca="1">D133+27</f>
        <v>44631</v>
      </c>
      <c r="H133" s="43">
        <f ca="1">D133+28</f>
        <v>44632</v>
      </c>
    </row>
    <row r="134" spans="1:8" ht="15.75" hidden="1">
      <c r="A134" s="44" t="s">
        <v>194</v>
      </c>
      <c r="B134" s="193">
        <f t="shared" ca="1" si="74"/>
        <v>45046</v>
      </c>
      <c r="C134" s="42">
        <f ca="1">B134</f>
        <v>44609</v>
      </c>
      <c r="D134" s="42">
        <f ca="1">C134+2</f>
        <v>44611</v>
      </c>
      <c r="E134" s="285">
        <f t="shared" ca="1" si="72"/>
        <v>45103</v>
      </c>
      <c r="F134" s="194">
        <f t="shared" ca="1" si="73"/>
        <v>44634</v>
      </c>
      <c r="G134" s="196">
        <f ca="1">D134+27</f>
        <v>44638</v>
      </c>
      <c r="H134" s="43">
        <f ca="1">D134+28</f>
        <v>44639</v>
      </c>
    </row>
    <row r="135" spans="1:8" ht="15.75" hidden="1">
      <c r="A135" s="198"/>
      <c r="B135" s="193">
        <f t="shared" ca="1" si="74"/>
        <v>45046</v>
      </c>
      <c r="C135" s="45">
        <f ca="1">B135</f>
        <v>44616</v>
      </c>
      <c r="D135" s="45">
        <f ca="1">C135+2</f>
        <v>44618</v>
      </c>
      <c r="E135" s="285">
        <f t="shared" ca="1" si="72"/>
        <v>45103</v>
      </c>
      <c r="F135" s="194">
        <f t="shared" ca="1" si="73"/>
        <v>44641</v>
      </c>
      <c r="G135" s="197">
        <f ca="1">D135+27</f>
        <v>44645</v>
      </c>
      <c r="H135" s="46">
        <f ca="1">D135+28</f>
        <v>44646</v>
      </c>
    </row>
    <row r="136" spans="1:8" ht="15.75" hidden="1">
      <c r="A136" s="199" t="s">
        <v>195</v>
      </c>
      <c r="B136" s="193">
        <f t="shared" si="74"/>
        <v>-4</v>
      </c>
      <c r="E136" s="285">
        <f t="shared" si="72"/>
        <v>6</v>
      </c>
      <c r="F136" s="194">
        <f t="shared" si="73"/>
        <v>7</v>
      </c>
    </row>
  </sheetData>
  <mergeCells count="14">
    <mergeCell ref="A125:F125"/>
    <mergeCell ref="A1:G4"/>
    <mergeCell ref="A5:G5"/>
    <mergeCell ref="A7:H8"/>
    <mergeCell ref="A22:I23"/>
    <mergeCell ref="A36:F36"/>
    <mergeCell ref="A45:E45"/>
    <mergeCell ref="A46:E46"/>
    <mergeCell ref="A54:E54"/>
    <mergeCell ref="A55:E55"/>
    <mergeCell ref="A96:F96"/>
    <mergeCell ref="A111:G111"/>
    <mergeCell ref="A104:G104"/>
    <mergeCell ref="A79:I79"/>
  </mergeCells>
  <pageMargins left="0.7" right="0.7" top="0.75" bottom="0.75" header="0.3" footer="0.3"/>
  <pageSetup scale="4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7" ma:contentTypeDescription="新建文档。" ma:contentTypeScope="" ma:versionID="4622e1aaaa7fd68a64a25d93cc293ce4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2018e1e544d551938373761b0e4f79cf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AD661-82B5-4508-89AD-6671158138FA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c24537aa-7a59-40f9-8184-ac5376a9b6b6"/>
    <ds:schemaRef ds:uri="http://www.w3.org/XML/1998/namespace"/>
    <ds:schemaRef ds:uri="http://schemas.microsoft.com/office/2006/documentManagement/types"/>
    <ds:schemaRef ds:uri="633ee1cc-3fe0-4a49-a704-20ce586fd0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B08DB-D5A1-4281-93E3-F3D90F8B3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2023-07-03T06:20:16Z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