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H11" i="1" s="1"/>
  <c r="I11" i="1" s="1"/>
  <c r="C11" i="1"/>
  <c r="E11" i="1" s="1"/>
  <c r="B11" i="1"/>
  <c r="B11" i="2"/>
  <c r="C11" i="2" s="1"/>
  <c r="C10" i="2"/>
  <c r="D10" i="2" s="1"/>
  <c r="D11" i="2" s="1"/>
  <c r="E11" i="2" s="1"/>
  <c r="F11" i="2" s="1"/>
  <c r="G11" i="2" s="1"/>
  <c r="H11" i="2" s="1"/>
  <c r="D89" i="2"/>
  <c r="E88" i="2"/>
  <c r="F88" i="2"/>
  <c r="G88" i="2" s="1"/>
  <c r="B75" i="2"/>
  <c r="B76" i="2" s="1"/>
  <c r="B65" i="2"/>
  <c r="F31" i="1"/>
  <c r="G31" i="1" s="1"/>
  <c r="H31" i="1" s="1"/>
  <c r="E31" i="1"/>
  <c r="C31" i="1"/>
  <c r="B31" i="1" s="1"/>
  <c r="F30" i="1"/>
  <c r="G30" i="1" s="1"/>
  <c r="H30" i="1" s="1"/>
  <c r="E30" i="1"/>
  <c r="C30" i="1"/>
  <c r="B30" i="1" s="1"/>
  <c r="E29" i="1"/>
  <c r="F29" i="1" s="1"/>
  <c r="G29" i="1" s="1"/>
  <c r="H29" i="1" s="1"/>
  <c r="C29" i="1"/>
  <c r="B29" i="1" s="1"/>
  <c r="F28" i="1"/>
  <c r="G28" i="1" s="1"/>
  <c r="H28" i="1" s="1"/>
  <c r="E28" i="1"/>
  <c r="C28" i="1"/>
  <c r="B28" i="1"/>
  <c r="D126" i="2" l="1"/>
  <c r="D127" i="2" s="1"/>
  <c r="D128" i="2" s="1"/>
  <c r="D129" i="2" s="1"/>
  <c r="D130" i="2" s="1"/>
  <c r="D131" i="2" s="1"/>
  <c r="D132" i="2" s="1"/>
  <c r="D133" i="2" s="1"/>
  <c r="D134" i="2" s="1"/>
  <c r="G113" i="2"/>
  <c r="B74" i="2"/>
  <c r="B77" i="2" s="1"/>
  <c r="C25" i="2"/>
  <c r="D25" i="2" s="1"/>
  <c r="B26" i="2"/>
  <c r="C26" i="2" s="1"/>
  <c r="D26" i="2" s="1"/>
  <c r="B127" i="2" l="1"/>
  <c r="B125" i="2"/>
  <c r="B120" i="2"/>
  <c r="E134" i="2" l="1"/>
  <c r="F134" i="2" s="1"/>
  <c r="B134" i="2"/>
  <c r="B121" i="2"/>
  <c r="E121" i="2"/>
  <c r="F74" i="2" l="1"/>
  <c r="G74" i="2" s="1"/>
  <c r="H74" i="2" s="1"/>
  <c r="E74" i="2"/>
  <c r="E111" i="2"/>
  <c r="F111" i="2" s="1"/>
  <c r="B113" i="2"/>
  <c r="D37" i="1" l="1"/>
  <c r="B118" i="2" l="1"/>
  <c r="B126" i="2" l="1"/>
  <c r="E120" i="2"/>
  <c r="E128" i="2"/>
  <c r="E133" i="2"/>
  <c r="E125" i="2"/>
  <c r="E126" i="2"/>
  <c r="E127" i="2"/>
  <c r="G111" i="2"/>
  <c r="B45" i="1" l="1"/>
  <c r="C45" i="1" s="1"/>
  <c r="D45" i="1" s="1"/>
  <c r="C44" i="1"/>
  <c r="D44" i="1" s="1"/>
  <c r="B38" i="1"/>
  <c r="I37" i="1"/>
  <c r="C37" i="1"/>
  <c r="C38" i="1" l="1"/>
  <c r="B39" i="1"/>
  <c r="D38" i="1"/>
  <c r="I38" i="1" s="1"/>
  <c r="E44" i="1"/>
  <c r="H44" i="1"/>
  <c r="G44" i="1"/>
  <c r="F44" i="1"/>
  <c r="E45" i="1"/>
  <c r="F45" i="1"/>
  <c r="H45" i="1"/>
  <c r="G45" i="1"/>
  <c r="E37" i="1"/>
  <c r="F37" i="1"/>
  <c r="G37" i="1"/>
  <c r="B46" i="1"/>
  <c r="H37" i="1"/>
  <c r="G38" i="1" l="1"/>
  <c r="F38" i="1"/>
  <c r="E38" i="1"/>
  <c r="H38" i="1"/>
  <c r="C39" i="1"/>
  <c r="C40" i="1" s="1"/>
  <c r="B40" i="1"/>
  <c r="D39" i="1"/>
  <c r="C46" i="1"/>
  <c r="D46" i="1" s="1"/>
  <c r="B47" i="1"/>
  <c r="F46" i="1" l="1"/>
  <c r="E46" i="1"/>
  <c r="G46" i="1"/>
  <c r="H46" i="1"/>
  <c r="C47" i="1"/>
  <c r="D47" i="1" s="1"/>
  <c r="I39" i="1"/>
  <c r="H39" i="1"/>
  <c r="G39" i="1"/>
  <c r="F39" i="1"/>
  <c r="E39" i="1"/>
  <c r="D40" i="1"/>
  <c r="I40" i="1" l="1"/>
  <c r="H40" i="1"/>
  <c r="G40" i="1"/>
  <c r="F40" i="1"/>
  <c r="E40" i="1"/>
  <c r="G47" i="1"/>
  <c r="F47" i="1"/>
  <c r="E47" i="1"/>
  <c r="H47" i="1"/>
  <c r="B96" i="2" l="1"/>
  <c r="B128" i="2"/>
  <c r="B133" i="2"/>
  <c r="F125" i="2"/>
  <c r="F126" i="2"/>
  <c r="F127" i="2"/>
  <c r="F128" i="2"/>
  <c r="F133" i="2"/>
  <c r="D82" i="2"/>
  <c r="E82" i="2" s="1"/>
  <c r="B39" i="2"/>
  <c r="B40" i="2" s="1"/>
  <c r="E96" i="2"/>
  <c r="F96" i="2" s="1"/>
  <c r="D97" i="2"/>
  <c r="B97" i="2" s="1"/>
  <c r="B119" i="2"/>
  <c r="E119" i="2"/>
  <c r="B58" i="2"/>
  <c r="C58" i="2" s="1"/>
  <c r="D58" i="2" s="1"/>
  <c r="E58" i="2" s="1"/>
  <c r="E118" i="2"/>
  <c r="D104" i="2"/>
  <c r="G104" i="2" s="1"/>
  <c r="G103" i="2"/>
  <c r="F103" i="2"/>
  <c r="E103" i="2"/>
  <c r="B103" i="2"/>
  <c r="F81" i="2"/>
  <c r="G81" i="2" s="1"/>
  <c r="H81" i="2" s="1"/>
  <c r="I81" i="2" s="1"/>
  <c r="E81" i="2"/>
  <c r="B81" i="2"/>
  <c r="F73" i="2"/>
  <c r="G73" i="2" s="1"/>
  <c r="H73" i="2" s="1"/>
  <c r="E73" i="2"/>
  <c r="D66" i="2"/>
  <c r="B66" i="2" s="1"/>
  <c r="E65" i="2"/>
  <c r="F65" i="2" s="1"/>
  <c r="G65" i="2" s="1"/>
  <c r="H65" i="2" s="1"/>
  <c r="C57" i="2"/>
  <c r="D57" i="2" s="1"/>
  <c r="E57" i="2" s="1"/>
  <c r="B48" i="2"/>
  <c r="C48" i="2" s="1"/>
  <c r="D48" i="2" s="1"/>
  <c r="E48" i="2" s="1"/>
  <c r="C47" i="2"/>
  <c r="D47" i="2" s="1"/>
  <c r="E47" i="2" s="1"/>
  <c r="C38" i="2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66" i="2" l="1"/>
  <c r="F66" i="2" s="1"/>
  <c r="G66" i="2" s="1"/>
  <c r="H66" i="2" s="1"/>
  <c r="F82" i="2"/>
  <c r="G82" i="2" s="1"/>
  <c r="H82" i="2" s="1"/>
  <c r="I82" i="2" s="1"/>
  <c r="D38" i="2"/>
  <c r="E38" i="2" s="1"/>
  <c r="F38" i="2" s="1"/>
  <c r="E89" i="2"/>
  <c r="F89" i="2"/>
  <c r="G89" i="2" s="1"/>
  <c r="B49" i="2"/>
  <c r="C49" i="2" s="1"/>
  <c r="D49" i="2" s="1"/>
  <c r="E49" i="2" s="1"/>
  <c r="D105" i="2"/>
  <c r="G105" i="2" s="1"/>
  <c r="C39" i="2"/>
  <c r="D83" i="2"/>
  <c r="B83" i="2" s="1"/>
  <c r="F76" i="2"/>
  <c r="G76" i="2" s="1"/>
  <c r="H76" i="2" s="1"/>
  <c r="E90" i="2"/>
  <c r="F90" i="2"/>
  <c r="G90" i="2" s="1"/>
  <c r="D91" i="2"/>
  <c r="F104" i="2"/>
  <c r="B59" i="2"/>
  <c r="B60" i="2" s="1"/>
  <c r="B82" i="2"/>
  <c r="E97" i="2"/>
  <c r="F97" i="2" s="1"/>
  <c r="E104" i="2"/>
  <c r="F75" i="2"/>
  <c r="G75" i="2" s="1"/>
  <c r="H75" i="2" s="1"/>
  <c r="D98" i="2"/>
  <c r="D67" i="2"/>
  <c r="B67" i="2" s="1"/>
  <c r="B104" i="2"/>
  <c r="B31" i="2"/>
  <c r="B33" i="2" s="1"/>
  <c r="B34" i="2" s="1"/>
  <c r="C34" i="2" s="1"/>
  <c r="B15" i="2"/>
  <c r="E75" i="2"/>
  <c r="C29" i="2"/>
  <c r="D29" i="2" s="1"/>
  <c r="E76" i="2"/>
  <c r="B41" i="2"/>
  <c r="C40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B18" i="2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C41" i="2" l="1"/>
  <c r="D41" i="2" s="1"/>
  <c r="E41" i="2" s="1"/>
  <c r="F41" i="2" s="1"/>
  <c r="C60" i="2"/>
  <c r="D60" i="2" s="1"/>
  <c r="E60" i="2" s="1"/>
  <c r="D40" i="2"/>
  <c r="E40" i="2" s="1"/>
  <c r="F40" i="2" s="1"/>
  <c r="D39" i="2"/>
  <c r="E39" i="2" s="1"/>
  <c r="F39" i="2" s="1"/>
  <c r="F105" i="2"/>
  <c r="B50" i="2"/>
  <c r="E105" i="2"/>
  <c r="B105" i="2"/>
  <c r="D106" i="2"/>
  <c r="F106" i="2" s="1"/>
  <c r="C33" i="2"/>
  <c r="D33" i="2" s="1"/>
  <c r="F83" i="2"/>
  <c r="G83" i="2" s="1"/>
  <c r="H83" i="2" s="1"/>
  <c r="I83" i="2" s="1"/>
  <c r="E83" i="2"/>
  <c r="D84" i="2"/>
  <c r="F91" i="2"/>
  <c r="G91" i="2" s="1"/>
  <c r="E91" i="2"/>
  <c r="D68" i="2"/>
  <c r="E67" i="2"/>
  <c r="F67" i="2" s="1"/>
  <c r="G67" i="2" s="1"/>
  <c r="H67" i="2" s="1"/>
  <c r="C31" i="2"/>
  <c r="D31" i="2" s="1"/>
  <c r="B32" i="2"/>
  <c r="C32" i="2" s="1"/>
  <c r="C59" i="2"/>
  <c r="D59" i="2" s="1"/>
  <c r="E59" i="2" s="1"/>
  <c r="C15" i="2"/>
  <c r="B17" i="2"/>
  <c r="B98" i="2"/>
  <c r="E98" i="2"/>
  <c r="F98" i="2" s="1"/>
  <c r="D99" i="2"/>
  <c r="F77" i="2"/>
  <c r="G77" i="2" s="1"/>
  <c r="H77" i="2" s="1"/>
  <c r="E77" i="2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C18" i="2"/>
  <c r="D18" i="2" s="1"/>
  <c r="D19" i="2" s="1"/>
  <c r="E19" i="2" s="1"/>
  <c r="F19" i="2" s="1"/>
  <c r="G19" i="2" s="1"/>
  <c r="H19" i="2" s="1"/>
  <c r="C50" i="2" l="1"/>
  <c r="D50" i="2" s="1"/>
  <c r="E50" i="2" s="1"/>
  <c r="B51" i="2"/>
  <c r="C51" i="2" s="1"/>
  <c r="D51" i="2" s="1"/>
  <c r="E51" i="2" s="1"/>
  <c r="B68" i="2"/>
  <c r="D69" i="2"/>
  <c r="B69" i="2" s="1"/>
  <c r="E106" i="2"/>
  <c r="B106" i="2"/>
  <c r="G106" i="2"/>
  <c r="B84" i="2"/>
  <c r="E84" i="2"/>
  <c r="F84" i="2"/>
  <c r="G84" i="2" s="1"/>
  <c r="H84" i="2" s="1"/>
  <c r="I84" i="2" s="1"/>
  <c r="B19" i="2"/>
  <c r="C17" i="2"/>
  <c r="E68" i="2"/>
  <c r="F68" i="2" s="1"/>
  <c r="G68" i="2" s="1"/>
  <c r="H68" i="2" s="1"/>
  <c r="B99" i="2"/>
  <c r="E99" i="2"/>
  <c r="F99" i="2" s="1"/>
  <c r="E69" i="2" l="1"/>
  <c r="F69" i="2" s="1"/>
  <c r="G69" i="2" s="1"/>
  <c r="H69" i="2" s="1"/>
  <c r="C19" i="2"/>
  <c r="E131" i="2" l="1"/>
  <c r="F131" i="2" s="1"/>
  <c r="E129" i="2"/>
  <c r="F129" i="2" s="1"/>
  <c r="E130" i="2"/>
  <c r="F130" i="2" s="1"/>
  <c r="E132" i="2"/>
  <c r="F132" i="2" s="1"/>
  <c r="H131" i="2"/>
  <c r="B131" i="2"/>
  <c r="C131" i="2" s="1"/>
  <c r="G131" i="2"/>
  <c r="H132" i="2"/>
  <c r="B132" i="2"/>
  <c r="C132" i="2" s="1"/>
  <c r="G132" i="2"/>
  <c r="H130" i="2"/>
  <c r="B130" i="2"/>
  <c r="C130" i="2" s="1"/>
  <c r="G130" i="2"/>
  <c r="G129" i="2"/>
  <c r="B129" i="2"/>
  <c r="C129" i="2" s="1"/>
  <c r="H129" i="2"/>
</calcChain>
</file>

<file path=xl/sharedStrings.xml><?xml version="1.0" encoding="utf-8"?>
<sst xmlns="http://schemas.openxmlformats.org/spreadsheetml/2006/main" count="445" uniqueCount="252">
  <si>
    <t>ZIM   LINE  八月船期表</t>
  </si>
  <si>
    <t>注：因近期船期波动较大，截单时间以我司客服通知为准。如有任何疑问请垂询市场部 0574-27676559。</t>
  </si>
  <si>
    <t>ZCP升级后船期及路径（WILMINGTON和JACKSONVILLE变釜山中转，新增加挂直航NORFOLK）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</si>
  <si>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</si>
  <si>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</si>
  <si>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</si>
  <si>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</si>
  <si>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</si>
  <si>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>BALBOA</t>
  </si>
  <si>
    <t xml:space="preserve">KINGSTON </t>
  </si>
  <si>
    <t>CHARLESTON</t>
  </si>
  <si>
    <t>SAVANNAH</t>
  </si>
  <si>
    <t>NORFOLK</t>
  </si>
  <si>
    <t xml:space="preserve">TIANJIN V.49E(JTJ,49E) </t>
  </si>
  <si>
    <t>ZIM SAMMY OFER V.3E(ZS3,3E)</t>
  </si>
  <si>
    <t>ZIM BANGKOK V.3E(ADA,3E)</t>
  </si>
  <si>
    <t>ZIM MOUNT BLANC V.2E(ZB1,2E)</t>
  </si>
  <si>
    <t>ZIM ANTWERP V.70E(ZAW,70E)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</si>
  <si>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</si>
  <si>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</si>
  <si>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</si>
  <si>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</si>
  <si>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MAERSK SHIVLING V.331E(LE1,35E)</t>
  </si>
  <si>
    <t>CCNI ANDES V.332E(CC4,22E)</t>
  </si>
  <si>
    <t>MAERSK YUKON V.333E(MY5,68E)</t>
  </si>
  <si>
    <t>TBN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</si>
  <si>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</si>
  <si>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</si>
  <si>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</si>
  <si>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</si>
  <si>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</si>
  <si>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</si>
  <si>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</si>
  <si>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 xml:space="preserve">MSC YORK VII V.FR331E(YK3,22E)  </t>
  </si>
  <si>
    <t xml:space="preserve">PORTO KAGIO V.332E(ZNJ,60E)  </t>
  </si>
  <si>
    <t>MSC ANTONIA V.FR333E(MA6,19E)</t>
  </si>
  <si>
    <t>MARCOS V V.334E(PKF,21E)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</si>
  <si>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</si>
  <si>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</si>
  <si>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</si>
  <si>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</si>
  <si>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</si>
  <si>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</si>
  <si>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</si>
  <si>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</si>
  <si>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LIRQUEN V.331W (LI4,20W)</t>
  </si>
  <si>
    <t xml:space="preserve">ZIM NORFOLK V.10W (UK3,10W)  </t>
  </si>
  <si>
    <t xml:space="preserve">MAERSK LANCO V.333W (QJM,19W) </t>
  </si>
  <si>
    <t>ATACAMA V.334W (VVQ,20W)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</si>
  <si>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</si>
  <si>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</si>
  <si>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</si>
  <si>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</si>
  <si>
    <t>ASHDOD</t>
  </si>
  <si>
    <t>AMBARLI</t>
  </si>
  <si>
    <t>YARIMCA</t>
  </si>
  <si>
    <t>BELLAVIA V.59W(BLV,59W)</t>
  </si>
  <si>
    <t>SPYROS V V.26W (XZP,26W)</t>
  </si>
  <si>
    <t>NAVIOS DEVOTION V.15W(NS5,15W)</t>
  </si>
  <si>
    <t>VULPECULA V.525W(QD6,525W)</t>
  </si>
  <si>
    <t>GSL LINE 八月船期表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</si>
  <si>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</si>
  <si>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</si>
  <si>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</si>
  <si>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</si>
  <si>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</si>
  <si>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</si>
  <si>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W2236N（支线）</t>
  </si>
  <si>
    <t>GIALOVA V.330W(IL5,330W)</t>
  </si>
  <si>
    <t>YONGZHOU W2237N（支线）</t>
  </si>
  <si>
    <t>ZIM PACIFIC V.331W(HP4,331W)</t>
  </si>
  <si>
    <t>YONGZHOU W2238N（支线）</t>
  </si>
  <si>
    <t>NAVIOS MAGNOLIA V.114W(NM6,332W)</t>
  </si>
  <si>
    <t>YONGZHOU W2239N（支线）</t>
  </si>
  <si>
    <t>TO BE NAMED</t>
  </si>
  <si>
    <t>YONGZHOU W2240N（支线）</t>
  </si>
  <si>
    <t>SEADREAM V.334W(UE6,334W)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</si>
  <si>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</si>
  <si>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</si>
  <si>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</si>
  <si>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</si>
  <si>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C2281N（支线）</t>
  </si>
  <si>
    <t>ANDROUSA V.351W (JU3,331W)</t>
  </si>
  <si>
    <t>YONGZHOU C2282N（支线）</t>
  </si>
  <si>
    <t>BLANK SAILING</t>
  </si>
  <si>
    <t>YONGZHOU C2283N（支线）</t>
  </si>
  <si>
    <t>COSCO YINGKOU V.156W(YCK,333W)</t>
  </si>
  <si>
    <t>YONGZHOU C2284N（支线）</t>
  </si>
  <si>
    <t>YONGZHOU C2285N（支线）</t>
  </si>
  <si>
    <t>EXPRESS BLACK SEA V.042W(EE1,335W)</t>
  </si>
  <si>
    <t xml:space="preserve">FAR EAST TO SOUTH AFRICA EXPRESS (SA1) 北三集司  五截天开 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</si>
  <si>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</si>
  <si>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</si>
  <si>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</si>
  <si>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</si>
  <si>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SURABAYA V.111W (CS1,50W)</t>
  </si>
  <si>
    <t>DOLPHIN II V.015W(QDL,870W)</t>
  </si>
  <si>
    <t>EVER DEVOTE V.168W(EDT,115W)</t>
  </si>
  <si>
    <t>SEASPAN KYOTO V.100W (UAW,243W)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</si>
  <si>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</si>
  <si>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</si>
  <si>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</si>
  <si>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</si>
  <si>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ATHENA V.331W(AT1,331W)</t>
  </si>
  <si>
    <t>KOTA KAYA V.332W(TK6,332W)</t>
  </si>
  <si>
    <t>KOTA MACHAN V.333W(BC6,333W)</t>
  </si>
  <si>
    <t>KOTA NAZAR V.334W (OYY,334W)</t>
  </si>
  <si>
    <t>THORSTAR V.335W (TT3,335W)</t>
  </si>
  <si>
    <t xml:space="preserve">China East Africa Express （TZX）甬舟码头 五截天开  东南船代 </t>
  </si>
  <si>
    <t xml:space="preserve">NINGBO SI CUT OFF 12:00 </t>
  </si>
  <si>
    <t>DAR ES SALAAM</t>
  </si>
  <si>
    <t>NYK CLARA V.331W(DKJ,331W)</t>
  </si>
  <si>
    <t>KOTA LAYANG V.332W (KY6,332W)</t>
  </si>
  <si>
    <t>AS CASPRIA V.333W(SG6,333W)</t>
  </si>
  <si>
    <t xml:space="preserve">NORTHERN VALENCE V.334W (XBL,334W)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</si>
  <si>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</si>
  <si>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</si>
  <si>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</si>
  <si>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</si>
  <si>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</si>
  <si>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</si>
  <si>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码头动态</t>
  </si>
  <si>
    <t>CMA CGM FIGARO V.0FF9HW1 (FIY,6W)</t>
  </si>
  <si>
    <r>
      <rPr>
        <sz val="12"/>
        <color rgb="FF002060"/>
        <rFont val="Tahoma"/>
      </rPr>
      <t>APL ANTWERP V.</t>
    </r>
    <r>
      <rPr>
        <sz val="12"/>
        <color rgb="FFFF0000"/>
        <rFont val="Tahoma"/>
      </rPr>
      <t>0FF9LW1</t>
    </r>
    <r>
      <rPr>
        <sz val="12"/>
        <color rgb="FF002060"/>
        <rFont val="Tahoma"/>
      </rPr>
      <t xml:space="preserve"> (QWP,20W)</t>
    </r>
  </si>
  <si>
    <t>China West India Express (CWX) 二期码头  ，一截三开，外运船代</t>
  </si>
  <si>
    <t>PORT KLANG(NORTH)</t>
  </si>
  <si>
    <t>TS NINGBO V.23006W (KJL,764W)</t>
  </si>
  <si>
    <t>X-PRESS ANTARES V.23005W (XT5,8W)</t>
  </si>
  <si>
    <t>KOTA LUMBA V.0105W (DV3,948W)</t>
  </si>
  <si>
    <t>SYNERGY OAKLAND V.16W (OS4,16W)</t>
  </si>
  <si>
    <t>NEW CHINA-INDIA-EXPRESS (NIX) 二期码头  六截一开 兴港船代</t>
  </si>
  <si>
    <t>PORT KELANG</t>
  </si>
  <si>
    <t>NHAVA SHEVA</t>
  </si>
  <si>
    <t>HAZIRA</t>
  </si>
  <si>
    <t>COLOMBO</t>
  </si>
  <si>
    <t>KMTC DUBAI V.2305W (KM8,29W)</t>
  </si>
  <si>
    <t>EVER ELITE V.161W (EJY,1W)</t>
  </si>
  <si>
    <t>IAN H V.35W (IH5,35W)</t>
  </si>
  <si>
    <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</si>
  <si>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</si>
  <si>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</si>
  <si>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OOCL MEMPHIS V.082W (OHQ,43W)</t>
  </si>
  <si>
    <t>SEAMAX WESTPORT V.089A (YTE,13W)</t>
  </si>
  <si>
    <t>COSCO THAILAND V.095W (ODJ,39W)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</si>
  <si>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七截一开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</si>
  <si>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</si>
  <si>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</si>
  <si>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ALS VENUS V.69S (AE6,69S)</t>
  </si>
  <si>
    <t>BUXMELODY V.196S (BWX,84S)</t>
  </si>
  <si>
    <t>YM CREDENTIAL V.060S (YD5,32S)</t>
  </si>
  <si>
    <t>ALS VENUS V.70S (AE6,70S)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</si>
  <si>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</si>
  <si>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</si>
  <si>
    <t>SURABAYA</t>
  </si>
  <si>
    <t>DAVAO</t>
  </si>
  <si>
    <t>XIN BEI LUN V.251S(XBU,310S)</t>
  </si>
  <si>
    <t xml:space="preserve">ZIM ASIA V.38S (DJ5,38S) </t>
  </si>
  <si>
    <t>COSCO HAIFA V.109S (CH1,31S)</t>
  </si>
  <si>
    <t>YM EFFICIENCY V.170S(YF2,63S)</t>
  </si>
  <si>
    <r>
      <t xml:space="preserve">China Australia Express (CAX)  </t>
    </r>
    <r>
      <rPr>
        <b/>
        <sz val="12"/>
        <color rgb="FFFFFFFF"/>
        <rFont val="Microsoft YaHei"/>
        <family val="2"/>
      </rPr>
      <t>三期码头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</si>
  <si>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SYDNEY</t>
  </si>
  <si>
    <t>MELBOURNE</t>
  </si>
  <si>
    <t>BRISBANE</t>
  </si>
  <si>
    <t>BRIGHT V.67S (BZ1,67S)</t>
  </si>
  <si>
    <t>AS CAROLINA V.322S（CA4,322S)</t>
  </si>
  <si>
    <r>
      <rPr>
        <sz val="12"/>
        <color rgb="FF002060"/>
        <rFont val="Tahoma"/>
      </rPr>
      <t xml:space="preserve">ALEXANDER BAY </t>
    </r>
    <r>
      <rPr>
        <sz val="12"/>
        <color rgb="FFFF0000"/>
        <rFont val="Tahoma"/>
      </rPr>
      <t>V.42S</t>
    </r>
    <r>
      <rPr>
        <sz val="12"/>
        <color rgb="FF002060"/>
        <rFont val="Tahoma"/>
      </rPr>
      <t xml:space="preserve"> (QNR,</t>
    </r>
    <r>
      <rPr>
        <sz val="12"/>
        <color rgb="FFFF0000"/>
        <rFont val="Tahoma"/>
      </rPr>
      <t>42S</t>
    </r>
    <r>
      <rPr>
        <sz val="12"/>
        <color rgb="FF002060"/>
        <rFont val="Tahoma"/>
      </rPr>
      <t>)</t>
    </r>
  </si>
  <si>
    <t>注：BRIGHT导EDI/ESI用BRIGHT, 进港预录报关用BRIGHT1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</si>
  <si>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大榭码头    外运船代</t>
    </r>
  </si>
  <si>
    <t> </t>
  </si>
  <si>
    <t>MANILA NORTH PORT</t>
  </si>
  <si>
    <t>ASL TAIPEI V.2328S (AP6,3S)</t>
  </si>
  <si>
    <t>WILLIAM V.18S (WM3,18S)</t>
  </si>
  <si>
    <t>ASL TAIPEI V.2329S (AP6,4S)</t>
  </si>
  <si>
    <t>WILLIAM V.19S (WM3,19S)</t>
  </si>
  <si>
    <r>
      <t xml:space="preserve">China Philippines Line (CP1)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   </t>
    </r>
    <r>
      <rPr>
        <b/>
        <sz val="12"/>
        <color theme="0"/>
        <rFont val="Microsoft YaHei UI"/>
        <family val="2"/>
      </rPr>
      <t>外运船代</t>
    </r>
  </si>
  <si>
    <t>MANILA SOUTH PORT</t>
  </si>
  <si>
    <t>HANSA AUGSBURG V. 23011S (GHQ,9S)</t>
  </si>
  <si>
    <t>MELINA V.39W (BN1,39W)</t>
  </si>
  <si>
    <t>ZIM CARMEL V.12W(UXH,12W)</t>
  </si>
  <si>
    <t>JACKSON BAY V.94W(IDY,94W)</t>
  </si>
  <si>
    <t>DIAMANTIS P. V.330S (DZP,330S)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</si>
  <si>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</si>
  <si>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</si>
  <si>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</si>
  <si>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</si>
  <si>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</si>
  <si>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</si>
  <si>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</si>
  <si>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</si>
  <si>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/周一</t>
  </si>
  <si>
    <t>海盈</t>
  </si>
  <si>
    <t>截关时间：
周五18:00  
截进重时间：
周五12:00
截VGM时间：周五18：00</t>
  </si>
  <si>
    <t>YONGXIN101</t>
  </si>
  <si>
    <t>XINMINGZHOU96</t>
  </si>
  <si>
    <t>/周四</t>
  </si>
  <si>
    <t>江阴</t>
  </si>
  <si>
    <t>截关时间：
周二12:00  
截进重时间：周一24:00
截VGM时间：周一18：00</t>
  </si>
  <si>
    <t>XINOU15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</si>
  <si>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</si>
  <si>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</si>
  <si>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</si>
  <si>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</si>
  <si>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</si>
  <si>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</si>
  <si>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</si>
  <si>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</si>
  <si>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</si>
  <si>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</si>
  <si>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</si>
  <si>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</si>
  <si>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</si>
  <si>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</si>
  <si>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23531N</t>
  </si>
  <si>
    <t>QX9/151N</t>
  </si>
  <si>
    <t>2023-08-07</t>
  </si>
  <si>
    <t>23532N</t>
  </si>
  <si>
    <t>QX9/155N</t>
  </si>
  <si>
    <t>2023-08-14</t>
  </si>
  <si>
    <t>23533N</t>
  </si>
  <si>
    <t>QX9/159N</t>
  </si>
  <si>
    <t>2023-08-21</t>
  </si>
  <si>
    <t>23534N</t>
  </si>
  <si>
    <t>QX9/163N</t>
  </si>
  <si>
    <t>2023-08-28</t>
  </si>
  <si>
    <t>23535N</t>
  </si>
  <si>
    <t>QX9/167N</t>
  </si>
  <si>
    <t>2023-09-04</t>
  </si>
  <si>
    <t>XO8/173N</t>
  </si>
  <si>
    <t>2023-08-03</t>
  </si>
  <si>
    <t>XO8/177N</t>
  </si>
  <si>
    <t>2023-08-10</t>
  </si>
  <si>
    <t>XO8/181N</t>
  </si>
  <si>
    <t>2023-08-17</t>
  </si>
  <si>
    <t>XO8/185N</t>
  </si>
  <si>
    <t>2023-08-24</t>
  </si>
  <si>
    <t>XO8/189N</t>
  </si>
  <si>
    <t>2023-08-31</t>
  </si>
  <si>
    <t>XG5/188N</t>
  </si>
  <si>
    <t>2023-08-05</t>
  </si>
  <si>
    <t>XG5/192N</t>
  </si>
  <si>
    <t>2023-08-12</t>
  </si>
  <si>
    <t>XG5/196N</t>
  </si>
  <si>
    <t>2023-08-19</t>
  </si>
  <si>
    <t>XG5/200N</t>
  </si>
  <si>
    <t>2023-08-26</t>
  </si>
  <si>
    <t>XG5/204N</t>
  </si>
  <si>
    <t>2023-09-02</t>
  </si>
  <si>
    <t>OX2/395N</t>
  </si>
  <si>
    <t>OX2/399N</t>
  </si>
  <si>
    <t>OX2/403N</t>
  </si>
  <si>
    <t>OX2/407N</t>
  </si>
  <si>
    <t>OX2/411N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</si>
</sst>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3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sz val="12"/>
      <color theme="4" tint="-0.499984740745262"/>
      <name val="Tahoma"/>
      <family val="2"/>
    </font>
    <font>
      <sz val="12"/>
      <color theme="4" tint="-0.499984740745262"/>
      <name val="Arial"/>
      <family val="2"/>
      <charset val="1"/>
    </font>
    <font>
      <b/>
      <sz val="12"/>
      <color theme="4" tint="-0.499984740745262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sz val="12"/>
      <color rgb="FF002060"/>
      <name val="Microsoft YaHei"/>
      <family val="2"/>
    </font>
    <font>
      <b/>
      <sz val="12"/>
      <color rgb="FFE7E6E6"/>
      <name val="Microsoft YaHei UI"/>
      <family val="2"/>
    </font>
    <font>
      <b/>
      <sz val="12"/>
      <color rgb="FFFF0000"/>
      <name val="Microsoft YaHei UI"/>
      <family val="2"/>
    </font>
    <font>
      <sz val="12"/>
      <color rgb="FFFF0000"/>
      <name val="Tahoma"/>
      <charset val="1"/>
    </font>
    <font>
      <sz val="12"/>
      <color rgb="FF002060"/>
      <name val="Tahoma"/>
    </font>
    <font>
      <sz val="12"/>
      <color rgb="FFFF0000"/>
      <name val="Tahoma"/>
    </font>
    <font>
      <sz val="12"/>
      <color rgb="FFFF0000"/>
      <name val="Microsoft YaHei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0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5" fillId="5" borderId="1">
      <alignment vertical="center"/>
    </xf>
    <xf numFmtId="164" fontId="16" fillId="0" borderId="0"/>
  </cellStyleXfs>
  <cellXfs count="398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" fontId="7" fillId="0" borderId="8" xfId="0" applyNumberFormat="1" applyFont="1" applyBorder="1" applyAlignment="1">
      <alignment horizontal="center" vertical="center"/>
    </xf>
    <xf numFmtId="0" fontId="8" fillId="0" borderId="0" xfId="0" applyFont="1"/>
    <xf numFmtId="16" fontId="7" fillId="0" borderId="10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6" borderId="11" xfId="1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4" fontId="23" fillId="0" borderId="9" xfId="1" applyFont="1" applyBorder="1" applyAlignment="1">
      <alignment horizontal="center" vertical="center"/>
    </xf>
    <xf numFmtId="164" fontId="23" fillId="0" borderId="11" xfId="1" applyFont="1" applyBorder="1" applyAlignment="1">
      <alignment horizontal="center" vertical="center"/>
    </xf>
    <xf numFmtId="164" fontId="23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8" xfId="1" applyFont="1" applyBorder="1" applyAlignment="1">
      <alignment horizontal="center" vertical="center"/>
    </xf>
    <xf numFmtId="164" fontId="7" fillId="0" borderId="10" xfId="1" quotePrefix="1" applyFont="1" applyBorder="1" applyAlignment="1">
      <alignment horizontal="center" vertical="center"/>
    </xf>
    <xf numFmtId="164" fontId="13" fillId="0" borderId="10" xfId="1" applyFont="1" applyBorder="1" applyAlignment="1">
      <alignment horizontal="center" vertical="center"/>
    </xf>
    <xf numFmtId="164" fontId="13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5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6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1" xfId="0" applyFont="1" applyFill="1" applyBorder="1" applyAlignment="1" applyProtection="1">
      <alignment horizontal="center" vertical="center" wrapText="1"/>
      <protection hidden="1"/>
    </xf>
    <xf numFmtId="164" fontId="13" fillId="0" borderId="9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164" fontId="13" fillId="0" borderId="14" xfId="1" applyFont="1" applyBorder="1" applyAlignment="1">
      <alignment horizontal="center" vertic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38" xfId="0" applyFont="1" applyFill="1" applyBorder="1" applyAlignment="1" applyProtection="1">
      <alignment horizontal="center" vertical="center" wrapText="1"/>
      <protection hidden="1"/>
    </xf>
    <xf numFmtId="0" fontId="6" fillId="7" borderId="39" xfId="0" applyFont="1" applyFill="1" applyBorder="1" applyAlignment="1" applyProtection="1">
      <alignment horizontal="center" vertical="center" wrapText="1"/>
      <protection hidden="1"/>
    </xf>
    <xf numFmtId="0" fontId="6" fillId="7" borderId="40" xfId="0" applyFont="1" applyFill="1" applyBorder="1" applyAlignment="1" applyProtection="1">
      <alignment horizontal="center" vertical="center"/>
      <protection hidden="1"/>
    </xf>
    <xf numFmtId="0" fontId="7" fillId="0" borderId="28" xfId="0" applyFont="1" applyBorder="1"/>
    <xf numFmtId="164" fontId="7" fillId="0" borderId="29" xfId="1" applyFont="1" applyBorder="1" applyAlignment="1">
      <alignment horizontal="center" vertical="center"/>
    </xf>
    <xf numFmtId="0" fontId="7" fillId="6" borderId="30" xfId="0" applyFont="1" applyFill="1" applyBorder="1"/>
    <xf numFmtId="164" fontId="7" fillId="0" borderId="3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7" fillId="6" borderId="37" xfId="0" applyFont="1" applyFill="1" applyBorder="1"/>
    <xf numFmtId="0" fontId="23" fillId="0" borderId="37" xfId="0" applyFont="1" applyBorder="1" applyAlignment="1">
      <alignment wrapText="1"/>
    </xf>
    <xf numFmtId="165" fontId="28" fillId="5" borderId="0" xfId="2" applyFont="1" applyBorder="1">
      <alignment vertical="center"/>
    </xf>
    <xf numFmtId="0" fontId="6" fillId="0" borderId="39" xfId="0" applyFont="1" applyBorder="1" applyAlignment="1">
      <alignment horizontal="center" vertical="center" wrapText="1"/>
    </xf>
    <xf numFmtId="0" fontId="6" fillId="7" borderId="4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39" xfId="0" applyFont="1" applyFill="1" applyBorder="1" applyAlignment="1" applyProtection="1">
      <alignment horizontal="center" vertical="center" wrapText="1"/>
      <protection hidden="1"/>
    </xf>
    <xf numFmtId="0" fontId="11" fillId="7" borderId="40" xfId="0" applyFont="1" applyFill="1" applyBorder="1" applyAlignment="1" applyProtection="1">
      <alignment horizontal="center" vertical="center" wrapText="1"/>
      <protection hidden="1"/>
    </xf>
    <xf numFmtId="0" fontId="11" fillId="0" borderId="40" xfId="0" applyFont="1" applyBorder="1" applyAlignment="1">
      <alignment horizontal="center" vertical="center" wrapText="1"/>
    </xf>
    <xf numFmtId="164" fontId="23" fillId="0" borderId="0" xfId="1" applyFont="1" applyBorder="1" applyAlignment="1">
      <alignment horizontal="center" vertical="center"/>
    </xf>
    <xf numFmtId="164" fontId="23" fillId="6" borderId="0" xfId="1" applyFont="1" applyFill="1" applyBorder="1" applyAlignment="1">
      <alignment horizontal="center" vertical="center"/>
    </xf>
    <xf numFmtId="164" fontId="23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2" fillId="0" borderId="0" xfId="0" applyFont="1"/>
    <xf numFmtId="0" fontId="29" fillId="5" borderId="23" xfId="0" applyFont="1" applyFill="1" applyBorder="1"/>
    <xf numFmtId="0" fontId="29" fillId="5" borderId="24" xfId="0" applyFont="1" applyFill="1" applyBorder="1"/>
    <xf numFmtId="0" fontId="11" fillId="8" borderId="35" xfId="0" applyFont="1" applyFill="1" applyBorder="1" applyAlignment="1">
      <alignment wrapText="1"/>
    </xf>
    <xf numFmtId="0" fontId="11" fillId="8" borderId="26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164" fontId="22" fillId="0" borderId="0" xfId="1" quotePrefix="1" applyFont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2" fillId="6" borderId="0" xfId="0" applyFont="1" applyFill="1"/>
    <xf numFmtId="0" fontId="11" fillId="8" borderId="4" xfId="0" applyFont="1" applyFill="1" applyBorder="1" applyAlignment="1">
      <alignment vertical="center" wrapText="1"/>
    </xf>
    <xf numFmtId="0" fontId="11" fillId="7" borderId="44" xfId="0" applyFont="1" applyFill="1" applyBorder="1" applyAlignment="1" applyProtection="1">
      <alignment horizontal="center" vertical="center" wrapText="1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5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32" fillId="0" borderId="37" xfId="0" applyFont="1" applyBorder="1"/>
    <xf numFmtId="16" fontId="33" fillId="0" borderId="0" xfId="0" applyNumberFormat="1" applyFont="1" applyAlignment="1">
      <alignment horizontal="center"/>
    </xf>
    <xf numFmtId="0" fontId="7" fillId="6" borderId="25" xfId="0" applyFont="1" applyFill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0" fontId="7" fillId="6" borderId="48" xfId="0" applyFont="1" applyFill="1" applyBorder="1" applyAlignment="1">
      <alignment vertical="center"/>
    </xf>
    <xf numFmtId="0" fontId="36" fillId="0" borderId="4" xfId="0" applyFont="1" applyBorder="1"/>
    <xf numFmtId="0" fontId="36" fillId="8" borderId="21" xfId="0" applyFont="1" applyFill="1" applyBorder="1" applyAlignment="1">
      <alignment horizontal="center"/>
    </xf>
    <xf numFmtId="0" fontId="37" fillId="0" borderId="21" xfId="0" applyFont="1" applyBorder="1" applyAlignment="1">
      <alignment horizontal="center"/>
    </xf>
    <xf numFmtId="16" fontId="39" fillId="0" borderId="8" xfId="0" applyNumberFormat="1" applyFont="1" applyBorder="1" applyAlignment="1">
      <alignment horizontal="center"/>
    </xf>
    <xf numFmtId="16" fontId="39" fillId="0" borderId="9" xfId="0" applyNumberFormat="1" applyFont="1" applyBorder="1" applyAlignment="1">
      <alignment horizontal="center"/>
    </xf>
    <xf numFmtId="16" fontId="39" fillId="0" borderId="10" xfId="0" applyNumberFormat="1" applyFont="1" applyBorder="1" applyAlignment="1">
      <alignment horizontal="center"/>
    </xf>
    <xf numFmtId="16" fontId="39" fillId="0" borderId="11" xfId="0" applyNumberFormat="1" applyFont="1" applyBorder="1" applyAlignment="1">
      <alignment horizontal="center"/>
    </xf>
    <xf numFmtId="16" fontId="39" fillId="0" borderId="14" xfId="0" applyNumberFormat="1" applyFont="1" applyBorder="1" applyAlignment="1">
      <alignment horizontal="center"/>
    </xf>
    <xf numFmtId="16" fontId="39" fillId="0" borderId="15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vertical="center" wrapText="1"/>
    </xf>
    <xf numFmtId="16" fontId="7" fillId="8" borderId="9" xfId="0" applyNumberFormat="1" applyFont="1" applyFill="1" applyBorder="1" applyAlignment="1">
      <alignment horizontal="center" wrapText="1"/>
    </xf>
    <xf numFmtId="16" fontId="7" fillId="8" borderId="11" xfId="0" applyNumberFormat="1" applyFont="1" applyFill="1" applyBorder="1" applyAlignment="1">
      <alignment horizontal="center" wrapText="1"/>
    </xf>
    <xf numFmtId="0" fontId="7" fillId="8" borderId="49" xfId="0" applyFont="1" applyFill="1" applyBorder="1" applyAlignment="1">
      <alignment wrapText="1"/>
    </xf>
    <xf numFmtId="16" fontId="7" fillId="0" borderId="52" xfId="0" applyNumberFormat="1" applyFont="1" applyBorder="1" applyAlignment="1">
      <alignment horizontal="center" wrapText="1"/>
    </xf>
    <xf numFmtId="0" fontId="7" fillId="0" borderId="53" xfId="0" applyFont="1" applyBorder="1" applyAlignment="1">
      <alignment horizontal="center" vertical="center" wrapText="1"/>
    </xf>
    <xf numFmtId="16" fontId="7" fillId="0" borderId="53" xfId="0" applyNumberFormat="1" applyFont="1" applyBorder="1" applyAlignment="1">
      <alignment horizontal="center" vertical="center" wrapText="1"/>
    </xf>
    <xf numFmtId="16" fontId="7" fillId="0" borderId="54" xfId="0" applyNumberFormat="1" applyFont="1" applyBorder="1" applyAlignment="1">
      <alignment horizontal="center" vertical="center" wrapText="1"/>
    </xf>
    <xf numFmtId="164" fontId="7" fillId="0" borderId="14" xfId="1" quotePrefix="1" applyFont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164" fontId="7" fillId="0" borderId="11" xfId="1" quotePrefix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" fontId="7" fillId="6" borderId="10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164" fontId="13" fillId="6" borderId="10" xfId="0" applyNumberFormat="1" applyFont="1" applyFill="1" applyBorder="1" applyAlignment="1">
      <alignment horizontal="center"/>
    </xf>
    <xf numFmtId="0" fontId="7" fillId="0" borderId="12" xfId="0" applyFont="1" applyBorder="1"/>
    <xf numFmtId="0" fontId="6" fillId="8" borderId="56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27" xfId="0" applyFont="1" applyFill="1" applyBorder="1" applyAlignment="1">
      <alignment wrapText="1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0" fontId="45" fillId="0" borderId="0" xfId="0" applyFont="1"/>
    <xf numFmtId="0" fontId="11" fillId="6" borderId="49" xfId="0" applyFont="1" applyFill="1" applyBorder="1" applyAlignment="1">
      <alignment horizontal="center" wrapText="1"/>
    </xf>
    <xf numFmtId="164" fontId="47" fillId="0" borderId="34" xfId="1" applyFont="1" applyBorder="1" applyAlignment="1">
      <alignment horizontal="center" vertical="center"/>
    </xf>
    <xf numFmtId="0" fontId="7" fillId="6" borderId="29" xfId="0" applyFont="1" applyFill="1" applyBorder="1" applyAlignment="1">
      <alignment horizontal="center" wrapText="1"/>
    </xf>
    <xf numFmtId="0" fontId="7" fillId="6" borderId="31" xfId="0" applyFont="1" applyFill="1" applyBorder="1" applyAlignment="1">
      <alignment horizontal="center" wrapText="1"/>
    </xf>
    <xf numFmtId="0" fontId="11" fillId="7" borderId="49" xfId="0" applyFont="1" applyFill="1" applyBorder="1" applyAlignment="1" applyProtection="1">
      <alignment horizontal="center" vertical="center" wrapText="1"/>
      <protection hidden="1"/>
    </xf>
    <xf numFmtId="0" fontId="49" fillId="4" borderId="39" xfId="0" applyFont="1" applyFill="1" applyBorder="1" applyAlignment="1">
      <alignment horizontal="center" wrapText="1"/>
    </xf>
    <xf numFmtId="164" fontId="23" fillId="0" borderId="29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/>
    </xf>
    <xf numFmtId="164" fontId="23" fillId="0" borderId="32" xfId="1" applyFont="1" applyBorder="1" applyAlignment="1">
      <alignment horizontal="center" vertical="center"/>
    </xf>
    <xf numFmtId="16" fontId="13" fillId="0" borderId="8" xfId="0" applyNumberFormat="1" applyFont="1" applyBorder="1" applyAlignment="1">
      <alignment horizontal="center" vertical="center"/>
    </xf>
    <xf numFmtId="164" fontId="13" fillId="0" borderId="8" xfId="1" quotePrefix="1" applyFont="1" applyBorder="1" applyAlignment="1">
      <alignment horizontal="center" vertical="center"/>
    </xf>
    <xf numFmtId="0" fontId="0" fillId="0" borderId="9" xfId="0" applyBorder="1"/>
    <xf numFmtId="164" fontId="47" fillId="0" borderId="61" xfId="0" applyNumberFormat="1" applyFont="1" applyBorder="1" applyAlignment="1">
      <alignment horizontal="center" vertical="center" wrapText="1"/>
    </xf>
    <xf numFmtId="164" fontId="47" fillId="0" borderId="62" xfId="0" applyNumberFormat="1" applyFont="1" applyBorder="1" applyAlignment="1">
      <alignment horizontal="center"/>
    </xf>
    <xf numFmtId="0" fontId="7" fillId="0" borderId="0" xfId="0" applyFont="1"/>
    <xf numFmtId="0" fontId="49" fillId="4" borderId="39" xfId="0" applyFont="1" applyFill="1" applyBorder="1" applyAlignment="1">
      <alignment horizontal="center" vertical="center"/>
    </xf>
    <xf numFmtId="0" fontId="49" fillId="4" borderId="51" xfId="0" applyFont="1" applyFill="1" applyBorder="1" applyAlignment="1">
      <alignment horizontal="center" vertical="center"/>
    </xf>
    <xf numFmtId="0" fontId="49" fillId="4" borderId="47" xfId="0" applyFont="1" applyFill="1" applyBorder="1" applyAlignment="1">
      <alignment horizontal="center" vertical="center"/>
    </xf>
    <xf numFmtId="0" fontId="49" fillId="4" borderId="41" xfId="0" applyFont="1" applyFill="1" applyBorder="1" applyAlignment="1">
      <alignment vertical="center"/>
    </xf>
    <xf numFmtId="164" fontId="7" fillId="0" borderId="34" xfId="1" applyFont="1" applyBorder="1" applyAlignment="1">
      <alignment horizontal="center" vertical="center"/>
    </xf>
    <xf numFmtId="164" fontId="7" fillId="0" borderId="61" xfId="1" quotePrefix="1" applyFont="1" applyBorder="1" applyAlignment="1">
      <alignment horizontal="center" vertical="center"/>
    </xf>
    <xf numFmtId="0" fontId="7" fillId="0" borderId="63" xfId="0" applyFont="1" applyBorder="1" applyAlignment="1">
      <alignment wrapText="1"/>
    </xf>
    <xf numFmtId="164" fontId="7" fillId="0" borderId="34" xfId="1" quotePrefix="1" applyFont="1" applyBorder="1" applyAlignment="1">
      <alignment horizontal="center" vertical="center"/>
    </xf>
    <xf numFmtId="165" fontId="19" fillId="5" borderId="2" xfId="2" applyFont="1" applyBorder="1">
      <alignment vertical="center"/>
    </xf>
    <xf numFmtId="0" fontId="38" fillId="0" borderId="7" xfId="0" applyFont="1" applyBorder="1"/>
    <xf numFmtId="0" fontId="38" fillId="0" borderId="12" xfId="0" applyFont="1" applyBorder="1"/>
    <xf numFmtId="0" fontId="48" fillId="0" borderId="12" xfId="0" applyFont="1" applyBorder="1"/>
    <xf numFmtId="16" fontId="7" fillId="0" borderId="34" xfId="0" applyNumberFormat="1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3" fillId="0" borderId="13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46" fillId="11" borderId="18" xfId="0" applyFont="1" applyFill="1" applyBorder="1" applyAlignment="1">
      <alignment horizontal="center" vertical="center" wrapText="1"/>
    </xf>
    <xf numFmtId="164" fontId="7" fillId="6" borderId="10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13" fillId="0" borderId="75" xfId="1" applyFont="1" applyBorder="1" applyAlignment="1">
      <alignment horizontal="center" vertical="center"/>
    </xf>
    <xf numFmtId="164" fontId="13" fillId="0" borderId="33" xfId="1" applyFont="1" applyBorder="1" applyAlignment="1">
      <alignment horizontal="center" vertical="center"/>
    </xf>
    <xf numFmtId="164" fontId="13" fillId="0" borderId="29" xfId="1" applyFont="1" applyBorder="1" applyAlignment="1">
      <alignment horizontal="center" vertical="center"/>
    </xf>
    <xf numFmtId="164" fontId="13" fillId="0" borderId="31" xfId="1" applyFont="1" applyBorder="1" applyAlignment="1">
      <alignment horizontal="center" vertical="center"/>
    </xf>
    <xf numFmtId="164" fontId="13" fillId="0" borderId="28" xfId="1" applyFont="1" applyBorder="1" applyAlignment="1">
      <alignment horizontal="center" vertical="center"/>
    </xf>
    <xf numFmtId="164" fontId="13" fillId="0" borderId="30" xfId="1" applyFont="1" applyBorder="1" applyAlignment="1">
      <alignment horizontal="center" vertical="center"/>
    </xf>
    <xf numFmtId="0" fontId="7" fillId="6" borderId="28" xfId="0" applyFont="1" applyFill="1" applyBorder="1" applyAlignment="1">
      <alignment vertical="center"/>
    </xf>
    <xf numFmtId="0" fontId="7" fillId="0" borderId="10" xfId="0" applyFont="1" applyBorder="1" applyAlignment="1">
      <alignment wrapText="1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11" fillId="7" borderId="10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164" fontId="7" fillId="6" borderId="11" xfId="0" applyNumberFormat="1" applyFont="1" applyFill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54" fillId="0" borderId="10" xfId="0" applyFont="1" applyBorder="1" applyAlignment="1">
      <alignment horizontal="center"/>
    </xf>
    <xf numFmtId="16" fontId="7" fillId="4" borderId="10" xfId="0" applyNumberFormat="1" applyFont="1" applyFill="1" applyBorder="1" applyAlignment="1">
      <alignment horizontal="center"/>
    </xf>
    <xf numFmtId="16" fontId="7" fillId="4" borderId="10" xfId="0" applyNumberFormat="1" applyFont="1" applyFill="1" applyBorder="1" applyAlignment="1">
      <alignment horizontal="center" wrapText="1"/>
    </xf>
    <xf numFmtId="0" fontId="11" fillId="4" borderId="34" xfId="0" applyFont="1" applyFill="1" applyBorder="1" applyAlignment="1">
      <alignment horizontal="center" wrapText="1"/>
    </xf>
    <xf numFmtId="0" fontId="11" fillId="4" borderId="34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 vertical="center"/>
    </xf>
    <xf numFmtId="0" fontId="5" fillId="3" borderId="34" xfId="0" applyFont="1" applyFill="1" applyBorder="1"/>
    <xf numFmtId="0" fontId="31" fillId="3" borderId="34" xfId="0" applyFont="1" applyFill="1" applyBorder="1"/>
    <xf numFmtId="0" fontId="11" fillId="4" borderId="34" xfId="0" applyFont="1" applyFill="1" applyBorder="1"/>
    <xf numFmtId="0" fontId="7" fillId="0" borderId="34" xfId="0" applyFont="1" applyBorder="1"/>
    <xf numFmtId="0" fontId="21" fillId="0" borderId="34" xfId="0" applyFont="1" applyBorder="1" applyAlignment="1">
      <alignment vertical="center"/>
    </xf>
    <xf numFmtId="0" fontId="20" fillId="8" borderId="34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vertical="center"/>
    </xf>
    <xf numFmtId="164" fontId="23" fillId="0" borderId="34" xfId="1" applyFont="1" applyBorder="1" applyAlignment="1">
      <alignment horizontal="center" vertical="center"/>
    </xf>
    <xf numFmtId="0" fontId="20" fillId="8" borderId="34" xfId="0" applyFont="1" applyFill="1" applyBorder="1" applyAlignment="1">
      <alignment vertical="center" wrapText="1"/>
    </xf>
    <xf numFmtId="0" fontId="20" fillId="0" borderId="34" xfId="0" applyFont="1" applyBorder="1" applyAlignment="1">
      <alignment horizontal="center" vertical="center" wrapText="1"/>
    </xf>
    <xf numFmtId="16" fontId="21" fillId="0" borderId="34" xfId="0" applyNumberFormat="1" applyFont="1" applyBorder="1" applyAlignment="1">
      <alignment horizontal="center" vertical="center"/>
    </xf>
    <xf numFmtId="164" fontId="23" fillId="0" borderId="34" xfId="1" quotePrefix="1" applyFont="1" applyBorder="1" applyAlignment="1">
      <alignment horizontal="center" vertical="center"/>
    </xf>
    <xf numFmtId="16" fontId="21" fillId="8" borderId="34" xfId="0" applyNumberFormat="1" applyFont="1" applyFill="1" applyBorder="1" applyAlignment="1">
      <alignment horizontal="center" vertical="center"/>
    </xf>
    <xf numFmtId="0" fontId="13" fillId="6" borderId="34" xfId="0" applyFont="1" applyFill="1" applyBorder="1"/>
    <xf numFmtId="0" fontId="32" fillId="0" borderId="0" xfId="0" applyFont="1"/>
    <xf numFmtId="164" fontId="6" fillId="0" borderId="39" xfId="0" applyNumberFormat="1" applyFont="1" applyBorder="1" applyAlignment="1">
      <alignment horizontal="center" vertical="center" wrapText="1"/>
    </xf>
    <xf numFmtId="164" fontId="6" fillId="4" borderId="39" xfId="0" applyNumberFormat="1" applyFont="1" applyFill="1" applyBorder="1" applyAlignment="1">
      <alignment horizontal="center" vertical="center" wrapText="1"/>
    </xf>
    <xf numFmtId="164" fontId="6" fillId="4" borderId="40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vertical="center"/>
    </xf>
    <xf numFmtId="164" fontId="5" fillId="3" borderId="36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5" fontId="19" fillId="5" borderId="34" xfId="2" applyFont="1" applyBorder="1">
      <alignment vertical="center"/>
    </xf>
    <xf numFmtId="164" fontId="6" fillId="7" borderId="34" xfId="3" applyFont="1" applyFill="1" applyBorder="1" applyAlignment="1" applyProtection="1">
      <alignment horizontal="left" vertical="center" wrapText="1"/>
      <protection hidden="1"/>
    </xf>
    <xf numFmtId="164" fontId="6" fillId="7" borderId="34" xfId="3" applyFont="1" applyFill="1" applyBorder="1" applyAlignment="1" applyProtection="1">
      <alignment horizontal="center" vertical="center" wrapText="1"/>
      <protection hidden="1"/>
    </xf>
    <xf numFmtId="164" fontId="47" fillId="8" borderId="34" xfId="1" quotePrefix="1" applyFont="1" applyFill="1" applyBorder="1" applyAlignment="1">
      <alignment horizontal="left" vertical="center"/>
    </xf>
    <xf numFmtId="164" fontId="47" fillId="0" borderId="34" xfId="1" quotePrefix="1" applyFont="1" applyBorder="1" applyAlignment="1">
      <alignment horizontal="center" vertical="center"/>
    </xf>
    <xf numFmtId="164" fontId="47" fillId="0" borderId="34" xfId="1" quotePrefix="1" applyFont="1" applyBorder="1" applyAlignment="1">
      <alignment horizontal="left" vertical="center" wrapText="1"/>
    </xf>
    <xf numFmtId="164" fontId="47" fillId="0" borderId="34" xfId="1" quotePrefix="1" applyFont="1" applyBorder="1" applyAlignment="1">
      <alignment horizontal="left" vertical="center"/>
    </xf>
    <xf numFmtId="164" fontId="7" fillId="8" borderId="34" xfId="1" quotePrefix="1" applyFont="1" applyFill="1" applyBorder="1" applyAlignment="1">
      <alignment horizontal="left" vertical="center"/>
    </xf>
    <xf numFmtId="0" fontId="7" fillId="0" borderId="70" xfId="0" applyFont="1" applyBorder="1"/>
    <xf numFmtId="0" fontId="7" fillId="0" borderId="32" xfId="0" applyFont="1" applyBorder="1"/>
    <xf numFmtId="0" fontId="7" fillId="6" borderId="77" xfId="0" applyFont="1" applyFill="1" applyBorder="1"/>
    <xf numFmtId="164" fontId="13" fillId="0" borderId="32" xfId="1" applyFont="1" applyBorder="1" applyAlignment="1">
      <alignment horizontal="center" vertical="center"/>
    </xf>
    <xf numFmtId="164" fontId="13" fillId="0" borderId="78" xfId="1" applyFont="1" applyBorder="1" applyAlignment="1">
      <alignment horizontal="center" vertical="center"/>
    </xf>
    <xf numFmtId="164" fontId="13" fillId="0" borderId="77" xfId="1" applyFont="1" applyBorder="1" applyAlignment="1">
      <alignment horizontal="center" vertical="center"/>
    </xf>
    <xf numFmtId="164" fontId="13" fillId="0" borderId="15" xfId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64" xfId="0" applyNumberFormat="1" applyFont="1" applyBorder="1" applyAlignment="1">
      <alignment horizont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1" fillId="5" borderId="3" xfId="2" applyFont="1" applyBorder="1">
      <alignment vertical="center"/>
    </xf>
    <xf numFmtId="165" fontId="11" fillId="5" borderId="50" xfId="2" applyFont="1" applyBorder="1">
      <alignment vertical="center"/>
    </xf>
    <xf numFmtId="164" fontId="7" fillId="0" borderId="69" xfId="1" applyFont="1" applyBorder="1" applyAlignment="1">
      <alignment horizontal="center" vertical="center"/>
    </xf>
    <xf numFmtId="0" fontId="7" fillId="7" borderId="76" xfId="0" quotePrefix="1" applyFont="1" applyFill="1" applyBorder="1" applyAlignment="1" applyProtection="1">
      <alignment vertical="center" wrapText="1"/>
      <protection hidden="1"/>
    </xf>
    <xf numFmtId="0" fontId="7" fillId="7" borderId="72" xfId="0" applyFont="1" applyFill="1" applyBorder="1" applyAlignment="1" applyProtection="1">
      <alignment vertical="center" wrapText="1"/>
      <protection hidden="1"/>
    </xf>
    <xf numFmtId="164" fontId="7" fillId="6" borderId="68" xfId="1" applyFont="1" applyFill="1" applyBorder="1" applyAlignment="1">
      <alignment horizontal="center" vertical="center"/>
    </xf>
    <xf numFmtId="164" fontId="7" fillId="6" borderId="34" xfId="1" applyFont="1" applyFill="1" applyBorder="1" applyAlignment="1">
      <alignment horizontal="center" vertical="center"/>
    </xf>
    <xf numFmtId="164" fontId="7" fillId="6" borderId="34" xfId="1" applyFont="1" applyFill="1" applyBorder="1" applyAlignment="1">
      <alignment horizontal="center"/>
    </xf>
    <xf numFmtId="164" fontId="7" fillId="6" borderId="34" xfId="0" applyNumberFormat="1" applyFont="1" applyFill="1" applyBorder="1" applyAlignment="1">
      <alignment horizontal="center" vertical="center" wrapText="1"/>
    </xf>
    <xf numFmtId="164" fontId="7" fillId="6" borderId="64" xfId="0" applyNumberFormat="1" applyFont="1" applyFill="1" applyBorder="1" applyAlignment="1">
      <alignment horizontal="center"/>
    </xf>
    <xf numFmtId="0" fontId="7" fillId="7" borderId="73" xfId="0" applyFont="1" applyFill="1" applyBorder="1" applyAlignment="1" applyProtection="1">
      <alignment vertical="center" wrapText="1"/>
      <protection hidden="1"/>
    </xf>
    <xf numFmtId="164" fontId="7" fillId="6" borderId="71" xfId="1" applyFont="1" applyFill="1" applyBorder="1" applyAlignment="1">
      <alignment horizontal="center" vertical="center"/>
    </xf>
    <xf numFmtId="164" fontId="7" fillId="6" borderId="47" xfId="1" applyFont="1" applyFill="1" applyBorder="1" applyAlignment="1">
      <alignment horizontal="center" vertical="center"/>
    </xf>
    <xf numFmtId="164" fontId="7" fillId="6" borderId="47" xfId="1" applyFont="1" applyFill="1" applyBorder="1" applyAlignment="1">
      <alignment horizontal="center"/>
    </xf>
    <xf numFmtId="164" fontId="7" fillId="6" borderId="47" xfId="0" applyNumberFormat="1" applyFont="1" applyFill="1" applyBorder="1" applyAlignment="1">
      <alignment horizontal="center" vertical="center" wrapText="1"/>
    </xf>
    <xf numFmtId="164" fontId="7" fillId="6" borderId="65" xfId="0" applyNumberFormat="1" applyFont="1" applyFill="1" applyBorder="1" applyAlignment="1">
      <alignment horizontal="center"/>
    </xf>
    <xf numFmtId="164" fontId="7" fillId="6" borderId="60" xfId="1" applyFont="1" applyFill="1" applyBorder="1" applyAlignment="1">
      <alignment horizontal="center" vertical="center"/>
    </xf>
    <xf numFmtId="164" fontId="7" fillId="6" borderId="60" xfId="1" applyFont="1" applyFill="1" applyBorder="1" applyAlignment="1">
      <alignment horizontal="center"/>
    </xf>
    <xf numFmtId="164" fontId="7" fillId="6" borderId="60" xfId="0" applyNumberFormat="1" applyFont="1" applyFill="1" applyBorder="1" applyAlignment="1">
      <alignment horizontal="center" vertical="center" wrapText="1"/>
    </xf>
    <xf numFmtId="164" fontId="7" fillId="6" borderId="66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0" fontId="7" fillId="7" borderId="12" xfId="0" applyFont="1" applyFill="1" applyBorder="1" applyAlignment="1" applyProtection="1">
      <alignment horizontal="left" vertical="center" wrapText="1"/>
      <protection hidden="1"/>
    </xf>
    <xf numFmtId="16" fontId="52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vertical="center"/>
    </xf>
    <xf numFmtId="0" fontId="11" fillId="8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/>
    </xf>
    <xf numFmtId="0" fontId="41" fillId="0" borderId="34" xfId="0" applyFont="1" applyBorder="1"/>
    <xf numFmtId="164" fontId="7" fillId="0" borderId="68" xfId="1" applyFont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164" fontId="7" fillId="0" borderId="79" xfId="1" quotePrefix="1" applyFont="1" applyBorder="1" applyAlignment="1">
      <alignment horizontal="center" vertical="center"/>
    </xf>
    <xf numFmtId="164" fontId="7" fillId="0" borderId="69" xfId="1" quotePrefix="1" applyFont="1" applyBorder="1" applyAlignment="1">
      <alignment horizontal="center" vertical="center"/>
    </xf>
    <xf numFmtId="164" fontId="7" fillId="0" borderId="79" xfId="1" applyFont="1" applyBorder="1" applyAlignment="1">
      <alignment horizontal="center" vertical="center"/>
    </xf>
    <xf numFmtId="164" fontId="7" fillId="0" borderId="67" xfId="1" applyFont="1" applyBorder="1" applyAlignment="1">
      <alignment horizontal="center" vertical="center"/>
    </xf>
    <xf numFmtId="0" fontId="6" fillId="7" borderId="49" xfId="0" applyFont="1" applyFill="1" applyBorder="1" applyAlignment="1" applyProtection="1">
      <alignment vertical="center" wrapText="1"/>
      <protection hidden="1"/>
    </xf>
    <xf numFmtId="0" fontId="6" fillId="7" borderId="52" xfId="0" applyFont="1" applyFill="1" applyBorder="1" applyAlignment="1" applyProtection="1">
      <alignment horizontal="center" vertical="center" wrapText="1"/>
      <protection hidden="1"/>
    </xf>
    <xf numFmtId="0" fontId="6" fillId="7" borderId="53" xfId="0" applyFont="1" applyFill="1" applyBorder="1" applyAlignment="1" applyProtection="1">
      <alignment horizontal="center" vertical="center" wrapText="1"/>
      <protection hidden="1"/>
    </xf>
    <xf numFmtId="164" fontId="7" fillId="6" borderId="79" xfId="1" applyFont="1" applyFill="1" applyBorder="1" applyAlignment="1">
      <alignment horizontal="center" vertical="center"/>
    </xf>
    <xf numFmtId="164" fontId="7" fillId="6" borderId="67" xfId="1" applyFont="1" applyFill="1" applyBorder="1" applyAlignment="1">
      <alignment horizontal="center" vertical="center"/>
    </xf>
    <xf numFmtId="164" fontId="7" fillId="6" borderId="67" xfId="1" applyFont="1" applyFill="1" applyBorder="1" applyAlignment="1">
      <alignment horizontal="center"/>
    </xf>
    <xf numFmtId="164" fontId="7" fillId="6" borderId="67" xfId="0" applyNumberFormat="1" applyFont="1" applyFill="1" applyBorder="1" applyAlignment="1">
      <alignment horizontal="center" vertical="center" wrapText="1"/>
    </xf>
    <xf numFmtId="164" fontId="7" fillId="6" borderId="80" xfId="0" applyNumberFormat="1" applyFont="1" applyFill="1" applyBorder="1" applyAlignment="1">
      <alignment horizontal="center"/>
    </xf>
    <xf numFmtId="164" fontId="7" fillId="0" borderId="58" xfId="1" applyFont="1" applyBorder="1" applyAlignment="1">
      <alignment horizontal="center" vertical="center"/>
    </xf>
    <xf numFmtId="0" fontId="11" fillId="7" borderId="41" xfId="0" applyFont="1" applyFill="1" applyBorder="1" applyAlignment="1" applyProtection="1">
      <alignment horizontal="center" vertical="center" wrapText="1"/>
      <protection hidden="1"/>
    </xf>
    <xf numFmtId="0" fontId="7" fillId="7" borderId="27" xfId="0" quotePrefix="1" applyFont="1" applyFill="1" applyBorder="1" applyAlignment="1" applyProtection="1">
      <alignment vertical="center" wrapText="1"/>
      <protection hidden="1"/>
    </xf>
    <xf numFmtId="164" fontId="7" fillId="6" borderId="81" xfId="1" applyFont="1" applyFill="1" applyBorder="1" applyAlignment="1">
      <alignment horizontal="center" vertical="center"/>
    </xf>
    <xf numFmtId="165" fontId="19" fillId="5" borderId="37" xfId="2" applyFont="1" applyBorder="1">
      <alignment vertical="center"/>
    </xf>
    <xf numFmtId="0" fontId="7" fillId="7" borderId="12" xfId="0" applyFont="1" applyFill="1" applyBorder="1" applyAlignment="1" applyProtection="1">
      <alignment vertical="center" wrapText="1"/>
      <protection hidden="1"/>
    </xf>
    <xf numFmtId="0" fontId="7" fillId="0" borderId="74" xfId="0" applyFont="1" applyBorder="1" applyAlignment="1">
      <alignment vertical="center"/>
    </xf>
    <xf numFmtId="16" fontId="7" fillId="0" borderId="58" xfId="0" applyNumberFormat="1" applyFont="1" applyBorder="1" applyAlignment="1">
      <alignment horizontal="center" vertical="center"/>
    </xf>
    <xf numFmtId="16" fontId="7" fillId="6" borderId="58" xfId="0" applyNumberFormat="1" applyFont="1" applyFill="1" applyBorder="1" applyAlignment="1">
      <alignment horizontal="center" vertical="center"/>
    </xf>
    <xf numFmtId="164" fontId="7" fillId="0" borderId="58" xfId="1" quotePrefix="1" applyFont="1" applyBorder="1" applyAlignment="1">
      <alignment horizontal="center" vertical="center"/>
    </xf>
    <xf numFmtId="164" fontId="7" fillId="0" borderId="59" xfId="1" quotePrefix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11" borderId="13" xfId="0" applyFont="1" applyFill="1" applyBorder="1" applyAlignment="1">
      <alignment vertical="center"/>
    </xf>
    <xf numFmtId="164" fontId="46" fillId="6" borderId="41" xfId="0" applyNumberFormat="1" applyFont="1" applyFill="1" applyBorder="1" applyAlignment="1">
      <alignment horizontal="center" vertical="center" wrapText="1"/>
    </xf>
    <xf numFmtId="164" fontId="7" fillId="6" borderId="27" xfId="0" applyNumberFormat="1" applyFont="1" applyFill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vertical="center"/>
    </xf>
    <xf numFmtId="164" fontId="14" fillId="0" borderId="78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" fontId="13" fillId="0" borderId="69" xfId="0" applyNumberFormat="1" applyFont="1" applyBorder="1" applyAlignment="1">
      <alignment horizontal="center" vertical="center"/>
    </xf>
    <xf numFmtId="164" fontId="13" fillId="0" borderId="69" xfId="0" applyNumberFormat="1" applyFont="1" applyBorder="1" applyAlignment="1">
      <alignment horizontal="center"/>
    </xf>
    <xf numFmtId="0" fontId="13" fillId="0" borderId="6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4" fontId="7" fillId="0" borderId="59" xfId="1" applyFont="1" applyBorder="1" applyAlignment="1">
      <alignment horizontal="center" vertical="center"/>
    </xf>
    <xf numFmtId="0" fontId="7" fillId="6" borderId="74" xfId="0" applyFont="1" applyFill="1" applyBorder="1"/>
    <xf numFmtId="0" fontId="7" fillId="11" borderId="27" xfId="0" applyFont="1" applyFill="1" applyBorder="1" applyAlignment="1">
      <alignment vertical="center"/>
    </xf>
    <xf numFmtId="16" fontId="7" fillId="11" borderId="8" xfId="0" applyNumberFormat="1" applyFont="1" applyFill="1" applyBorder="1" applyAlignment="1">
      <alignment horizontal="center" vertical="center"/>
    </xf>
    <xf numFmtId="164" fontId="7" fillId="11" borderId="8" xfId="1" quotePrefix="1" applyFont="1" applyFill="1" applyBorder="1" applyAlignment="1">
      <alignment horizontal="center" vertical="center"/>
    </xf>
    <xf numFmtId="164" fontId="7" fillId="11" borderId="8" xfId="1" applyFont="1" applyFill="1" applyBorder="1" applyAlignment="1">
      <alignment horizontal="center" vertical="center"/>
    </xf>
    <xf numFmtId="164" fontId="7" fillId="11" borderId="9" xfId="1" quotePrefix="1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vertical="center"/>
    </xf>
    <xf numFmtId="0" fontId="22" fillId="6" borderId="12" xfId="0" applyFont="1" applyFill="1" applyBorder="1"/>
    <xf numFmtId="16" fontId="7" fillId="4" borderId="0" xfId="0" applyNumberFormat="1" applyFont="1" applyFill="1" applyAlignment="1">
      <alignment horizontal="center" wrapText="1"/>
    </xf>
    <xf numFmtId="0" fontId="54" fillId="0" borderId="0" xfId="0" applyFont="1" applyAlignment="1">
      <alignment horizontal="center"/>
    </xf>
    <xf numFmtId="16" fontId="7" fillId="4" borderId="0" xfId="0" applyNumberFormat="1" applyFont="1" applyFill="1" applyAlignment="1">
      <alignment horizontal="center"/>
    </xf>
    <xf numFmtId="0" fontId="40" fillId="0" borderId="0" xfId="0" applyFont="1" applyAlignment="1">
      <alignment vertical="center"/>
    </xf>
    <xf numFmtId="0" fontId="57" fillId="0" borderId="0" xfId="0" applyFont="1"/>
    <xf numFmtId="0" fontId="57" fillId="0" borderId="34" xfId="0" applyFont="1" applyBorder="1" applyAlignment="1">
      <alignment vertical="center"/>
    </xf>
    <xf numFmtId="0" fontId="22" fillId="6" borderId="69" xfId="0" applyFont="1" applyFill="1" applyBorder="1" applyAlignment="1">
      <alignment vertical="center"/>
    </xf>
    <xf numFmtId="0" fontId="58" fillId="0" borderId="10" xfId="0" applyFont="1" applyBorder="1" applyAlignment="1">
      <alignment wrapText="1"/>
    </xf>
    <xf numFmtId="0" fontId="22" fillId="0" borderId="76" xfId="0" applyFont="1" applyBorder="1" applyAlignment="1">
      <alignment wrapText="1"/>
    </xf>
    <xf numFmtId="164" fontId="22" fillId="6" borderId="60" xfId="1" applyFont="1" applyFill="1" applyBorder="1" applyAlignment="1">
      <alignment horizontal="center" vertical="center"/>
    </xf>
    <xf numFmtId="0" fontId="22" fillId="0" borderId="70" xfId="0" applyFont="1" applyBorder="1"/>
    <xf numFmtId="16" fontId="22" fillId="4" borderId="10" xfId="0" applyNumberFormat="1" applyFont="1" applyFill="1" applyBorder="1" applyAlignment="1">
      <alignment horizontal="center" wrapText="1"/>
    </xf>
    <xf numFmtId="0" fontId="60" fillId="0" borderId="10" xfId="0" applyFont="1" applyBorder="1" applyAlignment="1">
      <alignment horizontal="center"/>
    </xf>
    <xf numFmtId="16" fontId="22" fillId="4" borderId="10" xfId="0" applyNumberFormat="1" applyFont="1" applyFill="1" applyBorder="1" applyAlignment="1">
      <alignment horizontal="center"/>
    </xf>
    <xf numFmtId="0" fontId="58" fillId="0" borderId="70" xfId="0" applyFont="1" applyBorder="1"/>
    <xf numFmtId="0" fontId="1" fillId="2" borderId="0" xfId="0" applyFont="1" applyFill="1" applyAlignment="1">
      <alignment horizontal="center" vertical="center"/>
    </xf>
    <xf numFmtId="0" fontId="19" fillId="5" borderId="34" xfId="0" applyFont="1" applyFill="1" applyBorder="1" applyAlignment="1">
      <alignment vertical="center"/>
    </xf>
    <xf numFmtId="0" fontId="19" fillId="2" borderId="34" xfId="0" applyFont="1" applyFill="1" applyBorder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6" fillId="5" borderId="20" xfId="2" applyFont="1" applyBorder="1">
      <alignment vertical="center"/>
    </xf>
    <xf numFmtId="0" fontId="27" fillId="5" borderId="35" xfId="0" applyFont="1" applyFill="1" applyBorder="1" applyAlignment="1">
      <alignment horizontal="left"/>
    </xf>
    <xf numFmtId="0" fontId="27" fillId="5" borderId="36" xfId="0" applyFont="1" applyFill="1" applyBorder="1" applyAlignment="1">
      <alignment horizontal="left"/>
    </xf>
    <xf numFmtId="0" fontId="27" fillId="5" borderId="37" xfId="0" applyFont="1" applyFill="1" applyBorder="1" applyAlignment="1">
      <alignment horizontal="left"/>
    </xf>
    <xf numFmtId="0" fontId="27" fillId="5" borderId="0" xfId="0" applyFont="1" applyFill="1" applyAlignment="1">
      <alignment horizontal="left"/>
    </xf>
    <xf numFmtId="0" fontId="27" fillId="5" borderId="42" xfId="0" applyFont="1" applyFill="1" applyBorder="1" applyAlignment="1">
      <alignment horizontal="left" vertical="center"/>
    </xf>
    <xf numFmtId="0" fontId="27" fillId="5" borderId="43" xfId="0" applyFont="1" applyFill="1" applyBorder="1" applyAlignment="1">
      <alignment horizontal="left" vertical="center"/>
    </xf>
    <xf numFmtId="0" fontId="34" fillId="3" borderId="55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27" fillId="10" borderId="23" xfId="0" applyFont="1" applyFill="1" applyBorder="1" applyAlignment="1">
      <alignment horizontal="left"/>
    </xf>
    <xf numFmtId="0" fontId="27" fillId="10" borderId="24" xfId="0" applyFont="1" applyFill="1" applyBorder="1" applyAlignment="1">
      <alignment horizontal="left"/>
    </xf>
    <xf numFmtId="165" fontId="19" fillId="5" borderId="7" xfId="2" applyFont="1" applyBorder="1" applyAlignment="1">
      <alignment horizontal="left" vertical="center"/>
    </xf>
    <xf numFmtId="165" fontId="19" fillId="5" borderId="8" xfId="2" applyFont="1" applyBorder="1" applyAlignment="1">
      <alignment horizontal="left" vertical="center"/>
    </xf>
    <xf numFmtId="165" fontId="19" fillId="5" borderId="9" xfId="2" applyFont="1" applyBorder="1" applyAlignment="1">
      <alignment horizontal="left" vertical="center"/>
    </xf>
    <xf numFmtId="0" fontId="50" fillId="12" borderId="10" xfId="0" applyNumberFormat="1" applyFont="1" applyFill="1" applyBorder="1" applyAlignment="1"/>
    <xf numFmtId="0" fontId="50" fillId="12" borderId="10" xfId="0" applyNumberFormat="1" applyFont="1" applyFill="1" applyBorder="1" applyAlignment="1">
      <alignment horizontal="center"/>
    </xf>
    <xf numFmtId="166" fontId="50" fillId="12" borderId="10" xfId="0" applyNumberFormat="1" applyFont="1" applyFill="1" applyBorder="1" applyAlignment="1">
      <alignment horizontal="center"/>
    </xf>
    <xf numFmtId="166" fontId="50" fillId="12" borderId="33" xfId="0" applyNumberFormat="1" applyFont="1" applyFill="1" applyBorder="1" applyAlignment="1">
      <alignment horizontal="center"/>
    </xf>
    <xf numFmtId="166" fontId="50" fillId="12" borderId="31" xfId="0" applyNumberFormat="1" applyFont="1" applyFill="1" applyBorder="1" applyAlignment="1">
      <alignment horizontal="center"/>
    </xf>
    <xf numFmtId="166" fontId="50" fillId="12" borderId="10" xfId="0" applyNumberFormat="1" applyFont="1" applyFill="1" applyBorder="1" applyAlignment="1">
      <alignment horizontal="center" vertical="center"/>
    </xf>
    <xf numFmtId="0" fontId="61" fillId="0" borderId="10" xfId="0" applyNumberFormat="1" applyFont="1" applyFill="1" applyBorder="1" applyAlignment="1">
      <alignment horizontal="center" vertical="center" wrapText="1"/>
    </xf>
    <xf numFmtId="49" fontId="62" fillId="0" borderId="83" xfId="0" applyNumberFormat="1" applyFont="1" applyFill="1" applyBorder="1" applyAlignment="1">
      <alignment horizontal="center" vertical="center" wrapText="1"/>
    </xf>
    <xf numFmtId="49" fontId="63" fillId="0" borderId="83" xfId="0" applyNumberFormat="1" applyFont="1" applyFill="1" applyBorder="1" applyAlignment="1">
      <alignment horizontal="center" vertical="center" wrapText="1"/>
    </xf>
    <xf numFmtId="166" fontId="64" fillId="0" borderId="69" xfId="0" applyNumberFormat="1" applyFont="1" applyFill="1" applyBorder="1" applyAlignment="1">
      <alignment horizontal="center" vertical="center"/>
    </xf>
    <xf numFmtId="0" fontId="65" fillId="0" borderId="84" xfId="0" applyFont="1" applyBorder="1" applyAlignment="1">
      <alignment horizontal="center" vertical="center" wrapText="1"/>
    </xf>
    <xf numFmtId="0" fontId="61" fillId="0" borderId="10" xfId="0" applyNumberFormat="1" applyFont="1" applyFill="1" applyBorder="1" applyAlignment="1">
      <alignment horizontal="center" vertical="center"/>
    </xf>
    <xf numFmtId="49" fontId="66" fillId="0" borderId="85" xfId="0" applyNumberFormat="1" applyFont="1" applyFill="1" applyBorder="1" applyAlignment="1">
      <alignment horizontal="center" vertical="center" wrapText="1"/>
    </xf>
    <xf numFmtId="0" fontId="65" fillId="0" borderId="86" xfId="0" applyFont="1" applyBorder="1" applyAlignment="1">
      <alignment horizontal="center" vertical="center" wrapText="1"/>
    </xf>
    <xf numFmtId="0" fontId="67" fillId="0" borderId="0" xfId="0" applyFont="1"/>
    <xf numFmtId="0" fontId="61" fillId="0" borderId="85" xfId="0" applyNumberFormat="1" applyFont="1" applyFill="1" applyBorder="1" applyAlignment="1">
      <alignment horizontal="center" vertical="center"/>
    </xf>
    <xf numFmtId="166" fontId="68" fillId="0" borderId="85" xfId="0" applyNumberFormat="1" applyFont="1" applyFill="1" applyBorder="1" applyAlignment="1">
      <alignment horizontal="center" vertical="center"/>
    </xf>
    <xf numFmtId="0" fontId="65" fillId="0" borderId="87" xfId="0" applyFont="1" applyBorder="1" applyAlignment="1">
      <alignment horizontal="center" vertical="center" wrapText="1"/>
    </xf>
    <xf numFmtId="49" fontId="69" fillId="0" borderId="85" xfId="0" applyNumberFormat="1" applyFont="1" applyFill="1" applyBorder="1" applyAlignment="1">
      <alignment horizontal="center" vertical="center" wrapText="1"/>
    </xf>
    <xf numFmtId="0" fontId="65" fillId="0" borderId="88" xfId="0" applyFont="1" applyBorder="1" applyAlignment="1">
      <alignment horizontal="center" vertical="center" wrapText="1"/>
    </xf>
    <xf numFmtId="0" fontId="65" fillId="0" borderId="89" xfId="0" applyFont="1" applyBorder="1" applyAlignment="1">
      <alignment horizontal="center" vertical="center" wrapText="1"/>
    </xf>
    <xf numFmtId="0" fontId="65" fillId="0" borderId="69" xfId="0" applyFont="1" applyBorder="1" applyAlignment="1">
      <alignment horizontal="center" vertical="center" wrapText="1"/>
    </xf>
    <xf numFmtId="166" fontId="68" fillId="0" borderId="69" xfId="0" applyNumberFormat="1" applyFont="1" applyFill="1" applyBorder="1" applyAlignment="1">
      <alignment horizontal="center" vertical="center"/>
    </xf>
    <xf numFmtId="49" fontId="69" fillId="0" borderId="69" xfId="0" applyNumberFormat="1" applyFont="1" applyFill="1" applyBorder="1" applyAlignment="1">
      <alignment horizontal="center" vertical="center" wrapText="1"/>
    </xf>
    <xf numFmtId="0" fontId="70" fillId="12" borderId="0" xfId="0" applyNumberFormat="1" applyFont="1" applyFill="1" applyAlignment="1"/>
    <xf numFmtId="164" fontId="71" fillId="0" borderId="0" xfId="0" applyNumberFormat="1" applyFont="1"/>
    <xf numFmtId="0" fontId="72" fillId="0" borderId="0" xfId="0" applyFont="1"/>
    <xf numFmtId="164" fontId="72" fillId="0" borderId="0" xfId="0" applyNumberFormat="1" applyFont="1" applyFill="1" applyAlignment="1"/>
    <xf numFmtId="164" fontId="40" fillId="0" borderId="0" xfId="0" applyNumberFormat="1" applyFont="1" applyFill="1" applyAlignment="1"/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511175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L18" sqref="L18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69" t="s">
        <v>181</v>
      </c>
      <c r="B2" s="370" t="s">
        <v>182</v>
      </c>
      <c r="C2" s="371" t="s">
        <v>183</v>
      </c>
      <c r="D2" s="371" t="s">
        <v>184</v>
      </c>
      <c r="E2" s="372" t="s">
        <v>185</v>
      </c>
      <c r="F2" s="373"/>
      <c r="G2" s="374" t="s">
        <v>186</v>
      </c>
      <c r="H2" s="371" t="s">
        <v>187</v>
      </c>
    </row>
    <row r="3" spans="1:8">
      <c r="A3" s="375" t="s">
        <v>188</v>
      </c>
      <c r="B3" s="376" t="s">
        <v>192</v>
      </c>
      <c r="C3" s="376" t="s">
        <v>212</v>
      </c>
      <c r="D3" s="377" t="s">
        <v>213</v>
      </c>
      <c r="E3" s="376" t="s">
        <v>214</v>
      </c>
      <c r="F3" s="378" t="s">
        <v>189</v>
      </c>
      <c r="G3" s="378" t="s">
        <v>190</v>
      </c>
      <c r="H3" s="379" t="s">
        <v>191</v>
      </c>
    </row>
    <row r="4" spans="1:8" s="383" customFormat="1">
      <c r="A4" s="380"/>
      <c r="B4" s="376" t="s">
        <v>192</v>
      </c>
      <c r="C4" s="376" t="s">
        <v>215</v>
      </c>
      <c r="D4" s="377" t="s">
        <v>216</v>
      </c>
      <c r="E4" s="376" t="s">
        <v>217</v>
      </c>
      <c r="F4" s="378" t="s">
        <v>189</v>
      </c>
      <c r="G4" s="381" t="s">
        <v>190</v>
      </c>
      <c r="H4" s="382"/>
    </row>
    <row r="5" spans="1:8" s="383" customFormat="1">
      <c r="A5" s="384"/>
      <c r="B5" s="376" t="s">
        <v>192</v>
      </c>
      <c r="C5" s="376" t="s">
        <v>218</v>
      </c>
      <c r="D5" s="377" t="s">
        <v>219</v>
      </c>
      <c r="E5" s="376" t="s">
        <v>220</v>
      </c>
      <c r="F5" s="378" t="s">
        <v>189</v>
      </c>
      <c r="G5" s="381" t="s">
        <v>190</v>
      </c>
      <c r="H5" s="382"/>
    </row>
    <row r="6" spans="1:8" s="383" customFormat="1">
      <c r="A6" s="384"/>
      <c r="B6" s="376" t="s">
        <v>192</v>
      </c>
      <c r="C6" s="376" t="s">
        <v>221</v>
      </c>
      <c r="D6" s="377" t="s">
        <v>222</v>
      </c>
      <c r="E6" s="376" t="s">
        <v>223</v>
      </c>
      <c r="F6" s="378" t="s">
        <v>189</v>
      </c>
      <c r="G6" s="381" t="s">
        <v>190</v>
      </c>
      <c r="H6" s="382"/>
    </row>
    <row r="7" spans="1:8" s="383" customFormat="1">
      <c r="A7" s="384"/>
      <c r="B7" s="376" t="s">
        <v>192</v>
      </c>
      <c r="C7" s="376" t="s">
        <v>224</v>
      </c>
      <c r="D7" s="377" t="s">
        <v>225</v>
      </c>
      <c r="E7" s="376" t="s">
        <v>226</v>
      </c>
      <c r="F7" s="378" t="s">
        <v>189</v>
      </c>
      <c r="G7" s="378" t="s">
        <v>190</v>
      </c>
      <c r="H7" s="386"/>
    </row>
    <row r="8" spans="1:8" s="383" customFormat="1">
      <c r="A8" s="384"/>
      <c r="B8" s="376" t="s">
        <v>193</v>
      </c>
      <c r="C8" s="376" t="s">
        <v>212</v>
      </c>
      <c r="D8" s="377" t="s">
        <v>227</v>
      </c>
      <c r="E8" s="376" t="s">
        <v>228</v>
      </c>
      <c r="F8" s="385" t="s">
        <v>194</v>
      </c>
      <c r="G8" s="387" t="s">
        <v>195</v>
      </c>
      <c r="H8" s="388" t="s">
        <v>196</v>
      </c>
    </row>
    <row r="9" spans="1:8" s="383" customFormat="1">
      <c r="A9" s="384"/>
      <c r="B9" s="376" t="s">
        <v>193</v>
      </c>
      <c r="C9" s="376" t="s">
        <v>215</v>
      </c>
      <c r="D9" s="377" t="s">
        <v>229</v>
      </c>
      <c r="E9" s="376" t="s">
        <v>230</v>
      </c>
      <c r="F9" s="385" t="s">
        <v>194</v>
      </c>
      <c r="G9" s="387" t="s">
        <v>195</v>
      </c>
      <c r="H9" s="389"/>
    </row>
    <row r="10" spans="1:8" s="383" customFormat="1">
      <c r="A10" s="384"/>
      <c r="B10" s="376" t="s">
        <v>193</v>
      </c>
      <c r="C10" s="376" t="s">
        <v>218</v>
      </c>
      <c r="D10" s="377" t="s">
        <v>231</v>
      </c>
      <c r="E10" s="376" t="s">
        <v>232</v>
      </c>
      <c r="F10" s="385" t="s">
        <v>194</v>
      </c>
      <c r="G10" s="387" t="s">
        <v>195</v>
      </c>
      <c r="H10" s="389"/>
    </row>
    <row r="11" spans="1:8" s="383" customFormat="1">
      <c r="A11" s="384"/>
      <c r="B11" s="376" t="s">
        <v>193</v>
      </c>
      <c r="C11" s="376" t="s">
        <v>221</v>
      </c>
      <c r="D11" s="377" t="s">
        <v>233</v>
      </c>
      <c r="E11" s="376" t="s">
        <v>234</v>
      </c>
      <c r="F11" s="385" t="s">
        <v>194</v>
      </c>
      <c r="G11" s="387" t="s">
        <v>195</v>
      </c>
      <c r="H11" s="389"/>
    </row>
    <row r="12" spans="1:8" s="383" customFormat="1">
      <c r="A12" s="384"/>
      <c r="B12" s="376" t="s">
        <v>193</v>
      </c>
      <c r="C12" s="376" t="s">
        <v>224</v>
      </c>
      <c r="D12" s="377" t="s">
        <v>235</v>
      </c>
      <c r="E12" s="376" t="s">
        <v>236</v>
      </c>
      <c r="F12" s="385" t="s">
        <v>194</v>
      </c>
      <c r="G12" s="387" t="s">
        <v>195</v>
      </c>
      <c r="H12" s="390"/>
    </row>
    <row r="13" spans="1:8" s="383" customFormat="1">
      <c r="A13" s="384"/>
      <c r="B13" s="376" t="s">
        <v>197</v>
      </c>
      <c r="C13" s="376" t="s">
        <v>212</v>
      </c>
      <c r="D13" s="377" t="s">
        <v>247</v>
      </c>
      <c r="E13" s="376" t="s">
        <v>228</v>
      </c>
      <c r="F13" s="391" t="s">
        <v>194</v>
      </c>
      <c r="G13" s="392" t="s">
        <v>198</v>
      </c>
      <c r="H13" s="388" t="s">
        <v>199</v>
      </c>
    </row>
    <row r="14" spans="1:8" s="383" customFormat="1">
      <c r="A14" s="384"/>
      <c r="B14" s="376" t="s">
        <v>197</v>
      </c>
      <c r="C14" s="376" t="s">
        <v>215</v>
      </c>
      <c r="D14" s="377" t="s">
        <v>248</v>
      </c>
      <c r="E14" s="376" t="s">
        <v>230</v>
      </c>
      <c r="F14" s="391" t="s">
        <v>194</v>
      </c>
      <c r="G14" s="392" t="s">
        <v>198</v>
      </c>
      <c r="H14" s="389"/>
    </row>
    <row r="15" spans="1:8" s="383" customFormat="1">
      <c r="A15" s="384"/>
      <c r="B15" s="376" t="s">
        <v>197</v>
      </c>
      <c r="C15" s="376" t="s">
        <v>218</v>
      </c>
      <c r="D15" s="377" t="s">
        <v>249</v>
      </c>
      <c r="E15" s="376" t="s">
        <v>232</v>
      </c>
      <c r="F15" s="391" t="s">
        <v>194</v>
      </c>
      <c r="G15" s="392" t="s">
        <v>198</v>
      </c>
      <c r="H15" s="389"/>
    </row>
    <row r="16" spans="1:8" s="383" customFormat="1">
      <c r="A16" s="384"/>
      <c r="B16" s="376" t="s">
        <v>197</v>
      </c>
      <c r="C16" s="376" t="s">
        <v>221</v>
      </c>
      <c r="D16" s="377" t="s">
        <v>250</v>
      </c>
      <c r="E16" s="376" t="s">
        <v>234</v>
      </c>
      <c r="F16" s="391" t="s">
        <v>194</v>
      </c>
      <c r="G16" s="392" t="s">
        <v>198</v>
      </c>
      <c r="H16" s="389"/>
    </row>
    <row r="17" spans="1:8" s="383" customFormat="1">
      <c r="A17" s="384"/>
      <c r="B17" s="376" t="s">
        <v>197</v>
      </c>
      <c r="C17" s="376" t="s">
        <v>224</v>
      </c>
      <c r="D17" s="377" t="s">
        <v>251</v>
      </c>
      <c r="E17" s="376" t="s">
        <v>236</v>
      </c>
      <c r="F17" s="385" t="s">
        <v>194</v>
      </c>
      <c r="G17" s="387" t="s">
        <v>198</v>
      </c>
      <c r="H17" s="390"/>
    </row>
    <row r="18" spans="1:8" s="383" customFormat="1">
      <c r="A18" s="384"/>
      <c r="B18" s="376" t="s">
        <v>200</v>
      </c>
      <c r="C18" s="376" t="s">
        <v>212</v>
      </c>
      <c r="D18" s="377" t="s">
        <v>237</v>
      </c>
      <c r="E18" s="376" t="s">
        <v>238</v>
      </c>
      <c r="F18" s="385" t="s">
        <v>201</v>
      </c>
      <c r="G18" s="381" t="s">
        <v>195</v>
      </c>
      <c r="H18" s="388" t="s">
        <v>202</v>
      </c>
    </row>
    <row r="19" spans="1:8" s="383" customFormat="1">
      <c r="A19" s="384"/>
      <c r="B19" s="376" t="s">
        <v>200</v>
      </c>
      <c r="C19" s="376" t="s">
        <v>215</v>
      </c>
      <c r="D19" s="377" t="s">
        <v>239</v>
      </c>
      <c r="E19" s="376" t="s">
        <v>240</v>
      </c>
      <c r="F19" s="385" t="s">
        <v>201</v>
      </c>
      <c r="G19" s="381" t="s">
        <v>195</v>
      </c>
      <c r="H19" s="389"/>
    </row>
    <row r="20" spans="1:8" s="383" customFormat="1">
      <c r="A20" s="384"/>
      <c r="B20" s="376" t="s">
        <v>200</v>
      </c>
      <c r="C20" s="376" t="s">
        <v>218</v>
      </c>
      <c r="D20" s="377" t="s">
        <v>241</v>
      </c>
      <c r="E20" s="376" t="s">
        <v>242</v>
      </c>
      <c r="F20" s="385" t="s">
        <v>201</v>
      </c>
      <c r="G20" s="381" t="s">
        <v>195</v>
      </c>
      <c r="H20" s="389"/>
    </row>
    <row r="21" spans="1:8" s="383" customFormat="1">
      <c r="A21" s="384"/>
      <c r="B21" s="376" t="s">
        <v>200</v>
      </c>
      <c r="C21" s="376" t="s">
        <v>221</v>
      </c>
      <c r="D21" s="377" t="s">
        <v>243</v>
      </c>
      <c r="E21" s="376" t="s">
        <v>244</v>
      </c>
      <c r="F21" s="385" t="s">
        <v>201</v>
      </c>
      <c r="G21" s="381" t="s">
        <v>195</v>
      </c>
      <c r="H21" s="389"/>
    </row>
    <row r="22" spans="1:8" s="383" customFormat="1">
      <c r="A22" s="384"/>
      <c r="B22" s="376" t="s">
        <v>200</v>
      </c>
      <c r="C22" s="376" t="s">
        <v>224</v>
      </c>
      <c r="D22" s="377" t="s">
        <v>245</v>
      </c>
      <c r="E22" s="376" t="s">
        <v>246</v>
      </c>
      <c r="F22" s="385" t="s">
        <v>201</v>
      </c>
      <c r="G22" s="381" t="s">
        <v>195</v>
      </c>
      <c r="H22" s="390"/>
    </row>
    <row r="24" spans="1:8">
      <c r="A24" s="393" t="s">
        <v>203</v>
      </c>
    </row>
    <row r="25" spans="1:8">
      <c r="A25" s="150" t="s">
        <v>204</v>
      </c>
    </row>
    <row r="26" spans="1:8">
      <c r="A26" s="394" t="s">
        <v>205</v>
      </c>
    </row>
    <row r="27" spans="1:8">
      <c r="A27" s="394" t="s">
        <v>206</v>
      </c>
    </row>
    <row r="28" spans="1:8" s="7" customFormat="1" ht="14.25">
      <c r="A28" s="132" t="s">
        <v>207</v>
      </c>
    </row>
    <row r="29" spans="1:8">
      <c r="A29" s="395" t="s">
        <v>208</v>
      </c>
    </row>
    <row r="30" spans="1:8">
      <c r="A30" s="396" t="s">
        <v>209</v>
      </c>
    </row>
    <row r="31" spans="1:8">
      <c r="A31" s="396" t="s">
        <v>210</v>
      </c>
    </row>
    <row r="32" spans="1:8">
      <c r="A32" s="397" t="s">
        <v>211</v>
      </c>
    </row>
  </sheetData>
  <mergeCells count="6">
    <mergeCell ref="E2:F2"/>
    <mergeCell ref="A3:A22"/>
    <mergeCell ref="H3:H7"/>
    <mergeCell ref="H8:H12"/>
    <mergeCell ref="H13:H17"/>
    <mergeCell ref="H18:H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7"/>
  <sheetViews>
    <sheetView topLeftCell="A5" zoomScaleNormal="100" workbookViewId="0">
      <selection activeCell="A11" sqref="A11"/>
    </sheetView>
  </sheetViews>
  <sheetFormatPr defaultRowHeight="15"/>
  <cols>
    <col min="1" max="1" width="53.5703125" customWidth="1"/>
    <col min="2" max="2" width="36.5703125" bestFit="1" customWidth="1"/>
    <col min="3" max="3" width="15.42578125" bestFit="1" customWidth="1"/>
    <col min="4" max="4" width="10.5703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0" width="9.5703125" bestFit="1" customWidth="1"/>
    <col min="11" max="11" width="9.42578125" bestFit="1" customWidth="1"/>
  </cols>
  <sheetData>
    <row r="1" spans="1:12" ht="1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2" ht="15" customHeight="1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2" ht="15" customHeight="1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</row>
    <row r="4" spans="1:12" ht="34.5" customHeight="1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8" spans="1:12" ht="15.75" thickBot="1">
      <c r="A8" s="150" t="s">
        <v>2</v>
      </c>
    </row>
    <row r="9" spans="1:12" ht="15.75" thickBot="1">
      <c r="A9" s="21" t="s">
        <v>3</v>
      </c>
      <c r="B9" s="22"/>
      <c r="C9" s="22"/>
      <c r="D9" s="22"/>
      <c r="E9" s="22"/>
      <c r="F9" s="22"/>
      <c r="G9" s="22"/>
      <c r="H9" s="22"/>
      <c r="I9" s="22"/>
    </row>
    <row r="10" spans="1:12" ht="45.75" thickBot="1">
      <c r="A10" s="3" t="s">
        <v>4</v>
      </c>
      <c r="B10" s="4" t="s">
        <v>5</v>
      </c>
      <c r="C10" s="5" t="s">
        <v>6</v>
      </c>
      <c r="D10" s="5" t="s">
        <v>7</v>
      </c>
      <c r="E10" s="181" t="s">
        <v>8</v>
      </c>
      <c r="F10" s="5" t="s">
        <v>9</v>
      </c>
      <c r="G10" s="5" t="s">
        <v>10</v>
      </c>
      <c r="H10" s="5" t="s">
        <v>11</v>
      </c>
      <c r="I10" s="182" t="s">
        <v>12</v>
      </c>
    </row>
    <row r="11" spans="1:12">
      <c r="A11" s="136" t="s">
        <v>13</v>
      </c>
      <c r="B11" s="327">
        <f>D11-3</f>
        <v>45140</v>
      </c>
      <c r="C11" s="327">
        <f>D11-2</f>
        <v>45141</v>
      </c>
      <c r="D11" s="328">
        <v>45143</v>
      </c>
      <c r="E11" s="329">
        <f>C11+25</f>
        <v>45166</v>
      </c>
      <c r="F11" s="328">
        <f>D11+25</f>
        <v>45168</v>
      </c>
      <c r="G11" s="328">
        <f>F11+4</f>
        <v>45172</v>
      </c>
      <c r="H11" s="328">
        <f>G11+2</f>
        <v>45174</v>
      </c>
      <c r="I11" s="330">
        <f>H11+4</f>
        <v>45178</v>
      </c>
      <c r="J11" s="11"/>
    </row>
    <row r="12" spans="1:12">
      <c r="A12" s="135" t="s">
        <v>14</v>
      </c>
      <c r="B12" s="8">
        <v>45142</v>
      </c>
      <c r="C12" s="137">
        <v>45144</v>
      </c>
      <c r="D12" s="19">
        <v>45146</v>
      </c>
      <c r="E12" s="183">
        <v>45170</v>
      </c>
      <c r="F12" s="19">
        <v>45172</v>
      </c>
      <c r="G12" s="19">
        <v>45176</v>
      </c>
      <c r="H12" s="19">
        <v>45178</v>
      </c>
      <c r="I12" s="20">
        <v>45182</v>
      </c>
      <c r="J12" s="11"/>
      <c r="K12" s="7"/>
      <c r="L12" s="7"/>
    </row>
    <row r="13" spans="1:12">
      <c r="A13" s="135" t="s">
        <v>15</v>
      </c>
      <c r="B13" s="8">
        <v>45149</v>
      </c>
      <c r="C13" s="137">
        <v>45151</v>
      </c>
      <c r="D13" s="48">
        <v>45153</v>
      </c>
      <c r="E13" s="25">
        <v>45177</v>
      </c>
      <c r="F13" s="48">
        <v>45179</v>
      </c>
      <c r="G13" s="48">
        <v>45183</v>
      </c>
      <c r="H13" s="48">
        <v>45185</v>
      </c>
      <c r="I13" s="134">
        <v>45189</v>
      </c>
      <c r="J13" s="11"/>
      <c r="K13" s="7"/>
      <c r="L13" s="7"/>
    </row>
    <row r="14" spans="1:12">
      <c r="A14" s="135" t="s">
        <v>16</v>
      </c>
      <c r="B14" s="8">
        <v>45156</v>
      </c>
      <c r="C14" s="137">
        <v>45158</v>
      </c>
      <c r="D14" s="48">
        <v>45160</v>
      </c>
      <c r="E14" s="25">
        <v>45184</v>
      </c>
      <c r="F14" s="48">
        <v>45186</v>
      </c>
      <c r="G14" s="48">
        <v>45190</v>
      </c>
      <c r="H14" s="48">
        <v>45192</v>
      </c>
      <c r="I14" s="134">
        <v>45196</v>
      </c>
      <c r="J14" s="11"/>
      <c r="K14" s="7"/>
      <c r="L14" s="7"/>
    </row>
    <row r="15" spans="1:12" ht="15.75" thickBot="1">
      <c r="A15" s="303" t="s">
        <v>17</v>
      </c>
      <c r="B15" s="304">
        <v>45163</v>
      </c>
      <c r="C15" s="305">
        <v>45165</v>
      </c>
      <c r="D15" s="306">
        <v>45167</v>
      </c>
      <c r="E15" s="297">
        <v>45191</v>
      </c>
      <c r="F15" s="306">
        <v>45193</v>
      </c>
      <c r="G15" s="306">
        <v>45197</v>
      </c>
      <c r="H15" s="306">
        <v>45199</v>
      </c>
      <c r="I15" s="307">
        <v>45203</v>
      </c>
      <c r="J15" s="11"/>
      <c r="K15" s="7"/>
      <c r="L15" s="7"/>
    </row>
    <row r="16" spans="1:12" ht="15.75">
      <c r="C16" s="10"/>
      <c r="D16" s="10"/>
      <c r="E16" s="10"/>
      <c r="F16" s="10"/>
      <c r="G16" s="10"/>
      <c r="H16" s="11"/>
      <c r="I16" s="11"/>
    </row>
    <row r="17" spans="1:9" ht="16.5" thickBot="1">
      <c r="C17" s="10"/>
      <c r="D17" s="10"/>
      <c r="E17" s="10"/>
      <c r="F17" s="10"/>
      <c r="G17" s="10"/>
      <c r="H17" s="11"/>
      <c r="I17" s="11"/>
    </row>
    <row r="18" spans="1:9" ht="16.5" thickBot="1">
      <c r="A18" s="138" t="s">
        <v>18</v>
      </c>
      <c r="B18" s="138"/>
      <c r="C18" s="23"/>
      <c r="D18" s="23"/>
      <c r="E18" s="23"/>
      <c r="F18" s="23"/>
      <c r="G18" s="23"/>
      <c r="H18" s="11"/>
      <c r="I18" s="11"/>
    </row>
    <row r="19" spans="1:9" ht="45.75" thickBot="1">
      <c r="A19" s="12" t="s">
        <v>4</v>
      </c>
      <c r="B19" s="151" t="s">
        <v>19</v>
      </c>
      <c r="C19" s="13" t="s">
        <v>6</v>
      </c>
      <c r="D19" s="13" t="s">
        <v>7</v>
      </c>
      <c r="E19" s="13" t="s">
        <v>20</v>
      </c>
      <c r="F19" s="13" t="s">
        <v>12</v>
      </c>
      <c r="G19" s="14" t="s">
        <v>21</v>
      </c>
      <c r="H19" s="11"/>
      <c r="I19" s="11"/>
    </row>
    <row r="20" spans="1:9">
      <c r="A20" s="135" t="s">
        <v>22</v>
      </c>
      <c r="B20" s="8">
        <v>45142</v>
      </c>
      <c r="C20" s="8">
        <v>45143</v>
      </c>
      <c r="D20" s="8">
        <v>45145</v>
      </c>
      <c r="E20" s="25">
        <v>45175</v>
      </c>
      <c r="F20" s="25">
        <v>45179</v>
      </c>
      <c r="G20" s="24">
        <v>45182</v>
      </c>
      <c r="H20" s="11"/>
      <c r="I20" s="11"/>
    </row>
    <row r="21" spans="1:9">
      <c r="A21" s="135" t="s">
        <v>23</v>
      </c>
      <c r="B21" s="8">
        <v>45149</v>
      </c>
      <c r="C21" s="8">
        <v>45150</v>
      </c>
      <c r="D21" s="8">
        <v>45152</v>
      </c>
      <c r="E21" s="25">
        <v>45182</v>
      </c>
      <c r="F21" s="25">
        <v>45186</v>
      </c>
      <c r="G21" s="24">
        <v>45189</v>
      </c>
      <c r="H21" s="11"/>
      <c r="I21" s="11"/>
    </row>
    <row r="22" spans="1:9">
      <c r="A22" s="308" t="s">
        <v>24</v>
      </c>
      <c r="B22" s="8">
        <v>45156</v>
      </c>
      <c r="C22" s="8">
        <v>45157</v>
      </c>
      <c r="D22" s="8">
        <v>45159</v>
      </c>
      <c r="E22" s="25">
        <v>45189</v>
      </c>
      <c r="F22" s="25">
        <v>45193</v>
      </c>
      <c r="G22" s="24">
        <v>45196</v>
      </c>
      <c r="H22" s="11"/>
      <c r="I22" s="11"/>
    </row>
    <row r="23" spans="1:9" ht="15.75" thickBot="1">
      <c r="A23" s="309" t="s">
        <v>25</v>
      </c>
      <c r="B23" s="9">
        <v>45163</v>
      </c>
      <c r="C23" s="9">
        <v>45164</v>
      </c>
      <c r="D23" s="9">
        <v>45166</v>
      </c>
      <c r="E23" s="184">
        <v>45196</v>
      </c>
      <c r="F23" s="184">
        <v>45200</v>
      </c>
      <c r="G23" s="76">
        <v>45203</v>
      </c>
      <c r="H23" s="11"/>
      <c r="I23" s="11"/>
    </row>
    <row r="24" spans="1:9" ht="15.75">
      <c r="A24" s="10"/>
      <c r="C24" s="10"/>
      <c r="D24" s="10"/>
      <c r="E24" s="10"/>
      <c r="F24" s="10"/>
      <c r="G24" s="10"/>
      <c r="H24" s="11"/>
      <c r="I24" s="11"/>
    </row>
    <row r="25" spans="1:9" ht="16.5" thickBot="1">
      <c r="A25" s="10"/>
      <c r="C25" s="10"/>
      <c r="D25" s="10"/>
      <c r="E25" s="10"/>
      <c r="F25" s="10"/>
      <c r="G25" s="10"/>
      <c r="H25" s="11"/>
      <c r="I25" s="11"/>
    </row>
    <row r="26" spans="1:9" ht="16.5" thickBot="1">
      <c r="A26" s="228" t="s">
        <v>26</v>
      </c>
      <c r="B26" s="229"/>
      <c r="C26" s="229"/>
      <c r="D26" s="229"/>
      <c r="E26" s="229"/>
      <c r="F26" s="229"/>
      <c r="G26" s="229"/>
      <c r="H26" s="230"/>
      <c r="I26" s="17"/>
    </row>
    <row r="27" spans="1:9" ht="45.75" thickBot="1">
      <c r="A27" s="12" t="s">
        <v>4</v>
      </c>
      <c r="B27" s="310" t="s">
        <v>27</v>
      </c>
      <c r="C27" s="225" t="s">
        <v>28</v>
      </c>
      <c r="D27" s="226" t="s">
        <v>7</v>
      </c>
      <c r="E27" s="226" t="s">
        <v>29</v>
      </c>
      <c r="F27" s="226" t="s">
        <v>30</v>
      </c>
      <c r="G27" s="226" t="s">
        <v>31</v>
      </c>
      <c r="H27" s="227" t="s">
        <v>32</v>
      </c>
      <c r="I27" s="17"/>
    </row>
    <row r="28" spans="1:9">
      <c r="A28" s="326" t="s">
        <v>33</v>
      </c>
      <c r="B28" s="312">
        <f>C28-1</f>
        <v>45142</v>
      </c>
      <c r="C28" s="231">
        <f>D28-2</f>
        <v>45143</v>
      </c>
      <c r="D28" s="231">
        <v>45145</v>
      </c>
      <c r="E28" s="231">
        <f>D28+29</f>
        <v>45174</v>
      </c>
      <c r="F28" s="231">
        <f>E28+3</f>
        <v>45177</v>
      </c>
      <c r="G28" s="231">
        <f>F28+4</f>
        <v>45181</v>
      </c>
      <c r="H28" s="232">
        <f>G28+3</f>
        <v>45184</v>
      </c>
      <c r="I28" s="17"/>
    </row>
    <row r="29" spans="1:9">
      <c r="A29" s="311" t="s">
        <v>34</v>
      </c>
      <c r="B29" s="313">
        <f>C29-1</f>
        <v>45149</v>
      </c>
      <c r="C29" s="74">
        <f>D29-2</f>
        <v>45150</v>
      </c>
      <c r="D29" s="74">
        <v>45152</v>
      </c>
      <c r="E29" s="74">
        <f>D29+29</f>
        <v>45181</v>
      </c>
      <c r="F29" s="74">
        <f>E29+3</f>
        <v>45184</v>
      </c>
      <c r="G29" s="74">
        <f>F29+4</f>
        <v>45188</v>
      </c>
      <c r="H29" s="314">
        <f>G29+3</f>
        <v>45191</v>
      </c>
      <c r="I29" s="17"/>
    </row>
    <row r="30" spans="1:9">
      <c r="A30" s="315" t="s">
        <v>35</v>
      </c>
      <c r="B30" s="313">
        <f t="shared" ref="B30:B31" si="0">C30-1</f>
        <v>45156</v>
      </c>
      <c r="C30" s="74">
        <f t="shared" ref="C30:C31" si="1">D30-2</f>
        <v>45157</v>
      </c>
      <c r="D30" s="74">
        <v>45159</v>
      </c>
      <c r="E30" s="74">
        <f>D30+29</f>
        <v>45188</v>
      </c>
      <c r="F30" s="74">
        <f t="shared" ref="F30:F31" si="2">E30+3</f>
        <v>45191</v>
      </c>
      <c r="G30" s="74">
        <f t="shared" ref="G30:G31" si="3">F30+4</f>
        <v>45195</v>
      </c>
      <c r="H30" s="314">
        <f t="shared" ref="H30:H31" si="4">G30+3</f>
        <v>45198</v>
      </c>
      <c r="I30" s="17"/>
    </row>
    <row r="31" spans="1:9" ht="15.75" thickBot="1">
      <c r="A31" s="316" t="s">
        <v>36</v>
      </c>
      <c r="B31" s="317">
        <f t="shared" si="0"/>
        <v>45163</v>
      </c>
      <c r="C31" s="75">
        <f t="shared" si="1"/>
        <v>45164</v>
      </c>
      <c r="D31" s="75">
        <v>45166</v>
      </c>
      <c r="E31" s="75">
        <f>D31+29</f>
        <v>45195</v>
      </c>
      <c r="F31" s="75">
        <f t="shared" si="2"/>
        <v>45198</v>
      </c>
      <c r="G31" s="75">
        <f t="shared" si="3"/>
        <v>45202</v>
      </c>
      <c r="H31" s="318">
        <f t="shared" si="4"/>
        <v>45205</v>
      </c>
      <c r="I31" s="17"/>
    </row>
    <row r="35" spans="1:9">
      <c r="A35" s="233" t="s">
        <v>37</v>
      </c>
      <c r="B35" s="233"/>
      <c r="C35" s="233"/>
      <c r="D35" s="233"/>
      <c r="E35" s="233"/>
      <c r="F35" s="233"/>
      <c r="G35" s="233"/>
      <c r="H35" s="233"/>
      <c r="I35" s="233"/>
    </row>
    <row r="36" spans="1:9" ht="45">
      <c r="A36" s="234" t="s">
        <v>4</v>
      </c>
      <c r="B36" s="235" t="s">
        <v>38</v>
      </c>
      <c r="C36" s="235" t="s">
        <v>39</v>
      </c>
      <c r="D36" s="235" t="s">
        <v>7</v>
      </c>
      <c r="E36" s="235" t="s">
        <v>40</v>
      </c>
      <c r="F36" s="235" t="s">
        <v>41</v>
      </c>
      <c r="G36" s="235" t="s">
        <v>42</v>
      </c>
      <c r="H36" s="235" t="s">
        <v>43</v>
      </c>
      <c r="I36" s="235" t="s">
        <v>44</v>
      </c>
    </row>
    <row r="37" spans="1:9">
      <c r="A37" s="236" t="s">
        <v>45</v>
      </c>
      <c r="B37" s="237">
        <v>45142</v>
      </c>
      <c r="C37" s="237">
        <f>B37+1</f>
        <v>45143</v>
      </c>
      <c r="D37" s="237">
        <f>B37+2</f>
        <v>45144</v>
      </c>
      <c r="E37" s="237">
        <f>D37+35</f>
        <v>45179</v>
      </c>
      <c r="F37" s="237">
        <f>D37+37</f>
        <v>45181</v>
      </c>
      <c r="G37" s="237">
        <f>D37+42</f>
        <v>45186</v>
      </c>
      <c r="H37" s="237">
        <f>D37+45</f>
        <v>45189</v>
      </c>
      <c r="I37" s="237">
        <f>D37+49</f>
        <v>45193</v>
      </c>
    </row>
    <row r="38" spans="1:9">
      <c r="A38" s="238" t="s">
        <v>46</v>
      </c>
      <c r="B38" s="237">
        <f>B37+7</f>
        <v>45149</v>
      </c>
      <c r="C38" s="237">
        <f>B38+1</f>
        <v>45150</v>
      </c>
      <c r="D38" s="237">
        <f>B38+2</f>
        <v>45151</v>
      </c>
      <c r="E38" s="237">
        <f>D38+35</f>
        <v>45186</v>
      </c>
      <c r="F38" s="237">
        <f>D38+37</f>
        <v>45188</v>
      </c>
      <c r="G38" s="237">
        <f>D38+42</f>
        <v>45193</v>
      </c>
      <c r="H38" s="237">
        <f>D38+45</f>
        <v>45196</v>
      </c>
      <c r="I38" s="237">
        <f>D38+49</f>
        <v>45200</v>
      </c>
    </row>
    <row r="39" spans="1:9">
      <c r="A39" s="239" t="s">
        <v>47</v>
      </c>
      <c r="B39" s="237">
        <f>B38+7</f>
        <v>45156</v>
      </c>
      <c r="C39" s="237">
        <f>B39+1</f>
        <v>45157</v>
      </c>
      <c r="D39" s="237">
        <f>B39+2</f>
        <v>45158</v>
      </c>
      <c r="E39" s="237">
        <f>D39+35</f>
        <v>45193</v>
      </c>
      <c r="F39" s="237">
        <f>D39+37</f>
        <v>45195</v>
      </c>
      <c r="G39" s="237">
        <f>D39+42</f>
        <v>45200</v>
      </c>
      <c r="H39" s="237">
        <f>D39+45</f>
        <v>45203</v>
      </c>
      <c r="I39" s="237">
        <f>D39+49</f>
        <v>45207</v>
      </c>
    </row>
    <row r="40" spans="1:9">
      <c r="A40" s="240" t="s">
        <v>48</v>
      </c>
      <c r="B40" s="237">
        <f>B39+7</f>
        <v>45163</v>
      </c>
      <c r="C40" s="152">
        <f>C39+7</f>
        <v>45164</v>
      </c>
      <c r="D40" s="237">
        <f>B40+2</f>
        <v>45165</v>
      </c>
      <c r="E40" s="237">
        <f>D40+35</f>
        <v>45200</v>
      </c>
      <c r="F40" s="237">
        <f>D40+37</f>
        <v>45202</v>
      </c>
      <c r="G40" s="237">
        <f>D40+42</f>
        <v>45207</v>
      </c>
      <c r="H40" s="237">
        <f>D40+45</f>
        <v>45210</v>
      </c>
      <c r="I40" s="237">
        <f>D40+49</f>
        <v>45214</v>
      </c>
    </row>
    <row r="42" spans="1:9" ht="15.75">
      <c r="A42" s="349" t="s">
        <v>49</v>
      </c>
      <c r="B42" s="349"/>
      <c r="C42" s="349"/>
      <c r="D42" s="349"/>
      <c r="E42" s="349"/>
      <c r="F42" s="349"/>
      <c r="G42" s="349"/>
      <c r="H42" s="349"/>
    </row>
    <row r="43" spans="1:9" ht="45">
      <c r="A43" s="218" t="s">
        <v>4</v>
      </c>
      <c r="B43" s="215" t="s">
        <v>50</v>
      </c>
      <c r="C43" s="215" t="s">
        <v>51</v>
      </c>
      <c r="D43" s="215" t="s">
        <v>7</v>
      </c>
      <c r="E43" s="219" t="s">
        <v>52</v>
      </c>
      <c r="F43" s="219" t="s">
        <v>53</v>
      </c>
      <c r="G43" s="219" t="s">
        <v>54</v>
      </c>
      <c r="H43" s="219" t="s">
        <v>55</v>
      </c>
    </row>
    <row r="44" spans="1:9">
      <c r="A44" s="216" t="s">
        <v>56</v>
      </c>
      <c r="B44" s="220">
        <v>45142</v>
      </c>
      <c r="C44" s="221">
        <f>B44</f>
        <v>45142</v>
      </c>
      <c r="D44" s="217">
        <f>C44+2</f>
        <v>45144</v>
      </c>
      <c r="E44" s="217">
        <f>D44+22</f>
        <v>45166</v>
      </c>
      <c r="F44" s="217">
        <f>D44+23</f>
        <v>45167</v>
      </c>
      <c r="G44" s="217">
        <f>D44+27</f>
        <v>45171</v>
      </c>
      <c r="H44" s="217">
        <f>D44+28</f>
        <v>45172</v>
      </c>
    </row>
    <row r="45" spans="1:9">
      <c r="A45" s="216" t="s">
        <v>57</v>
      </c>
      <c r="B45" s="222">
        <f>B44+7</f>
        <v>45149</v>
      </c>
      <c r="C45" s="221">
        <f t="shared" ref="C45:C47" si="5">B45</f>
        <v>45149</v>
      </c>
      <c r="D45" s="217">
        <f t="shared" ref="D45:D47" si="6">C45+2</f>
        <v>45151</v>
      </c>
      <c r="E45" s="217">
        <f t="shared" ref="E45:E47" si="7">D45+22</f>
        <v>45173</v>
      </c>
      <c r="F45" s="217">
        <f t="shared" ref="F45:F47" si="8">D45+23</f>
        <v>45174</v>
      </c>
      <c r="G45" s="217">
        <f t="shared" ref="G45:G47" si="9">D45+27</f>
        <v>45178</v>
      </c>
      <c r="H45" s="217">
        <f t="shared" ref="H45:H47" si="10">D45+28</f>
        <v>45179</v>
      </c>
    </row>
    <row r="46" spans="1:9" ht="16.5" customHeight="1">
      <c r="A46" s="223" t="s">
        <v>58</v>
      </c>
      <c r="B46" s="222">
        <f t="shared" ref="B46:B47" si="11">B45+7</f>
        <v>45156</v>
      </c>
      <c r="C46" s="221">
        <f t="shared" si="5"/>
        <v>45156</v>
      </c>
      <c r="D46" s="217">
        <f t="shared" si="6"/>
        <v>45158</v>
      </c>
      <c r="E46" s="217">
        <f t="shared" si="7"/>
        <v>45180</v>
      </c>
      <c r="F46" s="217">
        <f t="shared" si="8"/>
        <v>45181</v>
      </c>
      <c r="G46" s="217">
        <f t="shared" si="9"/>
        <v>45185</v>
      </c>
      <c r="H46" s="217">
        <f t="shared" si="10"/>
        <v>45186</v>
      </c>
    </row>
    <row r="47" spans="1:9">
      <c r="A47" s="214" t="s">
        <v>59</v>
      </c>
      <c r="B47" s="222">
        <f t="shared" si="11"/>
        <v>45163</v>
      </c>
      <c r="C47" s="221">
        <f t="shared" si="5"/>
        <v>45163</v>
      </c>
      <c r="D47" s="217">
        <f t="shared" si="6"/>
        <v>45165</v>
      </c>
      <c r="E47" s="217">
        <f t="shared" si="7"/>
        <v>45187</v>
      </c>
      <c r="F47" s="217">
        <f t="shared" si="8"/>
        <v>45188</v>
      </c>
      <c r="G47" s="217">
        <f t="shared" si="9"/>
        <v>45192</v>
      </c>
      <c r="H47" s="217">
        <f t="shared" si="10"/>
        <v>45193</v>
      </c>
    </row>
  </sheetData>
  <mergeCells count="2">
    <mergeCell ref="A1:K4"/>
    <mergeCell ref="A42:H42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34"/>
  <sheetViews>
    <sheetView topLeftCell="A95" zoomScale="110" zoomScaleNormal="110" workbookViewId="0">
      <selection activeCell="D111" sqref="D111"/>
    </sheetView>
  </sheetViews>
  <sheetFormatPr defaultRowHeight="15"/>
  <cols>
    <col min="1" max="1" width="52.5703125" customWidth="1"/>
    <col min="2" max="2" width="19.5703125" bestFit="1" customWidth="1"/>
    <col min="3" max="3" width="21" customWidth="1"/>
    <col min="4" max="4" width="17.5703125" customWidth="1"/>
    <col min="5" max="5" width="21.140625" customWidth="1"/>
    <col min="6" max="6" width="27.42578125" customWidth="1"/>
    <col min="7" max="7" width="19" customWidth="1"/>
    <col min="8" max="8" width="22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351" t="s">
        <v>60</v>
      </c>
      <c r="B1" s="351"/>
      <c r="C1" s="351"/>
      <c r="D1" s="351"/>
      <c r="E1" s="351"/>
      <c r="F1" s="351"/>
      <c r="G1" s="351"/>
    </row>
    <row r="2" spans="1:8" ht="15" customHeight="1">
      <c r="A2" s="351"/>
      <c r="B2" s="351"/>
      <c r="C2" s="351"/>
      <c r="D2" s="351"/>
      <c r="E2" s="351"/>
      <c r="F2" s="351"/>
      <c r="G2" s="351"/>
    </row>
    <row r="3" spans="1:8" ht="15" customHeight="1">
      <c r="A3" s="351"/>
      <c r="B3" s="351"/>
      <c r="C3" s="351"/>
      <c r="D3" s="351"/>
      <c r="E3" s="351"/>
      <c r="F3" s="351"/>
      <c r="G3" s="351"/>
    </row>
    <row r="4" spans="1:8" ht="15" customHeight="1">
      <c r="A4" s="351"/>
      <c r="B4" s="351"/>
      <c r="C4" s="351"/>
      <c r="D4" s="351"/>
      <c r="E4" s="351"/>
      <c r="F4" s="351"/>
      <c r="G4" s="351"/>
    </row>
    <row r="5" spans="1:8" ht="21">
      <c r="A5" s="352" t="s">
        <v>1</v>
      </c>
      <c r="B5" s="352"/>
      <c r="C5" s="352"/>
      <c r="D5" s="352"/>
      <c r="E5" s="352"/>
      <c r="F5" s="352"/>
      <c r="G5" s="352"/>
    </row>
    <row r="6" spans="1:8" ht="20.25" customHeight="1">
      <c r="A6" s="33"/>
      <c r="B6" s="33"/>
      <c r="C6" s="33"/>
      <c r="D6" s="33"/>
      <c r="E6" s="33"/>
      <c r="F6" s="33"/>
      <c r="G6" s="33"/>
    </row>
    <row r="7" spans="1:8" ht="21" customHeight="1">
      <c r="A7" s="353" t="s">
        <v>61</v>
      </c>
      <c r="B7" s="353"/>
      <c r="C7" s="353"/>
      <c r="D7" s="353"/>
      <c r="E7" s="353"/>
      <c r="F7" s="353"/>
      <c r="G7" s="353"/>
      <c r="H7" s="353"/>
    </row>
    <row r="8" spans="1:8" ht="21" customHeight="1" thickBot="1">
      <c r="A8" s="353"/>
      <c r="B8" s="353"/>
      <c r="C8" s="353"/>
      <c r="D8" s="353"/>
      <c r="E8" s="353"/>
      <c r="F8" s="353"/>
      <c r="G8" s="353"/>
      <c r="H8" s="353"/>
    </row>
    <row r="9" spans="1:8" ht="39.75" customHeight="1" thickBot="1">
      <c r="A9" s="34" t="s">
        <v>4</v>
      </c>
      <c r="B9" s="35" t="s">
        <v>62</v>
      </c>
      <c r="C9" s="36" t="s">
        <v>51</v>
      </c>
      <c r="D9" s="36" t="s">
        <v>7</v>
      </c>
      <c r="E9" s="35" t="s">
        <v>63</v>
      </c>
      <c r="F9" s="35" t="s">
        <v>64</v>
      </c>
      <c r="G9" s="35" t="s">
        <v>65</v>
      </c>
      <c r="H9" s="35" t="s">
        <v>66</v>
      </c>
    </row>
    <row r="10" spans="1:8" ht="20.25" customHeight="1">
      <c r="A10" s="109" t="s">
        <v>67</v>
      </c>
      <c r="B10" s="160">
        <v>44770</v>
      </c>
      <c r="C10" s="37">
        <f t="shared" ref="C10:C11" si="0">B10</f>
        <v>44770</v>
      </c>
      <c r="D10" s="37">
        <f>C10+1</f>
        <v>44771</v>
      </c>
      <c r="E10" s="38"/>
      <c r="F10" s="38"/>
      <c r="G10" s="38"/>
      <c r="H10" s="39"/>
    </row>
    <row r="11" spans="1:8" ht="20.25" customHeight="1">
      <c r="A11" s="110" t="s">
        <v>68</v>
      </c>
      <c r="B11" s="139">
        <f>B10+3</f>
        <v>44773</v>
      </c>
      <c r="C11" s="139">
        <f t="shared" si="0"/>
        <v>44773</v>
      </c>
      <c r="D11" s="139">
        <f>D10+4</f>
        <v>44775</v>
      </c>
      <c r="E11" s="40">
        <f>D11+35</f>
        <v>44810</v>
      </c>
      <c r="F11" s="40">
        <f>E11+2</f>
        <v>44812</v>
      </c>
      <c r="G11" s="40">
        <f>F11+4</f>
        <v>44816</v>
      </c>
      <c r="H11" s="41">
        <f>G11+3</f>
        <v>44819</v>
      </c>
    </row>
    <row r="12" spans="1:8" ht="19.5" customHeight="1">
      <c r="A12" s="111" t="s">
        <v>69</v>
      </c>
      <c r="B12" s="319">
        <v>44777</v>
      </c>
      <c r="C12" s="320">
        <f t="shared" ref="C12:C19" si="1">B12</f>
        <v>44777</v>
      </c>
      <c r="D12" s="320">
        <f>C12+1</f>
        <v>44778</v>
      </c>
      <c r="E12" s="321"/>
      <c r="F12" s="321"/>
      <c r="G12" s="321"/>
      <c r="H12" s="322"/>
    </row>
    <row r="13" spans="1:8" ht="19.5" customHeight="1">
      <c r="A13" s="110" t="s">
        <v>70</v>
      </c>
      <c r="B13" s="139">
        <f>B12+3</f>
        <v>44780</v>
      </c>
      <c r="C13" s="139">
        <f t="shared" si="1"/>
        <v>44780</v>
      </c>
      <c r="D13" s="139">
        <f>D12+4</f>
        <v>44782</v>
      </c>
      <c r="E13" s="40">
        <f>D13+35</f>
        <v>44817</v>
      </c>
      <c r="F13" s="40">
        <f>E13+2</f>
        <v>44819</v>
      </c>
      <c r="G13" s="40">
        <f>F13+4</f>
        <v>44823</v>
      </c>
      <c r="H13" s="41">
        <f>G13+3</f>
        <v>44826</v>
      </c>
    </row>
    <row r="14" spans="1:8" ht="19.5" customHeight="1">
      <c r="A14" s="111" t="s">
        <v>71</v>
      </c>
      <c r="B14" s="139">
        <f t="shared" ref="B14:B19" si="2">B12+7</f>
        <v>44784</v>
      </c>
      <c r="C14" s="139">
        <f t="shared" si="1"/>
        <v>44784</v>
      </c>
      <c r="D14" s="139">
        <f>C14+1</f>
        <v>44785</v>
      </c>
      <c r="E14" s="42"/>
      <c r="F14" s="42"/>
      <c r="G14" s="42"/>
      <c r="H14" s="41"/>
    </row>
    <row r="15" spans="1:8" ht="19.5" customHeight="1">
      <c r="A15" s="110" t="s">
        <v>72</v>
      </c>
      <c r="B15" s="139">
        <f t="shared" si="2"/>
        <v>44787</v>
      </c>
      <c r="C15" s="139">
        <f t="shared" si="1"/>
        <v>44787</v>
      </c>
      <c r="D15" s="139">
        <f>D14+4</f>
        <v>44789</v>
      </c>
      <c r="E15" s="40">
        <f>D15+35</f>
        <v>44824</v>
      </c>
      <c r="F15" s="40">
        <f>E15+2</f>
        <v>44826</v>
      </c>
      <c r="G15" s="40">
        <f>F15+4</f>
        <v>44830</v>
      </c>
      <c r="H15" s="41">
        <f t="shared" ref="H15:H19" si="3">G15+3</f>
        <v>44833</v>
      </c>
    </row>
    <row r="16" spans="1:8" ht="19.5" customHeight="1">
      <c r="A16" s="110" t="s">
        <v>73</v>
      </c>
      <c r="B16" s="139">
        <f t="shared" si="2"/>
        <v>44791</v>
      </c>
      <c r="C16" s="139">
        <f t="shared" si="1"/>
        <v>44791</v>
      </c>
      <c r="D16" s="139">
        <f>C16+1</f>
        <v>44792</v>
      </c>
      <c r="E16" s="42"/>
      <c r="F16" s="42"/>
      <c r="G16" s="42"/>
      <c r="H16" s="41"/>
    </row>
    <row r="17" spans="1:9" ht="19.5" customHeight="1">
      <c r="A17" s="110" t="s">
        <v>74</v>
      </c>
      <c r="B17" s="139">
        <f t="shared" si="2"/>
        <v>44794</v>
      </c>
      <c r="C17" s="139">
        <f t="shared" si="1"/>
        <v>44794</v>
      </c>
      <c r="D17" s="139">
        <f>D16+4</f>
        <v>44796</v>
      </c>
      <c r="E17" s="40">
        <f>D17+35</f>
        <v>44831</v>
      </c>
      <c r="F17" s="40">
        <f>E17+2</f>
        <v>44833</v>
      </c>
      <c r="G17" s="40">
        <f>F17+4</f>
        <v>44837</v>
      </c>
      <c r="H17" s="41">
        <f t="shared" si="3"/>
        <v>44840</v>
      </c>
    </row>
    <row r="18" spans="1:9" ht="19.5" customHeight="1">
      <c r="A18" s="110" t="s">
        <v>75</v>
      </c>
      <c r="B18" s="139">
        <f t="shared" si="2"/>
        <v>44798</v>
      </c>
      <c r="C18" s="139">
        <f t="shared" si="1"/>
        <v>44798</v>
      </c>
      <c r="D18" s="139">
        <f>C18+1</f>
        <v>44799</v>
      </c>
      <c r="E18" s="42"/>
      <c r="F18" s="42"/>
      <c r="G18" s="42"/>
      <c r="H18" s="41"/>
    </row>
    <row r="19" spans="1:9" ht="19.5" customHeight="1">
      <c r="A19" s="110" t="s">
        <v>76</v>
      </c>
      <c r="B19" s="139">
        <f t="shared" si="2"/>
        <v>44801</v>
      </c>
      <c r="C19" s="139">
        <f t="shared" si="1"/>
        <v>44801</v>
      </c>
      <c r="D19" s="139">
        <f>D18+4</f>
        <v>44803</v>
      </c>
      <c r="E19" s="40">
        <f>D19+35</f>
        <v>44838</v>
      </c>
      <c r="F19" s="40">
        <f>E19+2</f>
        <v>44840</v>
      </c>
      <c r="G19" s="40">
        <f>F19+4</f>
        <v>44844</v>
      </c>
      <c r="H19" s="41">
        <f t="shared" si="3"/>
        <v>44847</v>
      </c>
    </row>
    <row r="20" spans="1:9" ht="15.75">
      <c r="A20" s="45"/>
      <c r="B20" s="18"/>
      <c r="C20" s="18"/>
      <c r="D20" s="18"/>
      <c r="E20" s="18"/>
      <c r="F20" s="18"/>
      <c r="G20" s="46"/>
    </row>
    <row r="21" spans="1:9" ht="15.75">
      <c r="A21" s="45"/>
      <c r="B21" s="18"/>
      <c r="C21" s="18"/>
      <c r="D21" s="18"/>
      <c r="E21" s="18"/>
      <c r="F21" s="18"/>
      <c r="G21" s="46"/>
    </row>
    <row r="22" spans="1:9" ht="15.75" customHeight="1">
      <c r="A22" s="354" t="s">
        <v>77</v>
      </c>
      <c r="B22" s="354"/>
      <c r="C22" s="354"/>
      <c r="D22" s="354"/>
      <c r="E22" s="354"/>
      <c r="F22" s="354"/>
      <c r="G22" s="354"/>
      <c r="H22" s="354"/>
      <c r="I22" s="354"/>
    </row>
    <row r="23" spans="1:9" ht="28.5" customHeight="1" thickBot="1">
      <c r="A23" s="354"/>
      <c r="B23" s="354"/>
      <c r="C23" s="354"/>
      <c r="D23" s="354"/>
      <c r="E23" s="354"/>
      <c r="F23" s="354"/>
      <c r="G23" s="354"/>
      <c r="H23" s="354"/>
      <c r="I23" s="354"/>
    </row>
    <row r="24" spans="1:9" ht="30" customHeight="1" thickBot="1">
      <c r="A24" s="34" t="s">
        <v>4</v>
      </c>
      <c r="B24" s="141" t="s">
        <v>62</v>
      </c>
      <c r="C24" s="141" t="s">
        <v>51</v>
      </c>
      <c r="D24" s="141" t="s">
        <v>7</v>
      </c>
      <c r="E24" s="141" t="s">
        <v>65</v>
      </c>
      <c r="F24" s="141" t="s">
        <v>78</v>
      </c>
      <c r="G24" s="142" t="s">
        <v>63</v>
      </c>
      <c r="H24" s="143" t="s">
        <v>79</v>
      </c>
      <c r="I24" s="144" t="s">
        <v>80</v>
      </c>
    </row>
    <row r="25" spans="1:9">
      <c r="A25" s="26" t="s">
        <v>81</v>
      </c>
      <c r="B25" s="6">
        <v>45138</v>
      </c>
      <c r="C25" s="161">
        <f>B25</f>
        <v>45138</v>
      </c>
      <c r="D25" s="47">
        <f>C25</f>
        <v>45138</v>
      </c>
      <c r="E25" s="38"/>
      <c r="F25" s="38"/>
      <c r="G25" s="38"/>
      <c r="H25" s="38"/>
      <c r="I25" s="162"/>
    </row>
    <row r="26" spans="1:9" ht="15.75">
      <c r="A26" s="172" t="s">
        <v>82</v>
      </c>
      <c r="B26" s="48">
        <f>B25+2</f>
        <v>45140</v>
      </c>
      <c r="C26" s="48">
        <f t="shared" ref="C26:C32" si="4">B26</f>
        <v>45140</v>
      </c>
      <c r="D26" s="49">
        <f>C26+2</f>
        <v>45142</v>
      </c>
      <c r="E26" s="40">
        <f>D26+35</f>
        <v>45177</v>
      </c>
      <c r="F26" s="40">
        <f>E26+2</f>
        <v>45179</v>
      </c>
      <c r="G26" s="40">
        <f>F26+2</f>
        <v>45181</v>
      </c>
      <c r="H26" s="40">
        <f>G26+3</f>
        <v>45184</v>
      </c>
      <c r="I26" s="41">
        <f>H26+3</f>
        <v>45187</v>
      </c>
    </row>
    <row r="27" spans="1:9">
      <c r="A27" s="26" t="s">
        <v>83</v>
      </c>
      <c r="B27" s="48">
        <f>B25+7</f>
        <v>45145</v>
      </c>
      <c r="C27" s="48">
        <f t="shared" si="4"/>
        <v>45145</v>
      </c>
      <c r="D27" s="49">
        <f>C27</f>
        <v>45145</v>
      </c>
      <c r="E27" s="42"/>
      <c r="F27" s="42"/>
      <c r="G27" s="42"/>
      <c r="H27" s="40"/>
      <c r="I27" s="41"/>
    </row>
    <row r="28" spans="1:9">
      <c r="A28" s="26" t="s">
        <v>84</v>
      </c>
      <c r="B28" s="48">
        <f>B27+2</f>
        <v>45147</v>
      </c>
      <c r="C28" s="48">
        <f t="shared" si="4"/>
        <v>45147</v>
      </c>
      <c r="D28" s="49">
        <f>C28+2</f>
        <v>45149</v>
      </c>
      <c r="E28" s="40">
        <f>D28+35</f>
        <v>45184</v>
      </c>
      <c r="F28" s="40">
        <f>E28+2</f>
        <v>45186</v>
      </c>
      <c r="G28" s="40">
        <f>F28+2</f>
        <v>45188</v>
      </c>
      <c r="H28" s="40">
        <f>G28+3</f>
        <v>45191</v>
      </c>
      <c r="I28" s="41">
        <f>H28+3</f>
        <v>45194</v>
      </c>
    </row>
    <row r="29" spans="1:9">
      <c r="A29" s="26" t="s">
        <v>85</v>
      </c>
      <c r="B29" s="48">
        <f>B25+14</f>
        <v>45152</v>
      </c>
      <c r="C29" s="48">
        <f t="shared" si="4"/>
        <v>45152</v>
      </c>
      <c r="D29" s="49">
        <f>C29</f>
        <v>45152</v>
      </c>
      <c r="E29" s="42"/>
      <c r="F29" s="42"/>
      <c r="G29" s="42"/>
      <c r="H29" s="40"/>
      <c r="I29" s="41"/>
    </row>
    <row r="30" spans="1:9" ht="15.75">
      <c r="A30" s="165" t="s">
        <v>86</v>
      </c>
      <c r="B30" s="48">
        <f>B29+2</f>
        <v>45154</v>
      </c>
      <c r="C30" s="19">
        <f t="shared" si="4"/>
        <v>45154</v>
      </c>
      <c r="D30" s="49">
        <f>C30+2</f>
        <v>45156</v>
      </c>
      <c r="E30" s="40">
        <f>D30+35</f>
        <v>45191</v>
      </c>
      <c r="F30" s="40">
        <f>E30+2</f>
        <v>45193</v>
      </c>
      <c r="G30" s="40">
        <f>F30+2</f>
        <v>45195</v>
      </c>
      <c r="H30" s="40">
        <f>G30+3</f>
        <v>45198</v>
      </c>
      <c r="I30" s="41">
        <f>H30+3</f>
        <v>45201</v>
      </c>
    </row>
    <row r="31" spans="1:9">
      <c r="A31" s="26" t="s">
        <v>87</v>
      </c>
      <c r="B31" s="50">
        <f>B29+7</f>
        <v>45159</v>
      </c>
      <c r="C31" s="50">
        <f t="shared" si="4"/>
        <v>45159</v>
      </c>
      <c r="D31" s="49">
        <f>C31</f>
        <v>45159</v>
      </c>
      <c r="E31" s="42"/>
      <c r="F31" s="42"/>
      <c r="G31" s="42"/>
      <c r="H31" s="40"/>
      <c r="I31" s="41"/>
    </row>
    <row r="32" spans="1:9">
      <c r="A32" s="26" t="s">
        <v>84</v>
      </c>
      <c r="B32" s="48">
        <f>B31+2</f>
        <v>45161</v>
      </c>
      <c r="C32" s="48">
        <f t="shared" si="4"/>
        <v>45161</v>
      </c>
      <c r="D32" s="49">
        <f>D30+7</f>
        <v>45163</v>
      </c>
      <c r="E32" s="40">
        <f>D32+35</f>
        <v>45198</v>
      </c>
      <c r="F32" s="40">
        <f>E32+2</f>
        <v>45200</v>
      </c>
      <c r="G32" s="40">
        <f>F32+2</f>
        <v>45202</v>
      </c>
      <c r="H32" s="40">
        <f>G32+3</f>
        <v>45205</v>
      </c>
      <c r="I32" s="41">
        <f>H32+3</f>
        <v>45208</v>
      </c>
    </row>
    <row r="33" spans="1:9">
      <c r="A33" s="26" t="s">
        <v>88</v>
      </c>
      <c r="B33" s="50">
        <f>B31+7</f>
        <v>45166</v>
      </c>
      <c r="C33" s="50">
        <f t="shared" ref="C33" si="5">B33</f>
        <v>45166</v>
      </c>
      <c r="D33" s="49">
        <f>C33</f>
        <v>45166</v>
      </c>
      <c r="E33" s="40"/>
      <c r="F33" s="40"/>
      <c r="G33" s="40"/>
      <c r="H33" s="40"/>
      <c r="I33" s="41"/>
    </row>
    <row r="34" spans="1:9" ht="16.5" thickBot="1">
      <c r="A34" s="242" t="s">
        <v>89</v>
      </c>
      <c r="B34" s="131">
        <f>B33+2</f>
        <v>45168</v>
      </c>
      <c r="C34" s="131">
        <f t="shared" ref="C34" si="6">B34</f>
        <v>45168</v>
      </c>
      <c r="D34" s="61">
        <f>D32+7</f>
        <v>45170</v>
      </c>
      <c r="E34" s="43">
        <f>D34+35</f>
        <v>45205</v>
      </c>
      <c r="F34" s="43">
        <f>E34+2</f>
        <v>45207</v>
      </c>
      <c r="G34" s="43">
        <f>F34+2</f>
        <v>45209</v>
      </c>
      <c r="H34" s="43">
        <f>G34+3</f>
        <v>45212</v>
      </c>
      <c r="I34" s="44">
        <f>H34+3</f>
        <v>45215</v>
      </c>
    </row>
    <row r="35" spans="1:9" ht="16.5" thickBot="1">
      <c r="A35" s="51"/>
      <c r="B35" s="27"/>
      <c r="C35" s="52"/>
      <c r="D35" s="52"/>
      <c r="E35" s="52"/>
      <c r="F35" s="53"/>
      <c r="G35" s="46"/>
    </row>
    <row r="36" spans="1:9" ht="16.5" thickBot="1">
      <c r="A36" s="355" t="s">
        <v>90</v>
      </c>
      <c r="B36" s="355"/>
      <c r="C36" s="355"/>
      <c r="D36" s="355"/>
      <c r="E36" s="355"/>
      <c r="F36" s="355"/>
      <c r="G36" s="46"/>
    </row>
    <row r="37" spans="1:9" ht="42.75" customHeight="1" thickBot="1">
      <c r="A37" s="54" t="s">
        <v>91</v>
      </c>
      <c r="B37" s="55" t="s">
        <v>92</v>
      </c>
      <c r="C37" s="56" t="s">
        <v>39</v>
      </c>
      <c r="D37" s="55" t="s">
        <v>7</v>
      </c>
      <c r="E37" s="57" t="s">
        <v>93</v>
      </c>
      <c r="F37" s="58" t="s">
        <v>94</v>
      </c>
      <c r="G37" s="46"/>
    </row>
    <row r="38" spans="1:9" ht="15.75">
      <c r="A38" s="191" t="s">
        <v>95</v>
      </c>
      <c r="B38" s="187">
        <v>45141</v>
      </c>
      <c r="C38" s="185">
        <f>B38+1</f>
        <v>45142</v>
      </c>
      <c r="D38" s="189">
        <f>C38+2</f>
        <v>45144</v>
      </c>
      <c r="E38" s="187">
        <f>D38+22</f>
        <v>45166</v>
      </c>
      <c r="F38" s="59">
        <f>E38+7</f>
        <v>45173</v>
      </c>
      <c r="G38" s="46"/>
    </row>
    <row r="39" spans="1:9" ht="15.75">
      <c r="A39" s="72" t="s">
        <v>96</v>
      </c>
      <c r="B39" s="188">
        <f>B38+7</f>
        <v>45148</v>
      </c>
      <c r="C39" s="186">
        <f t="shared" ref="C39:C41" si="7">B39+1</f>
        <v>45149</v>
      </c>
      <c r="D39" s="190">
        <f>C39+2</f>
        <v>45151</v>
      </c>
      <c r="E39" s="188">
        <f t="shared" ref="E39:E41" si="8">D39+22</f>
        <v>45173</v>
      </c>
      <c r="F39" s="60">
        <f t="shared" ref="F39:F41" si="9">E39+7</f>
        <v>45180</v>
      </c>
      <c r="G39" s="46"/>
    </row>
    <row r="40" spans="1:9" ht="15.75">
      <c r="A40" s="72" t="s">
        <v>97</v>
      </c>
      <c r="B40" s="188">
        <f t="shared" ref="B40:B41" si="10">B39+7</f>
        <v>45155</v>
      </c>
      <c r="C40" s="186">
        <f t="shared" si="7"/>
        <v>45156</v>
      </c>
      <c r="D40" s="190">
        <f>C40+2</f>
        <v>45158</v>
      </c>
      <c r="E40" s="188">
        <f t="shared" si="8"/>
        <v>45180</v>
      </c>
      <c r="F40" s="60">
        <f t="shared" si="9"/>
        <v>45187</v>
      </c>
      <c r="G40" s="46"/>
    </row>
    <row r="41" spans="1:9" ht="16.5" thickBot="1">
      <c r="A41" s="243" t="s">
        <v>98</v>
      </c>
      <c r="B41" s="244">
        <f t="shared" si="10"/>
        <v>45162</v>
      </c>
      <c r="C41" s="245">
        <f t="shared" si="7"/>
        <v>45163</v>
      </c>
      <c r="D41" s="246">
        <f>C41+2</f>
        <v>45165</v>
      </c>
      <c r="E41" s="244">
        <f t="shared" si="8"/>
        <v>45187</v>
      </c>
      <c r="F41" s="247">
        <f t="shared" si="9"/>
        <v>45194</v>
      </c>
      <c r="G41" s="46"/>
    </row>
    <row r="42" spans="1:9" ht="15.75">
      <c r="A42" s="148"/>
      <c r="B42" s="52"/>
      <c r="C42" s="52"/>
      <c r="D42" s="52"/>
      <c r="E42" s="52"/>
      <c r="F42" s="149"/>
      <c r="G42" s="46"/>
    </row>
    <row r="43" spans="1:9" ht="16.5" thickBot="1">
      <c r="A43" s="62"/>
      <c r="B43" s="63"/>
      <c r="C43" s="63"/>
      <c r="D43" s="63"/>
      <c r="E43" s="64"/>
      <c r="F43" s="65"/>
      <c r="G43" s="46"/>
    </row>
    <row r="44" spans="1:9" ht="15.75">
      <c r="A44" s="356" t="s">
        <v>99</v>
      </c>
      <c r="B44" s="357"/>
      <c r="C44" s="357"/>
      <c r="D44" s="357"/>
      <c r="E44" s="357"/>
      <c r="F44" s="46"/>
    </row>
    <row r="45" spans="1:9" ht="20.25" customHeight="1" thickBot="1">
      <c r="A45" s="358" t="s">
        <v>100</v>
      </c>
      <c r="B45" s="359"/>
      <c r="C45" s="359"/>
      <c r="D45" s="359"/>
      <c r="E45" s="359"/>
      <c r="F45" s="46"/>
    </row>
    <row r="46" spans="1:9" ht="30">
      <c r="A46" s="66" t="s">
        <v>101</v>
      </c>
      <c r="B46" s="67" t="s">
        <v>38</v>
      </c>
      <c r="C46" s="68" t="s">
        <v>39</v>
      </c>
      <c r="D46" s="68" t="s">
        <v>7</v>
      </c>
      <c r="E46" s="69" t="s">
        <v>102</v>
      </c>
      <c r="F46" s="46"/>
    </row>
    <row r="47" spans="1:9" ht="15.75">
      <c r="A47" s="140" t="s">
        <v>103</v>
      </c>
      <c r="B47" s="25">
        <v>45140</v>
      </c>
      <c r="C47" s="25">
        <f>B47</f>
        <v>45140</v>
      </c>
      <c r="D47" s="25">
        <f>C47+2</f>
        <v>45142</v>
      </c>
      <c r="E47" s="24">
        <f>D47+21</f>
        <v>45163</v>
      </c>
      <c r="F47" s="46"/>
    </row>
    <row r="48" spans="1:9" ht="15" customHeight="1">
      <c r="A48" s="140" t="s">
        <v>104</v>
      </c>
      <c r="B48" s="74">
        <f>B47+7</f>
        <v>45147</v>
      </c>
      <c r="C48" s="74">
        <f>B48</f>
        <v>45147</v>
      </c>
      <c r="D48" s="74">
        <f>C48+2</f>
        <v>45149</v>
      </c>
      <c r="E48" s="24">
        <f>D48+21</f>
        <v>45170</v>
      </c>
      <c r="F48" s="46"/>
    </row>
    <row r="49" spans="1:8" ht="15.75">
      <c r="A49" s="145" t="s">
        <v>105</v>
      </c>
      <c r="B49" s="74">
        <f t="shared" ref="B49:B51" si="11">B48+7</f>
        <v>45154</v>
      </c>
      <c r="C49" s="74">
        <f t="shared" ref="C49:C50" si="12">B49</f>
        <v>45154</v>
      </c>
      <c r="D49" s="74">
        <f t="shared" ref="D49:D50" si="13">C49+2</f>
        <v>45156</v>
      </c>
      <c r="E49" s="24">
        <f t="shared" ref="E49:E50" si="14">D49+21</f>
        <v>45177</v>
      </c>
      <c r="F49" s="46"/>
    </row>
    <row r="50" spans="1:8" ht="15.75">
      <c r="A50" s="145" t="s">
        <v>106</v>
      </c>
      <c r="B50" s="74">
        <f t="shared" si="11"/>
        <v>45161</v>
      </c>
      <c r="C50" s="74">
        <f t="shared" si="12"/>
        <v>45161</v>
      </c>
      <c r="D50" s="74">
        <f t="shared" si="13"/>
        <v>45163</v>
      </c>
      <c r="E50" s="24">
        <f t="shared" si="14"/>
        <v>45184</v>
      </c>
      <c r="F50" s="46"/>
    </row>
    <row r="51" spans="1:8" ht="16.5" thickBot="1">
      <c r="A51" s="325" t="s">
        <v>107</v>
      </c>
      <c r="B51" s="323">
        <f t="shared" si="11"/>
        <v>45168</v>
      </c>
      <c r="C51" s="323">
        <f t="shared" ref="C51" si="15">B51</f>
        <v>45168</v>
      </c>
      <c r="D51" s="323">
        <f t="shared" ref="D51" si="16">C51+2</f>
        <v>45170</v>
      </c>
      <c r="E51" s="324">
        <f t="shared" ref="E51" si="17">D51+21</f>
        <v>45191</v>
      </c>
      <c r="F51" s="46"/>
    </row>
    <row r="52" spans="1:8" ht="15.75">
      <c r="A52" s="77"/>
      <c r="B52" s="63"/>
      <c r="C52" s="63"/>
      <c r="D52" s="63"/>
      <c r="E52" s="64"/>
      <c r="F52" s="46"/>
    </row>
    <row r="53" spans="1:8" ht="16.5" thickBot="1">
      <c r="A53" s="77"/>
      <c r="B53" s="63"/>
      <c r="C53" s="63"/>
      <c r="D53" s="63"/>
      <c r="E53" s="64"/>
      <c r="F53" s="46"/>
    </row>
    <row r="54" spans="1:8" ht="15.75">
      <c r="A54" s="356" t="s">
        <v>108</v>
      </c>
      <c r="B54" s="357"/>
      <c r="C54" s="357"/>
      <c r="D54" s="357"/>
      <c r="E54" s="357"/>
      <c r="F54" s="46"/>
    </row>
    <row r="55" spans="1:8" ht="16.5" thickBot="1">
      <c r="A55" s="358" t="s">
        <v>100</v>
      </c>
      <c r="B55" s="359"/>
      <c r="C55" s="359"/>
      <c r="D55" s="359"/>
      <c r="E55" s="359"/>
      <c r="F55" s="46"/>
    </row>
    <row r="56" spans="1:8" ht="30.75" thickBot="1">
      <c r="A56" s="66" t="s">
        <v>101</v>
      </c>
      <c r="B56" s="67" t="s">
        <v>109</v>
      </c>
      <c r="C56" s="68" t="s">
        <v>39</v>
      </c>
      <c r="D56" s="68" t="s">
        <v>7</v>
      </c>
      <c r="E56" s="69" t="s">
        <v>110</v>
      </c>
      <c r="F56" s="46"/>
    </row>
    <row r="57" spans="1:8" ht="15.75">
      <c r="A57" s="70" t="s">
        <v>111</v>
      </c>
      <c r="B57" s="71">
        <v>44777</v>
      </c>
      <c r="C57" s="15">
        <f>B57</f>
        <v>44777</v>
      </c>
      <c r="D57" s="15">
        <f>C57+2</f>
        <v>44779</v>
      </c>
      <c r="E57" s="16">
        <f>D57+22</f>
        <v>44801</v>
      </c>
      <c r="F57" s="46"/>
    </row>
    <row r="58" spans="1:8" ht="15.75">
      <c r="A58" s="106" t="s">
        <v>112</v>
      </c>
      <c r="B58" s="73">
        <f>B57+7</f>
        <v>44784</v>
      </c>
      <c r="C58" s="25">
        <f>B58</f>
        <v>44784</v>
      </c>
      <c r="D58" s="25">
        <f>C58+2</f>
        <v>44786</v>
      </c>
      <c r="E58" s="24">
        <f>D58+22</f>
        <v>44808</v>
      </c>
      <c r="F58" s="46"/>
    </row>
    <row r="59" spans="1:8" ht="15.75">
      <c r="A59" s="72" t="s">
        <v>113</v>
      </c>
      <c r="B59" s="73">
        <f t="shared" ref="B59:B60" si="18">B58+7</f>
        <v>44791</v>
      </c>
      <c r="C59" s="74">
        <f t="shared" ref="C59:C60" si="19">B59</f>
        <v>44791</v>
      </c>
      <c r="D59" s="74">
        <f t="shared" ref="D59:D60" si="20">C59+2</f>
        <v>44793</v>
      </c>
      <c r="E59" s="24">
        <f t="shared" ref="E59:E60" si="21">D59+22</f>
        <v>44815</v>
      </c>
      <c r="F59" s="65"/>
      <c r="G59" s="46"/>
    </row>
    <row r="60" spans="1:8" ht="16.5" thickBot="1">
      <c r="A60" s="243" t="s">
        <v>114</v>
      </c>
      <c r="B60" s="248">
        <f t="shared" si="18"/>
        <v>44798</v>
      </c>
      <c r="C60" s="75">
        <f t="shared" si="19"/>
        <v>44798</v>
      </c>
      <c r="D60" s="75">
        <f t="shared" si="20"/>
        <v>44800</v>
      </c>
      <c r="E60" s="76">
        <f t="shared" si="21"/>
        <v>44822</v>
      </c>
      <c r="F60" s="65"/>
      <c r="G60" s="46"/>
    </row>
    <row r="61" spans="1:8" ht="15.75">
      <c r="A61" s="77"/>
      <c r="B61" s="63"/>
      <c r="C61" s="63"/>
      <c r="D61" s="63"/>
      <c r="E61" s="64"/>
      <c r="F61" s="65"/>
      <c r="G61" s="46"/>
    </row>
    <row r="62" spans="1:8" ht="15.75">
      <c r="A62" s="78"/>
      <c r="B62" s="27"/>
      <c r="C62" s="27"/>
      <c r="D62" s="52"/>
      <c r="E62" s="52"/>
      <c r="F62" s="52"/>
      <c r="G62" s="46"/>
    </row>
    <row r="63" spans="1:8" ht="15.75" thickBot="1">
      <c r="A63" s="301" t="s">
        <v>115</v>
      </c>
      <c r="B63" s="79"/>
      <c r="C63" s="79"/>
      <c r="D63" s="79"/>
      <c r="E63" s="79"/>
      <c r="F63" s="79"/>
      <c r="G63" s="79"/>
      <c r="H63" s="79"/>
    </row>
    <row r="64" spans="1:8" ht="30.75" thickBot="1">
      <c r="A64" s="289" t="s">
        <v>91</v>
      </c>
      <c r="B64" s="290" t="s">
        <v>116</v>
      </c>
      <c r="C64" s="291" t="s">
        <v>39</v>
      </c>
      <c r="D64" s="291" t="s">
        <v>7</v>
      </c>
      <c r="E64" s="291" t="s">
        <v>117</v>
      </c>
      <c r="F64" s="68" t="s">
        <v>118</v>
      </c>
      <c r="G64" s="80" t="s">
        <v>119</v>
      </c>
      <c r="H64" s="81" t="s">
        <v>120</v>
      </c>
    </row>
    <row r="65" spans="1:9" ht="15.6" customHeight="1">
      <c r="A65" s="339" t="s">
        <v>74</v>
      </c>
      <c r="B65" s="286">
        <f>D65-4</f>
        <v>45138</v>
      </c>
      <c r="C65" s="286" t="s">
        <v>121</v>
      </c>
      <c r="D65" s="287">
        <v>45142</v>
      </c>
      <c r="E65" s="288">
        <f>D65+15</f>
        <v>45157</v>
      </c>
      <c r="F65" s="171">
        <f>E65+2</f>
        <v>45159</v>
      </c>
      <c r="G65" s="163">
        <f>F65+2</f>
        <v>45161</v>
      </c>
      <c r="H65" s="164">
        <f>G65+2</f>
        <v>45163</v>
      </c>
    </row>
    <row r="66" spans="1:9" ht="19.5" customHeight="1">
      <c r="A66" s="192" t="s">
        <v>122</v>
      </c>
      <c r="B66" s="48">
        <f>D66-4</f>
        <v>45145</v>
      </c>
      <c r="C66" s="48" t="s">
        <v>121</v>
      </c>
      <c r="D66" s="283">
        <f>D65+7</f>
        <v>45149</v>
      </c>
      <c r="E66" s="170">
        <f t="shared" ref="E66" si="22">D66+15</f>
        <v>45164</v>
      </c>
      <c r="F66" s="173">
        <f t="shared" ref="F66:G66" si="23">E66+2</f>
        <v>45166</v>
      </c>
      <c r="G66" s="170">
        <f t="shared" si="23"/>
        <v>45168</v>
      </c>
      <c r="H66" s="249">
        <f>G66+2</f>
        <v>45170</v>
      </c>
      <c r="I66" s="133"/>
    </row>
    <row r="67" spans="1:9" ht="15.6" customHeight="1">
      <c r="A67" s="331" t="s">
        <v>74</v>
      </c>
      <c r="B67" s="48">
        <f t="shared" ref="B67" si="24">D67-1</f>
        <v>45155</v>
      </c>
      <c r="C67" s="48" t="s">
        <v>121</v>
      </c>
      <c r="D67" s="283">
        <f>D66+7</f>
        <v>45156</v>
      </c>
      <c r="E67" s="170">
        <f t="shared" ref="E67:E68" si="25">D67+15</f>
        <v>45171</v>
      </c>
      <c r="F67" s="173">
        <f t="shared" ref="F67:F68" si="26">E67+2</f>
        <v>45173</v>
      </c>
      <c r="G67" s="170">
        <f t="shared" ref="G67" si="27">F67+2</f>
        <v>45175</v>
      </c>
      <c r="H67" s="249">
        <f t="shared" ref="H67" si="28">G67+2</f>
        <v>45177</v>
      </c>
      <c r="I67" s="133"/>
    </row>
    <row r="68" spans="1:9" ht="15.75">
      <c r="A68" s="340" t="s">
        <v>123</v>
      </c>
      <c r="B68" s="48">
        <f>D68-3</f>
        <v>45160</v>
      </c>
      <c r="C68" s="48" t="s">
        <v>121</v>
      </c>
      <c r="D68" s="283">
        <f t="shared" ref="D68" si="29">D67+7</f>
        <v>45163</v>
      </c>
      <c r="E68" s="170">
        <f t="shared" si="25"/>
        <v>45178</v>
      </c>
      <c r="F68" s="173">
        <f t="shared" si="26"/>
        <v>45180</v>
      </c>
      <c r="G68" s="170">
        <f t="shared" ref="G68" si="30">F68+2</f>
        <v>45182</v>
      </c>
      <c r="H68" s="249">
        <f t="shared" ref="H68" si="31">G68+2</f>
        <v>45184</v>
      </c>
      <c r="I68" s="133"/>
    </row>
    <row r="69" spans="1:9" ht="15.75">
      <c r="A69" s="341" t="s">
        <v>74</v>
      </c>
      <c r="B69" s="48">
        <f>D69-3</f>
        <v>45166</v>
      </c>
      <c r="C69" s="285" t="s">
        <v>121</v>
      </c>
      <c r="D69" s="170">
        <f>D68+6</f>
        <v>45169</v>
      </c>
      <c r="E69" s="170">
        <f t="shared" ref="E69" si="32">D69+15</f>
        <v>45184</v>
      </c>
      <c r="F69" s="173">
        <f t="shared" ref="F69" si="33">E69+2</f>
        <v>45186</v>
      </c>
      <c r="G69" s="170">
        <f t="shared" ref="G69" si="34">F69+2</f>
        <v>45188</v>
      </c>
      <c r="H69" s="249">
        <f t="shared" ref="H69" si="35">G69+2</f>
        <v>45190</v>
      </c>
      <c r="I69" s="133"/>
    </row>
    <row r="70" spans="1:9" ht="16.5" thickBot="1">
      <c r="A70" s="133"/>
      <c r="B70" s="250"/>
      <c r="C70" s="250"/>
      <c r="D70" s="64"/>
      <c r="E70" s="64"/>
      <c r="F70" s="251"/>
      <c r="G70" s="165"/>
      <c r="H70" s="133"/>
      <c r="I70" s="133"/>
    </row>
    <row r="71" spans="1:9" ht="15.75" thickBot="1">
      <c r="A71" s="174" t="s">
        <v>124</v>
      </c>
      <c r="B71" s="252"/>
      <c r="C71" s="252"/>
      <c r="D71" s="252"/>
      <c r="E71" s="252"/>
      <c r="F71" s="252"/>
      <c r="G71" s="252"/>
      <c r="H71" s="253"/>
      <c r="I71" s="133"/>
    </row>
    <row r="72" spans="1:9" ht="30">
      <c r="A72" s="83" t="s">
        <v>4</v>
      </c>
      <c r="B72" s="298" t="s">
        <v>116</v>
      </c>
      <c r="C72" s="84" t="s">
        <v>39</v>
      </c>
      <c r="D72" s="84" t="s">
        <v>7</v>
      </c>
      <c r="E72" s="84" t="s">
        <v>125</v>
      </c>
      <c r="F72" s="85" t="s">
        <v>117</v>
      </c>
      <c r="G72" s="84" t="s">
        <v>120</v>
      </c>
      <c r="H72" s="86" t="s">
        <v>118</v>
      </c>
      <c r="I72" s="133"/>
    </row>
    <row r="73" spans="1:9" ht="15.75">
      <c r="A73" s="299" t="s">
        <v>126</v>
      </c>
      <c r="B73" s="342">
        <v>45138</v>
      </c>
      <c r="C73" s="300" t="s">
        <v>121</v>
      </c>
      <c r="D73" s="342">
        <v>45140</v>
      </c>
      <c r="E73" s="268">
        <f>D73+8</f>
        <v>45148</v>
      </c>
      <c r="F73" s="269">
        <f t="shared" ref="F73" si="36">D73+17</f>
        <v>45157</v>
      </c>
      <c r="G73" s="270">
        <f t="shared" ref="G73" si="37">F73+3</f>
        <v>45160</v>
      </c>
      <c r="H73" s="271">
        <f>G73+2</f>
        <v>45162</v>
      </c>
      <c r="I73" s="133"/>
    </row>
    <row r="74" spans="1:9" ht="15.75">
      <c r="A74" s="255" t="s">
        <v>127</v>
      </c>
      <c r="B74" s="254">
        <f>B73+7</f>
        <v>45145</v>
      </c>
      <c r="C74" s="292" t="s">
        <v>121</v>
      </c>
      <c r="D74" s="293">
        <v>45149</v>
      </c>
      <c r="E74" s="293">
        <f>D74+8</f>
        <v>45157</v>
      </c>
      <c r="F74" s="294">
        <f t="shared" ref="F74" si="38">D74+17</f>
        <v>45166</v>
      </c>
      <c r="G74" s="295">
        <f t="shared" ref="G74" si="39">F74+3</f>
        <v>45169</v>
      </c>
      <c r="H74" s="296">
        <f>G74+2</f>
        <v>45171</v>
      </c>
      <c r="I74" s="133"/>
    </row>
    <row r="75" spans="1:9" ht="15.75">
      <c r="A75" s="256" t="s">
        <v>128</v>
      </c>
      <c r="B75" s="254">
        <f>D75-2</f>
        <v>45152</v>
      </c>
      <c r="C75" s="257" t="s">
        <v>121</v>
      </c>
      <c r="D75" s="293">
        <v>45154</v>
      </c>
      <c r="E75" s="258">
        <f>D75+8</f>
        <v>45162</v>
      </c>
      <c r="F75" s="259">
        <f>D75+17</f>
        <v>45171</v>
      </c>
      <c r="G75" s="260">
        <f>F75+3</f>
        <v>45174</v>
      </c>
      <c r="H75" s="261">
        <f>G75+2</f>
        <v>45176</v>
      </c>
      <c r="I75" s="133"/>
    </row>
    <row r="76" spans="1:9" ht="15.75">
      <c r="A76" s="262" t="s">
        <v>129</v>
      </c>
      <c r="B76" s="254">
        <f>B75+7</f>
        <v>45159</v>
      </c>
      <c r="C76" s="263" t="s">
        <v>121</v>
      </c>
      <c r="D76" s="293">
        <v>45161</v>
      </c>
      <c r="E76" s="264">
        <f>D76+8</f>
        <v>45169</v>
      </c>
      <c r="F76" s="265">
        <f>D76+17</f>
        <v>45178</v>
      </c>
      <c r="G76" s="266">
        <f>F76+3</f>
        <v>45181</v>
      </c>
      <c r="H76" s="267">
        <f>G76+2</f>
        <v>45183</v>
      </c>
      <c r="I76" s="133"/>
    </row>
    <row r="77" spans="1:9" ht="15.75">
      <c r="A77" s="302" t="s">
        <v>74</v>
      </c>
      <c r="B77" s="254">
        <f t="shared" ref="B77" si="40">B76+7</f>
        <v>45166</v>
      </c>
      <c r="C77" s="268" t="s">
        <v>121</v>
      </c>
      <c r="D77" s="293">
        <v>45168</v>
      </c>
      <c r="E77" s="268">
        <f>D77+8</f>
        <v>45176</v>
      </c>
      <c r="F77" s="269">
        <f>D77+17</f>
        <v>45185</v>
      </c>
      <c r="G77" s="270">
        <f>F77+3</f>
        <v>45188</v>
      </c>
      <c r="H77" s="271">
        <f>G77+2</f>
        <v>45190</v>
      </c>
      <c r="I77" s="133"/>
    </row>
    <row r="78" spans="1:9" ht="16.5" thickBot="1">
      <c r="A78" s="272"/>
      <c r="B78" s="250"/>
      <c r="C78" s="273"/>
      <c r="D78" s="273"/>
      <c r="E78" s="273"/>
      <c r="F78" s="274"/>
      <c r="G78" s="275"/>
      <c r="H78" s="276"/>
      <c r="I78" s="133"/>
    </row>
    <row r="79" spans="1:9">
      <c r="A79" s="366" t="s">
        <v>130</v>
      </c>
      <c r="B79" s="367"/>
      <c r="C79" s="367"/>
      <c r="D79" s="367"/>
      <c r="E79" s="367"/>
      <c r="F79" s="367"/>
      <c r="G79" s="367"/>
      <c r="H79" s="367"/>
      <c r="I79" s="368"/>
    </row>
    <row r="80" spans="1:9" ht="30">
      <c r="A80" s="197" t="s">
        <v>91</v>
      </c>
      <c r="B80" s="196" t="s">
        <v>116</v>
      </c>
      <c r="C80" s="196" t="s">
        <v>39</v>
      </c>
      <c r="D80" s="196" t="s">
        <v>7</v>
      </c>
      <c r="E80" s="196" t="s">
        <v>131</v>
      </c>
      <c r="F80" s="196" t="s">
        <v>132</v>
      </c>
      <c r="G80" s="196" t="s">
        <v>118</v>
      </c>
      <c r="H80" s="196" t="s">
        <v>133</v>
      </c>
      <c r="I80" s="198" t="s">
        <v>134</v>
      </c>
    </row>
    <row r="81" spans="1:9" ht="15.75">
      <c r="A81" s="277" t="s">
        <v>135</v>
      </c>
      <c r="B81" s="25">
        <f>D81-3</f>
        <v>44777</v>
      </c>
      <c r="C81" s="183" t="s">
        <v>121</v>
      </c>
      <c r="D81" s="183">
        <v>44780</v>
      </c>
      <c r="E81" s="183">
        <f>D81+7</f>
        <v>44787</v>
      </c>
      <c r="F81" s="193">
        <f>D81+15</f>
        <v>44795</v>
      </c>
      <c r="G81" s="194">
        <f t="shared" ref="G81:H83" si="41">F81+2</f>
        <v>44797</v>
      </c>
      <c r="H81" s="195">
        <f t="shared" si="41"/>
        <v>44799</v>
      </c>
      <c r="I81" s="199">
        <f>H81+4</f>
        <v>44803</v>
      </c>
    </row>
    <row r="82" spans="1:9" ht="15.75">
      <c r="A82" s="331" t="s">
        <v>136</v>
      </c>
      <c r="B82" s="25">
        <f>D82-3</f>
        <v>44784</v>
      </c>
      <c r="C82" s="183" t="s">
        <v>121</v>
      </c>
      <c r="D82" s="183">
        <f>D81+7</f>
        <v>44787</v>
      </c>
      <c r="E82" s="183">
        <f>D82+7</f>
        <v>44794</v>
      </c>
      <c r="F82" s="193">
        <f>D82+15</f>
        <v>44802</v>
      </c>
      <c r="G82" s="194">
        <f t="shared" si="41"/>
        <v>44804</v>
      </c>
      <c r="H82" s="195">
        <f t="shared" si="41"/>
        <v>44806</v>
      </c>
      <c r="I82" s="199">
        <f>H82+4</f>
        <v>44810</v>
      </c>
    </row>
    <row r="83" spans="1:9" ht="15.75">
      <c r="A83" s="332" t="s">
        <v>74</v>
      </c>
      <c r="B83" s="25">
        <f>D83-3</f>
        <v>44791</v>
      </c>
      <c r="C83" s="183" t="s">
        <v>121</v>
      </c>
      <c r="D83" s="183">
        <f>D82+7</f>
        <v>44794</v>
      </c>
      <c r="E83" s="183">
        <f>D83+7</f>
        <v>44801</v>
      </c>
      <c r="F83" s="193">
        <f>D83+15</f>
        <v>44809</v>
      </c>
      <c r="G83" s="194">
        <f t="shared" si="41"/>
        <v>44811</v>
      </c>
      <c r="H83" s="195">
        <f t="shared" si="41"/>
        <v>44813</v>
      </c>
      <c r="I83" s="199">
        <f>H83+4</f>
        <v>44817</v>
      </c>
    </row>
    <row r="84" spans="1:9" ht="15.75">
      <c r="A84" s="145" t="s">
        <v>137</v>
      </c>
      <c r="B84" s="25">
        <f t="shared" ref="B84" si="42">D84-3</f>
        <v>44798</v>
      </c>
      <c r="C84" s="183" t="s">
        <v>121</v>
      </c>
      <c r="D84" s="183">
        <f>D83+7</f>
        <v>44801</v>
      </c>
      <c r="E84" s="183">
        <f t="shared" ref="E84" si="43">D84+7</f>
        <v>44808</v>
      </c>
      <c r="F84" s="193">
        <f t="shared" ref="F84" si="44">D84+15</f>
        <v>44816</v>
      </c>
      <c r="G84" s="194">
        <f t="shared" ref="G84" si="45">F84+2</f>
        <v>44818</v>
      </c>
      <c r="H84" s="195">
        <f t="shared" ref="H84" si="46">G84+2</f>
        <v>44820</v>
      </c>
      <c r="I84" s="199">
        <f t="shared" ref="I84" si="47">H84+4</f>
        <v>44824</v>
      </c>
    </row>
    <row r="85" spans="1:9" ht="15.75">
      <c r="A85" s="82"/>
      <c r="B85" s="52"/>
      <c r="C85" s="90"/>
      <c r="D85" s="87"/>
      <c r="E85" s="88"/>
      <c r="F85" s="89"/>
      <c r="G85" s="91"/>
    </row>
    <row r="86" spans="1:9" ht="15.75">
      <c r="A86" s="92" t="s">
        <v>138</v>
      </c>
      <c r="B86" s="93"/>
      <c r="C86" s="93"/>
      <c r="D86" s="93"/>
      <c r="E86" s="93"/>
      <c r="F86" s="93"/>
      <c r="G86" s="93"/>
    </row>
    <row r="87" spans="1:9" ht="36" customHeight="1">
      <c r="A87" s="94" t="s">
        <v>4</v>
      </c>
      <c r="B87" s="95" t="s">
        <v>62</v>
      </c>
      <c r="C87" s="96" t="s">
        <v>39</v>
      </c>
      <c r="D87" s="96" t="s">
        <v>7</v>
      </c>
      <c r="E87" s="96" t="s">
        <v>132</v>
      </c>
      <c r="F87" s="96" t="s">
        <v>139</v>
      </c>
      <c r="G87" s="97" t="s">
        <v>140</v>
      </c>
    </row>
    <row r="88" spans="1:9" ht="18.75" customHeight="1">
      <c r="A88" s="126" t="s">
        <v>84</v>
      </c>
      <c r="B88" s="127">
        <v>45140</v>
      </c>
      <c r="C88" s="128" t="s">
        <v>121</v>
      </c>
      <c r="D88" s="129">
        <v>45142</v>
      </c>
      <c r="E88" s="129">
        <f>D88+15</f>
        <v>45157</v>
      </c>
      <c r="F88" s="129">
        <f>D88+17</f>
        <v>45159</v>
      </c>
      <c r="G88" s="130">
        <f>F88+2</f>
        <v>45161</v>
      </c>
    </row>
    <row r="89" spans="1:9" ht="18.75" customHeight="1">
      <c r="A89" s="126" t="s">
        <v>141</v>
      </c>
      <c r="B89" s="127">
        <v>45147</v>
      </c>
      <c r="C89" s="128" t="s">
        <v>121</v>
      </c>
      <c r="D89" s="129">
        <f>D88+7</f>
        <v>45149</v>
      </c>
      <c r="E89" s="129">
        <f t="shared" ref="E89:E91" si="48">D89+15</f>
        <v>45164</v>
      </c>
      <c r="F89" s="129">
        <f t="shared" ref="F89:F91" si="49">D89+17</f>
        <v>45166</v>
      </c>
      <c r="G89" s="130">
        <f t="shared" ref="G89:G91" si="50">F89+2</f>
        <v>45168</v>
      </c>
    </row>
    <row r="90" spans="1:9" ht="18.75" customHeight="1">
      <c r="A90" s="126" t="s">
        <v>142</v>
      </c>
      <c r="B90" s="127">
        <v>45154</v>
      </c>
      <c r="C90" s="128" t="s">
        <v>121</v>
      </c>
      <c r="D90" s="129">
        <v>45156</v>
      </c>
      <c r="E90" s="129">
        <f t="shared" si="48"/>
        <v>45171</v>
      </c>
      <c r="F90" s="129">
        <f t="shared" si="49"/>
        <v>45173</v>
      </c>
      <c r="G90" s="130">
        <f t="shared" si="50"/>
        <v>45175</v>
      </c>
    </row>
    <row r="91" spans="1:9" ht="18.75" customHeight="1" thickBot="1">
      <c r="A91" s="126" t="s">
        <v>143</v>
      </c>
      <c r="B91" s="127">
        <v>45161</v>
      </c>
      <c r="C91" s="128" t="s">
        <v>121</v>
      </c>
      <c r="D91" s="129">
        <f>D90+7</f>
        <v>45163</v>
      </c>
      <c r="E91" s="129">
        <f t="shared" si="48"/>
        <v>45178</v>
      </c>
      <c r="F91" s="129">
        <f t="shared" si="49"/>
        <v>45180</v>
      </c>
      <c r="G91" s="130">
        <f t="shared" si="50"/>
        <v>45182</v>
      </c>
    </row>
    <row r="92" spans="1:9" ht="19.5" customHeight="1">
      <c r="A92" s="200"/>
      <c r="B92" s="201"/>
      <c r="C92" s="202"/>
      <c r="D92" s="203"/>
      <c r="E92" s="203"/>
      <c r="F92" s="203"/>
      <c r="G92" s="203"/>
    </row>
    <row r="93" spans="1:9" ht="16.5" thickBot="1">
      <c r="A93" s="91"/>
      <c r="B93" s="98"/>
      <c r="C93" s="99"/>
      <c r="D93" s="99"/>
      <c r="E93" s="99"/>
      <c r="F93" s="99"/>
      <c r="G93" s="100"/>
    </row>
    <row r="94" spans="1:9" ht="26.25" customHeight="1" thickBot="1">
      <c r="A94" s="360" t="s">
        <v>144</v>
      </c>
      <c r="B94" s="361"/>
      <c r="C94" s="361"/>
      <c r="D94" s="361"/>
      <c r="E94" s="361"/>
      <c r="F94" s="361"/>
    </row>
    <row r="95" spans="1:9" ht="33" customHeight="1" thickBot="1">
      <c r="A95" s="101" t="s">
        <v>4</v>
      </c>
      <c r="B95" s="155" t="s">
        <v>116</v>
      </c>
      <c r="C95" s="102" t="s">
        <v>39</v>
      </c>
      <c r="D95" s="104" t="s">
        <v>7</v>
      </c>
      <c r="E95" s="104" t="s">
        <v>145</v>
      </c>
      <c r="F95" s="105" t="s">
        <v>146</v>
      </c>
      <c r="G95" s="100"/>
      <c r="H95" s="100"/>
    </row>
    <row r="96" spans="1:9" ht="19.5" customHeight="1">
      <c r="A96" s="146" t="s">
        <v>147</v>
      </c>
      <c r="B96" s="122">
        <f>D96-3</f>
        <v>45142</v>
      </c>
      <c r="C96" s="153" t="s">
        <v>121</v>
      </c>
      <c r="D96" s="123">
        <v>45145</v>
      </c>
      <c r="E96" s="122">
        <f t="shared" ref="E96" si="51">D96+6</f>
        <v>45151</v>
      </c>
      <c r="F96" s="124">
        <f>E96+1</f>
        <v>45152</v>
      </c>
      <c r="G96" s="100"/>
      <c r="H96" s="100"/>
    </row>
    <row r="97" spans="1:8" ht="16.5" customHeight="1">
      <c r="A97" s="147" t="s">
        <v>148</v>
      </c>
      <c r="B97" s="121">
        <f>D97-3</f>
        <v>45149</v>
      </c>
      <c r="C97" s="154" t="s">
        <v>121</v>
      </c>
      <c r="D97" s="121">
        <f>D96+7</f>
        <v>45152</v>
      </c>
      <c r="E97" s="121">
        <f t="shared" ref="E97" si="52">D97+6</f>
        <v>45158</v>
      </c>
      <c r="F97" s="125">
        <f>E97+1</f>
        <v>45159</v>
      </c>
      <c r="G97" s="100"/>
      <c r="H97" s="100"/>
    </row>
    <row r="98" spans="1:8" ht="17.25" customHeight="1">
      <c r="A98" s="147" t="s">
        <v>149</v>
      </c>
      <c r="B98" s="121">
        <f t="shared" ref="B98:B99" si="53">D98-3</f>
        <v>45156</v>
      </c>
      <c r="C98" s="154" t="s">
        <v>121</v>
      </c>
      <c r="D98" s="121">
        <f>D97+7</f>
        <v>45159</v>
      </c>
      <c r="E98" s="121">
        <f>D98+6</f>
        <v>45165</v>
      </c>
      <c r="F98" s="125">
        <f t="shared" ref="F98:F99" si="54">E98+1</f>
        <v>45166</v>
      </c>
      <c r="G98" s="100"/>
      <c r="H98" s="100"/>
    </row>
    <row r="99" spans="1:8" ht="17.25" customHeight="1">
      <c r="A99" s="147" t="s">
        <v>150</v>
      </c>
      <c r="B99" s="121">
        <f t="shared" si="53"/>
        <v>45163</v>
      </c>
      <c r="C99" s="154" t="s">
        <v>121</v>
      </c>
      <c r="D99" s="121">
        <f>D98+7</f>
        <v>45166</v>
      </c>
      <c r="E99" s="121">
        <f>D99+6</f>
        <v>45172</v>
      </c>
      <c r="F99" s="125">
        <f t="shared" si="54"/>
        <v>45173</v>
      </c>
      <c r="G99" s="100"/>
      <c r="H99" s="100"/>
    </row>
    <row r="100" spans="1:8" ht="15.75">
      <c r="A100" s="107"/>
      <c r="B100" s="108"/>
      <c r="C100" s="108"/>
      <c r="D100" s="108"/>
      <c r="E100" s="108"/>
      <c r="F100" s="108"/>
      <c r="G100" s="100"/>
    </row>
    <row r="101" spans="1:8" ht="16.5" thickBot="1">
      <c r="A101" s="364" t="s">
        <v>151</v>
      </c>
      <c r="B101" s="365"/>
      <c r="C101" s="365"/>
      <c r="D101" s="365"/>
      <c r="E101" s="365"/>
      <c r="F101" s="365"/>
      <c r="G101" s="365"/>
    </row>
    <row r="102" spans="1:8" ht="30">
      <c r="A102" s="112" t="s">
        <v>4</v>
      </c>
      <c r="B102" s="102" t="s">
        <v>116</v>
      </c>
      <c r="C102" s="103" t="s">
        <v>39</v>
      </c>
      <c r="D102" s="113" t="s">
        <v>7</v>
      </c>
      <c r="E102" s="113" t="s">
        <v>152</v>
      </c>
      <c r="F102" s="113" t="s">
        <v>153</v>
      </c>
      <c r="G102" s="114" t="s">
        <v>154</v>
      </c>
    </row>
    <row r="103" spans="1:8" ht="15.75">
      <c r="A103" s="175" t="s">
        <v>155</v>
      </c>
      <c r="B103" s="115">
        <f>D103-2</f>
        <v>45140</v>
      </c>
      <c r="C103" s="115" t="s">
        <v>121</v>
      </c>
      <c r="D103" s="115">
        <v>45142</v>
      </c>
      <c r="E103" s="115">
        <f>D103+10</f>
        <v>45152</v>
      </c>
      <c r="F103" s="115">
        <f>D103+13</f>
        <v>45155</v>
      </c>
      <c r="G103" s="116">
        <f>D103+17</f>
        <v>45159</v>
      </c>
    </row>
    <row r="104" spans="1:8" ht="15.75">
      <c r="A104" s="176" t="s">
        <v>156</v>
      </c>
      <c r="B104" s="117">
        <f t="shared" ref="B104:B106" si="55">D104-2</f>
        <v>45147</v>
      </c>
      <c r="C104" s="117" t="s">
        <v>121</v>
      </c>
      <c r="D104" s="117">
        <f>D103+7</f>
        <v>45149</v>
      </c>
      <c r="E104" s="117">
        <f>D104+10</f>
        <v>45159</v>
      </c>
      <c r="F104" s="117">
        <f>D104+13</f>
        <v>45162</v>
      </c>
      <c r="G104" s="118">
        <f>D104+17</f>
        <v>45166</v>
      </c>
    </row>
    <row r="105" spans="1:8" ht="15.75">
      <c r="A105" s="177" t="s">
        <v>157</v>
      </c>
      <c r="B105" s="117">
        <f t="shared" si="55"/>
        <v>45154</v>
      </c>
      <c r="C105" s="117" t="s">
        <v>121</v>
      </c>
      <c r="D105" s="117">
        <f t="shared" ref="D105:D106" si="56">D104+7</f>
        <v>45156</v>
      </c>
      <c r="E105" s="117">
        <f>D105+10</f>
        <v>45166</v>
      </c>
      <c r="F105" s="117">
        <f>D105+13</f>
        <v>45169</v>
      </c>
      <c r="G105" s="118">
        <f>D105+17</f>
        <v>45173</v>
      </c>
    </row>
    <row r="106" spans="1:8" ht="16.5" thickBot="1">
      <c r="A106" s="180" t="s">
        <v>158</v>
      </c>
      <c r="B106" s="119">
        <f t="shared" si="55"/>
        <v>45161</v>
      </c>
      <c r="C106" s="119" t="s">
        <v>121</v>
      </c>
      <c r="D106" s="119">
        <f t="shared" si="56"/>
        <v>45163</v>
      </c>
      <c r="E106" s="119">
        <f>D106+10</f>
        <v>45173</v>
      </c>
      <c r="F106" s="119">
        <f>D106+13</f>
        <v>45176</v>
      </c>
      <c r="G106" s="120">
        <f>D106+17</f>
        <v>45180</v>
      </c>
    </row>
    <row r="107" spans="1:8" ht="15.75">
      <c r="A107" s="107"/>
      <c r="B107" s="108"/>
      <c r="C107" s="108"/>
      <c r="D107" s="108"/>
      <c r="E107" s="108"/>
      <c r="F107" s="108"/>
    </row>
    <row r="108" spans="1:8" ht="15.75">
      <c r="A108" s="224"/>
      <c r="B108" s="108"/>
      <c r="C108" s="108"/>
      <c r="D108" s="108"/>
      <c r="E108" s="108"/>
      <c r="F108" s="108"/>
    </row>
    <row r="109" spans="1:8" ht="23.25" customHeight="1" thickBot="1">
      <c r="A109" s="362" t="s">
        <v>159</v>
      </c>
      <c r="B109" s="363"/>
      <c r="C109" s="363"/>
      <c r="D109" s="363"/>
      <c r="E109" s="363"/>
      <c r="F109" s="363"/>
      <c r="G109" s="363"/>
    </row>
    <row r="110" spans="1:8" ht="35.25" customHeight="1">
      <c r="A110" s="169" t="s">
        <v>4</v>
      </c>
      <c r="B110" s="156" t="s">
        <v>116</v>
      </c>
      <c r="C110" s="156" t="s">
        <v>39</v>
      </c>
      <c r="D110" s="166" t="s">
        <v>7</v>
      </c>
      <c r="E110" s="166" t="s">
        <v>160</v>
      </c>
      <c r="F110" s="167" t="s">
        <v>161</v>
      </c>
      <c r="G110" s="168" t="s">
        <v>162</v>
      </c>
    </row>
    <row r="111" spans="1:8" ht="18" customHeight="1">
      <c r="A111" s="241" t="s">
        <v>163</v>
      </c>
      <c r="B111" s="206">
        <v>45142</v>
      </c>
      <c r="C111" s="204" t="s">
        <v>121</v>
      </c>
      <c r="D111" s="346">
        <v>45145</v>
      </c>
      <c r="E111" s="205">
        <f>D111+14</f>
        <v>45159</v>
      </c>
      <c r="F111" s="205">
        <f>E111+3</f>
        <v>45162</v>
      </c>
      <c r="G111" s="205">
        <f t="shared" ref="G111" si="57">F111+4</f>
        <v>45166</v>
      </c>
    </row>
    <row r="112" spans="1:8" ht="18" customHeight="1">
      <c r="A112" s="343" t="s">
        <v>164</v>
      </c>
      <c r="B112" s="344">
        <v>45155</v>
      </c>
      <c r="C112" s="345" t="s">
        <v>121</v>
      </c>
      <c r="D112" s="346">
        <v>45157</v>
      </c>
      <c r="E112" s="346">
        <v>45175</v>
      </c>
      <c r="F112" s="346">
        <v>45178</v>
      </c>
      <c r="G112" s="346">
        <v>45182</v>
      </c>
    </row>
    <row r="113" spans="1:8" ht="18" customHeight="1">
      <c r="A113" s="347" t="s">
        <v>165</v>
      </c>
      <c r="B113" s="344">
        <f t="shared" ref="B113" si="58">D113-2</f>
        <v>45160</v>
      </c>
      <c r="C113" s="345" t="s">
        <v>121</v>
      </c>
      <c r="D113" s="346">
        <v>45162</v>
      </c>
      <c r="E113" s="346">
        <v>45180</v>
      </c>
      <c r="F113" s="346">
        <v>45183</v>
      </c>
      <c r="G113" s="346">
        <f t="shared" ref="G113" si="59">F113+4</f>
        <v>45187</v>
      </c>
    </row>
    <row r="114" spans="1:8" ht="35.25" customHeight="1">
      <c r="A114" s="338" t="s">
        <v>166</v>
      </c>
      <c r="B114" s="333"/>
      <c r="C114" s="334"/>
      <c r="D114" s="337"/>
      <c r="E114" s="335"/>
      <c r="F114" s="335"/>
      <c r="G114" s="335"/>
    </row>
    <row r="115" spans="1:8">
      <c r="A115" s="336"/>
      <c r="B115" s="132"/>
      <c r="C115" s="132"/>
      <c r="D115" s="132"/>
      <c r="E115" s="132"/>
      <c r="F115" s="132"/>
      <c r="G115" s="133"/>
    </row>
    <row r="116" spans="1:8" ht="15.75">
      <c r="A116" s="210" t="s">
        <v>167</v>
      </c>
      <c r="B116" s="211" t="s">
        <v>168</v>
      </c>
      <c r="C116" s="211" t="s">
        <v>168</v>
      </c>
      <c r="D116" s="211" t="s">
        <v>168</v>
      </c>
      <c r="E116" s="211" t="s">
        <v>168</v>
      </c>
    </row>
    <row r="117" spans="1:8" ht="30.75">
      <c r="A117" s="212" t="s">
        <v>4</v>
      </c>
      <c r="B117" s="207" t="s">
        <v>116</v>
      </c>
      <c r="C117" s="207" t="s">
        <v>39</v>
      </c>
      <c r="D117" s="208" t="s">
        <v>7</v>
      </c>
      <c r="E117" s="208" t="s">
        <v>169</v>
      </c>
      <c r="F117" s="133"/>
    </row>
    <row r="118" spans="1:8" ht="15.75">
      <c r="A118" s="213" t="s">
        <v>170</v>
      </c>
      <c r="B118" s="278">
        <f>D118-2</f>
        <v>45143</v>
      </c>
      <c r="C118" s="179" t="s">
        <v>121</v>
      </c>
      <c r="D118" s="205">
        <v>45145</v>
      </c>
      <c r="E118" s="178">
        <f t="shared" ref="E118:E119" si="60">D118+4</f>
        <v>45149</v>
      </c>
      <c r="F118" s="133"/>
    </row>
    <row r="119" spans="1:8" ht="15.75">
      <c r="A119" s="213" t="s">
        <v>171</v>
      </c>
      <c r="B119" s="278">
        <f t="shared" ref="B119" si="61">D119-3</f>
        <v>45149</v>
      </c>
      <c r="C119" s="179" t="s">
        <v>121</v>
      </c>
      <c r="D119" s="205">
        <v>45152</v>
      </c>
      <c r="E119" s="178">
        <f t="shared" si="60"/>
        <v>45156</v>
      </c>
      <c r="F119" s="133"/>
    </row>
    <row r="120" spans="1:8" ht="15.75">
      <c r="A120" s="213" t="s">
        <v>172</v>
      </c>
      <c r="B120" s="278">
        <f>D120-3</f>
        <v>45156</v>
      </c>
      <c r="C120" s="179" t="s">
        <v>121</v>
      </c>
      <c r="D120" s="205">
        <v>45159</v>
      </c>
      <c r="E120" s="178">
        <f t="shared" ref="E120" si="62">D120+4</f>
        <v>45163</v>
      </c>
      <c r="F120" s="133"/>
    </row>
    <row r="121" spans="1:8" ht="15.75">
      <c r="A121" s="213" t="s">
        <v>173</v>
      </c>
      <c r="B121" s="278">
        <f>D121-3</f>
        <v>45163</v>
      </c>
      <c r="C121" s="179" t="s">
        <v>121</v>
      </c>
      <c r="D121" s="205">
        <v>45166</v>
      </c>
      <c r="E121" s="178">
        <f t="shared" ref="E121" si="63">D121+4</f>
        <v>45170</v>
      </c>
      <c r="F121" s="133"/>
    </row>
    <row r="122" spans="1:8">
      <c r="A122" s="133"/>
      <c r="B122" s="133"/>
      <c r="C122" s="133"/>
      <c r="D122" s="133"/>
      <c r="E122" s="133"/>
      <c r="F122" s="133"/>
    </row>
    <row r="123" spans="1:8" ht="15.75">
      <c r="A123" s="350" t="s">
        <v>174</v>
      </c>
      <c r="B123" s="350"/>
      <c r="C123" s="350"/>
      <c r="D123" s="350"/>
      <c r="E123" s="350"/>
      <c r="F123" s="350"/>
    </row>
    <row r="124" spans="1:8" ht="30.75">
      <c r="A124" s="212" t="s">
        <v>4</v>
      </c>
      <c r="B124" s="207" t="s">
        <v>116</v>
      </c>
      <c r="C124" s="207" t="s">
        <v>39</v>
      </c>
      <c r="D124" s="209" t="s">
        <v>7</v>
      </c>
      <c r="E124" s="209" t="s">
        <v>169</v>
      </c>
      <c r="F124" s="209" t="s">
        <v>175</v>
      </c>
    </row>
    <row r="125" spans="1:8" ht="15.75">
      <c r="A125" s="213" t="s">
        <v>176</v>
      </c>
      <c r="B125" s="178">
        <f>D125-3</f>
        <v>45143</v>
      </c>
      <c r="C125" s="179" t="s">
        <v>121</v>
      </c>
      <c r="D125" s="205">
        <v>45146</v>
      </c>
      <c r="E125" s="178">
        <f t="shared" ref="E125:E133" si="64">D125+6</f>
        <v>45152</v>
      </c>
      <c r="F125" s="178">
        <f t="shared" ref="F125:F133" si="65">E125+1</f>
        <v>45153</v>
      </c>
    </row>
    <row r="126" spans="1:8" ht="15.75">
      <c r="A126" s="284" t="s">
        <v>84</v>
      </c>
      <c r="B126" s="178">
        <f>D126-3</f>
        <v>45150</v>
      </c>
      <c r="C126" s="179" t="s">
        <v>121</v>
      </c>
      <c r="D126" s="178">
        <f>D125+7</f>
        <v>45153</v>
      </c>
      <c r="E126" s="178">
        <f t="shared" si="64"/>
        <v>45159</v>
      </c>
      <c r="F126" s="178">
        <f t="shared" si="65"/>
        <v>45160</v>
      </c>
    </row>
    <row r="127" spans="1:8" ht="15.75">
      <c r="A127" s="284" t="s">
        <v>84</v>
      </c>
      <c r="B127" s="178">
        <f>D127-4</f>
        <v>45156</v>
      </c>
      <c r="C127" s="179" t="s">
        <v>121</v>
      </c>
      <c r="D127" s="178">
        <f>D126+7</f>
        <v>45160</v>
      </c>
      <c r="E127" s="178">
        <f t="shared" si="64"/>
        <v>45166</v>
      </c>
      <c r="F127" s="178">
        <f t="shared" si="65"/>
        <v>45167</v>
      </c>
    </row>
    <row r="128" spans="1:8" ht="30" hidden="1">
      <c r="A128" s="279" t="s">
        <v>177</v>
      </c>
      <c r="B128" s="178">
        <f t="shared" ref="B128:B133" si="66">D128-4</f>
        <v>45163</v>
      </c>
      <c r="C128" s="280" t="s">
        <v>51</v>
      </c>
      <c r="D128" s="178">
        <f t="shared" ref="D128:D134" si="67">D127+7</f>
        <v>45167</v>
      </c>
      <c r="E128" s="178">
        <f t="shared" si="64"/>
        <v>45173</v>
      </c>
      <c r="F128" s="178">
        <f t="shared" si="65"/>
        <v>45174</v>
      </c>
      <c r="G128" s="28" t="s">
        <v>54</v>
      </c>
      <c r="H128" s="29" t="s">
        <v>55</v>
      </c>
    </row>
    <row r="129" spans="1:8" ht="15.75" hidden="1">
      <c r="A129" s="281" t="s">
        <v>178</v>
      </c>
      <c r="B129" s="178">
        <f t="shared" si="66"/>
        <v>45170</v>
      </c>
      <c r="C129" s="170">
        <f>B129</f>
        <v>45170</v>
      </c>
      <c r="D129" s="178">
        <f t="shared" si="67"/>
        <v>45174</v>
      </c>
      <c r="E129" s="178">
        <f t="shared" si="64"/>
        <v>45180</v>
      </c>
      <c r="F129" s="178">
        <f t="shared" si="65"/>
        <v>45181</v>
      </c>
      <c r="G129" s="157">
        <f>D129+27</f>
        <v>45201</v>
      </c>
      <c r="H129" s="30">
        <f>D129+28</f>
        <v>45202</v>
      </c>
    </row>
    <row r="130" spans="1:8" ht="15.75" hidden="1">
      <c r="A130" s="281" t="s">
        <v>25</v>
      </c>
      <c r="B130" s="178">
        <f t="shared" si="66"/>
        <v>45177</v>
      </c>
      <c r="C130" s="170">
        <f>B130</f>
        <v>45177</v>
      </c>
      <c r="D130" s="178">
        <f t="shared" si="67"/>
        <v>45181</v>
      </c>
      <c r="E130" s="178">
        <f t="shared" si="64"/>
        <v>45187</v>
      </c>
      <c r="F130" s="178">
        <f t="shared" si="65"/>
        <v>45188</v>
      </c>
      <c r="G130" s="158">
        <f>D130+27</f>
        <v>45208</v>
      </c>
      <c r="H130" s="31">
        <f>D130+28</f>
        <v>45209</v>
      </c>
    </row>
    <row r="131" spans="1:8" ht="15.75" hidden="1">
      <c r="A131" s="279" t="s">
        <v>179</v>
      </c>
      <c r="B131" s="178">
        <f t="shared" si="66"/>
        <v>45184</v>
      </c>
      <c r="C131" s="170">
        <f>B131</f>
        <v>45184</v>
      </c>
      <c r="D131" s="178">
        <f t="shared" si="67"/>
        <v>45188</v>
      </c>
      <c r="E131" s="178">
        <f t="shared" si="64"/>
        <v>45194</v>
      </c>
      <c r="F131" s="178">
        <f t="shared" si="65"/>
        <v>45195</v>
      </c>
      <c r="G131" s="158">
        <f>D131+27</f>
        <v>45215</v>
      </c>
      <c r="H131" s="31">
        <f>D131+28</f>
        <v>45216</v>
      </c>
    </row>
    <row r="132" spans="1:8" ht="16.5" hidden="1" thickBot="1">
      <c r="A132" s="282"/>
      <c r="B132" s="178">
        <f t="shared" si="66"/>
        <v>45191</v>
      </c>
      <c r="C132" s="170">
        <f>B132</f>
        <v>45191</v>
      </c>
      <c r="D132" s="178">
        <f t="shared" si="67"/>
        <v>45195</v>
      </c>
      <c r="E132" s="178">
        <f t="shared" si="64"/>
        <v>45201</v>
      </c>
      <c r="F132" s="178">
        <f t="shared" si="65"/>
        <v>45202</v>
      </c>
      <c r="G132" s="159">
        <f>D132+27</f>
        <v>45222</v>
      </c>
      <c r="H132" s="32">
        <f>D132+28</f>
        <v>45223</v>
      </c>
    </row>
    <row r="133" spans="1:8" ht="15.75" hidden="1">
      <c r="A133" s="213" t="s">
        <v>180</v>
      </c>
      <c r="B133" s="178">
        <f t="shared" si="66"/>
        <v>45198</v>
      </c>
      <c r="C133" s="282"/>
      <c r="D133" s="178">
        <f t="shared" si="67"/>
        <v>45202</v>
      </c>
      <c r="E133" s="178">
        <f t="shared" si="64"/>
        <v>45208</v>
      </c>
      <c r="F133" s="178">
        <f t="shared" si="65"/>
        <v>45209</v>
      </c>
    </row>
    <row r="134" spans="1:8" ht="15.75">
      <c r="A134" s="284" t="s">
        <v>84</v>
      </c>
      <c r="B134" s="178">
        <f>D134-3</f>
        <v>45206</v>
      </c>
      <c r="C134" s="179" t="s">
        <v>121</v>
      </c>
      <c r="D134" s="178">
        <f t="shared" si="67"/>
        <v>45209</v>
      </c>
      <c r="E134" s="178">
        <f t="shared" ref="E134" si="68">D134+6</f>
        <v>45215</v>
      </c>
      <c r="F134" s="178">
        <f t="shared" ref="F134" si="69">E134+1</f>
        <v>45216</v>
      </c>
    </row>
  </sheetData>
  <mergeCells count="14">
    <mergeCell ref="A123:F123"/>
    <mergeCell ref="A1:G4"/>
    <mergeCell ref="A5:G5"/>
    <mergeCell ref="A7:H8"/>
    <mergeCell ref="A22:I23"/>
    <mergeCell ref="A36:F36"/>
    <mergeCell ref="A44:E44"/>
    <mergeCell ref="A45:E45"/>
    <mergeCell ref="A54:E54"/>
    <mergeCell ref="A55:E55"/>
    <mergeCell ref="A94:F94"/>
    <mergeCell ref="A109:G109"/>
    <mergeCell ref="A101:G101"/>
    <mergeCell ref="A79:I79"/>
  </mergeCells>
  <pageMargins left="0.7" right="0.7" top="0.75" bottom="0.75" header="0.3" footer="0.3"/>
  <pageSetup scale="4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3BB0DE9787847BFC7011FA5858361" ma:contentTypeVersion="18" ma:contentTypeDescription="Create a new document." ma:contentTypeScope="" ma:versionID="f6f9ad877f4d0f3899f186fbc5363963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77b9ae869740d126f1bcee4162e76ac8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D661-82B5-4508-89AD-6671158138FA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24537aa-7a59-40f9-8184-ac5376a9b6b6"/>
    <ds:schemaRef ds:uri="http://purl.org/dc/elements/1.1/"/>
    <ds:schemaRef ds:uri="http://purl.org/dc/terms/"/>
    <ds:schemaRef ds:uri="http://www.w3.org/XML/1998/namespace"/>
    <ds:schemaRef ds:uri="633ee1cc-3fe0-4a49-a704-20ce586fd04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67A835-CB80-416A-9AC0-FD3AB484C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2023-07-24T01:33:28Z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