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4010"/>
  </bookViews>
  <sheets>
    <sheet name="FUZ-XIA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11" i="1" s="1"/>
  <c r="G11" i="1" s="1"/>
  <c r="H11" i="1" s="1"/>
  <c r="I11" i="1" s="1"/>
  <c r="C11" i="1"/>
  <c r="E11" i="1" s="1"/>
  <c r="B11" i="1"/>
  <c r="B12" i="1" s="1"/>
  <c r="B13" i="1" s="1"/>
  <c r="B45" i="1"/>
  <c r="C45" i="1"/>
  <c r="D45" i="1"/>
  <c r="E45" i="1"/>
  <c r="F45" i="1"/>
  <c r="G45" i="1"/>
  <c r="H45" i="1"/>
  <c r="F123" i="2"/>
  <c r="F124" i="2"/>
  <c r="F125" i="2"/>
  <c r="F122" i="2"/>
  <c r="E123" i="2"/>
  <c r="E124" i="2"/>
  <c r="B124" i="2"/>
  <c r="B125" i="2"/>
  <c r="B122" i="2"/>
  <c r="E115" i="2"/>
  <c r="F115" i="2" s="1"/>
  <c r="G115" i="2" s="1"/>
  <c r="F116" i="2"/>
  <c r="G116" i="2" s="1"/>
  <c r="B115" i="2"/>
  <c r="B116" i="2"/>
  <c r="D98" i="2"/>
  <c r="D99" i="2" s="1"/>
  <c r="D100" i="2" s="1"/>
  <c r="C12" i="1" l="1"/>
  <c r="D12" i="1"/>
  <c r="B12" i="2"/>
  <c r="B35" i="1"/>
  <c r="D27" i="1"/>
  <c r="E27" i="1" s="1"/>
  <c r="F27" i="1" s="1"/>
  <c r="G27" i="1" s="1"/>
  <c r="H27" i="1" s="1"/>
  <c r="E26" i="1"/>
  <c r="F26" i="1" s="1"/>
  <c r="G26" i="1" s="1"/>
  <c r="H26" i="1" s="1"/>
  <c r="C26" i="1"/>
  <c r="B26" i="1"/>
  <c r="D19" i="1"/>
  <c r="E19" i="1" s="1"/>
  <c r="F19" i="1" s="1"/>
  <c r="G19" i="1" s="1"/>
  <c r="E18" i="1"/>
  <c r="F18" i="1" s="1"/>
  <c r="G18" i="1" s="1"/>
  <c r="C18" i="1"/>
  <c r="B18" i="1" s="1"/>
  <c r="F10" i="1"/>
  <c r="G10" i="1" s="1"/>
  <c r="H10" i="1" s="1"/>
  <c r="I10" i="1" s="1"/>
  <c r="C10" i="1"/>
  <c r="B10" i="1"/>
  <c r="C34" i="1"/>
  <c r="D34" i="1"/>
  <c r="E34" i="1" s="1"/>
  <c r="C35" i="1"/>
  <c r="C41" i="1"/>
  <c r="D41" i="1" s="1"/>
  <c r="B42" i="1"/>
  <c r="B43" i="1" s="1"/>
  <c r="F12" i="1" l="1"/>
  <c r="G12" i="1" s="1"/>
  <c r="H12" i="1" s="1"/>
  <c r="I12" i="1" s="1"/>
  <c r="D13" i="1"/>
  <c r="F13" i="1" s="1"/>
  <c r="G13" i="1" s="1"/>
  <c r="H13" i="1" s="1"/>
  <c r="I13" i="1" s="1"/>
  <c r="E12" i="1"/>
  <c r="C13" i="1"/>
  <c r="E13" i="1" s="1"/>
  <c r="F114" i="2"/>
  <c r="G114" i="2" s="1"/>
  <c r="D20" i="1"/>
  <c r="C19" i="1"/>
  <c r="B19" i="1" s="1"/>
  <c r="C27" i="1"/>
  <c r="B27" i="1" s="1"/>
  <c r="D28" i="1"/>
  <c r="E10" i="1"/>
  <c r="I34" i="1"/>
  <c r="B36" i="1"/>
  <c r="D36" i="1" s="1"/>
  <c r="H34" i="1"/>
  <c r="G34" i="1"/>
  <c r="C43" i="1"/>
  <c r="D43" i="1" s="1"/>
  <c r="B44" i="1"/>
  <c r="C44" i="1" s="1"/>
  <c r="D44" i="1" s="1"/>
  <c r="E41" i="1"/>
  <c r="F41" i="1"/>
  <c r="G41" i="1"/>
  <c r="H41" i="1"/>
  <c r="C42" i="1"/>
  <c r="D42" i="1" s="1"/>
  <c r="F34" i="1"/>
  <c r="D35" i="1"/>
  <c r="E28" i="1" l="1"/>
  <c r="F28" i="1" s="1"/>
  <c r="G28" i="1" s="1"/>
  <c r="H28" i="1" s="1"/>
  <c r="D29" i="1"/>
  <c r="C28" i="1"/>
  <c r="B28" i="1" s="1"/>
  <c r="E20" i="1"/>
  <c r="F20" i="1" s="1"/>
  <c r="G20" i="1" s="1"/>
  <c r="C20" i="1"/>
  <c r="B20" i="1" s="1"/>
  <c r="D21" i="1"/>
  <c r="C36" i="1"/>
  <c r="C37" i="1" s="1"/>
  <c r="B37" i="1"/>
  <c r="D37" i="1" s="1"/>
  <c r="G44" i="1"/>
  <c r="H44" i="1"/>
  <c r="F44" i="1"/>
  <c r="E44" i="1"/>
  <c r="H35" i="1"/>
  <c r="E35" i="1"/>
  <c r="F35" i="1"/>
  <c r="G35" i="1"/>
  <c r="I35" i="1"/>
  <c r="E36" i="1"/>
  <c r="F36" i="1"/>
  <c r="G36" i="1"/>
  <c r="H36" i="1"/>
  <c r="I36" i="1"/>
  <c r="E42" i="1"/>
  <c r="F42" i="1"/>
  <c r="G42" i="1"/>
  <c r="H42" i="1"/>
  <c r="F43" i="1"/>
  <c r="G43" i="1"/>
  <c r="H43" i="1"/>
  <c r="E43" i="1"/>
  <c r="E29" i="1" l="1"/>
  <c r="F29" i="1" s="1"/>
  <c r="G29" i="1" s="1"/>
  <c r="H29" i="1" s="1"/>
  <c r="C29" i="1"/>
  <c r="B29" i="1" s="1"/>
  <c r="E21" i="1"/>
  <c r="F21" i="1" s="1"/>
  <c r="G21" i="1" s="1"/>
  <c r="C21" i="1"/>
  <c r="B21" i="1" s="1"/>
  <c r="G37" i="1"/>
  <c r="I37" i="1"/>
  <c r="H37" i="1"/>
  <c r="F37" i="1"/>
  <c r="E37" i="1"/>
  <c r="B11" i="2" l="1"/>
  <c r="C11" i="2" s="1"/>
  <c r="C10" i="2"/>
  <c r="D10" i="2" s="1"/>
  <c r="D11" i="2" s="1"/>
  <c r="E11" i="2" s="1"/>
  <c r="F11" i="2" s="1"/>
  <c r="G11" i="2" s="1"/>
  <c r="H11" i="2" s="1"/>
  <c r="E89" i="2"/>
  <c r="F89" i="2"/>
  <c r="G89" i="2" s="1"/>
  <c r="B66" i="2"/>
  <c r="B75" i="2" l="1"/>
  <c r="B76" i="2" s="1"/>
  <c r="B77" i="2" s="1"/>
  <c r="B78" i="2" s="1"/>
  <c r="C25" i="2"/>
  <c r="D25" i="2" s="1"/>
  <c r="B26" i="2"/>
  <c r="C26" i="2" s="1"/>
  <c r="D26" i="2" s="1"/>
  <c r="F75" i="2" l="1"/>
  <c r="G75" i="2" s="1"/>
  <c r="H75" i="2" s="1"/>
  <c r="E75" i="2"/>
  <c r="B97" i="2" l="1"/>
  <c r="B98" i="2" s="1"/>
  <c r="B99" i="2" s="1"/>
  <c r="B100" i="2" s="1"/>
  <c r="D83" i="2"/>
  <c r="E83" i="2" s="1"/>
  <c r="B39" i="2"/>
  <c r="B40" i="2" s="1"/>
  <c r="E97" i="2"/>
  <c r="F97" i="2" s="1"/>
  <c r="B58" i="2"/>
  <c r="C58" i="2" s="1"/>
  <c r="D58" i="2" s="1"/>
  <c r="E58" i="2" s="1"/>
  <c r="E122" i="2"/>
  <c r="D105" i="2"/>
  <c r="G105" i="2" s="1"/>
  <c r="G104" i="2"/>
  <c r="F104" i="2"/>
  <c r="E104" i="2"/>
  <c r="B104" i="2"/>
  <c r="F82" i="2"/>
  <c r="G82" i="2" s="1"/>
  <c r="H82" i="2" s="1"/>
  <c r="I82" i="2" s="1"/>
  <c r="E82" i="2"/>
  <c r="B82" i="2"/>
  <c r="F74" i="2"/>
  <c r="G74" i="2" s="1"/>
  <c r="H74" i="2" s="1"/>
  <c r="E74" i="2"/>
  <c r="D67" i="2"/>
  <c r="B67" i="2" s="1"/>
  <c r="E66" i="2"/>
  <c r="F66" i="2" s="1"/>
  <c r="G66" i="2" s="1"/>
  <c r="H66" i="2" s="1"/>
  <c r="C57" i="2"/>
  <c r="D57" i="2" s="1"/>
  <c r="E57" i="2" s="1"/>
  <c r="B48" i="2"/>
  <c r="C48" i="2" s="1"/>
  <c r="D48" i="2" s="1"/>
  <c r="E48" i="2" s="1"/>
  <c r="C47" i="2"/>
  <c r="D47" i="2" s="1"/>
  <c r="E47" i="2" s="1"/>
  <c r="C38" i="2"/>
  <c r="B29" i="2"/>
  <c r="B30" i="2" s="1"/>
  <c r="C30" i="2" s="1"/>
  <c r="D30" i="2" s="1"/>
  <c r="B27" i="2"/>
  <c r="C27" i="2" s="1"/>
  <c r="D27" i="2" s="1"/>
  <c r="E26" i="2"/>
  <c r="F26" i="2" s="1"/>
  <c r="G26" i="2" s="1"/>
  <c r="H26" i="2" s="1"/>
  <c r="I26" i="2" s="1"/>
  <c r="B14" i="2"/>
  <c r="B16" i="2" s="1"/>
  <c r="B13" i="2"/>
  <c r="C13" i="2" s="1"/>
  <c r="C12" i="2"/>
  <c r="D12" i="2" s="1"/>
  <c r="D13" i="2" s="1"/>
  <c r="E13" i="2" s="1"/>
  <c r="F13" i="2" s="1"/>
  <c r="G13" i="2" s="1"/>
  <c r="H13" i="2" s="1"/>
  <c r="E67" i="2" l="1"/>
  <c r="F67" i="2" s="1"/>
  <c r="G67" i="2" s="1"/>
  <c r="H67" i="2" s="1"/>
  <c r="F83" i="2"/>
  <c r="G83" i="2" s="1"/>
  <c r="H83" i="2" s="1"/>
  <c r="I83" i="2" s="1"/>
  <c r="D38" i="2"/>
  <c r="E38" i="2" s="1"/>
  <c r="F38" i="2" s="1"/>
  <c r="E90" i="2"/>
  <c r="F90" i="2"/>
  <c r="G90" i="2" s="1"/>
  <c r="B49" i="2"/>
  <c r="C49" i="2" s="1"/>
  <c r="D49" i="2" s="1"/>
  <c r="E49" i="2" s="1"/>
  <c r="D106" i="2"/>
  <c r="G106" i="2" s="1"/>
  <c r="C39" i="2"/>
  <c r="D84" i="2"/>
  <c r="B84" i="2" s="1"/>
  <c r="F77" i="2"/>
  <c r="G77" i="2" s="1"/>
  <c r="H77" i="2" s="1"/>
  <c r="E91" i="2"/>
  <c r="F91" i="2"/>
  <c r="G91" i="2" s="1"/>
  <c r="F105" i="2"/>
  <c r="B59" i="2"/>
  <c r="B60" i="2" s="1"/>
  <c r="B61" i="2" s="1"/>
  <c r="C61" i="2" s="1"/>
  <c r="D61" i="2" s="1"/>
  <c r="E61" i="2" s="1"/>
  <c r="B83" i="2"/>
  <c r="E98" i="2"/>
  <c r="F98" i="2" s="1"/>
  <c r="E105" i="2"/>
  <c r="F76" i="2"/>
  <c r="G76" i="2" s="1"/>
  <c r="H76" i="2" s="1"/>
  <c r="D68" i="2"/>
  <c r="B68" i="2" s="1"/>
  <c r="B105" i="2"/>
  <c r="B31" i="2"/>
  <c r="B33" i="2" s="1"/>
  <c r="B34" i="2" s="1"/>
  <c r="C34" i="2" s="1"/>
  <c r="B15" i="2"/>
  <c r="E76" i="2"/>
  <c r="C29" i="2"/>
  <c r="D29" i="2" s="1"/>
  <c r="E77" i="2"/>
  <c r="B41" i="2"/>
  <c r="C40" i="2"/>
  <c r="D32" i="2"/>
  <c r="E30" i="2"/>
  <c r="F30" i="2" s="1"/>
  <c r="G30" i="2" s="1"/>
  <c r="H30" i="2" s="1"/>
  <c r="I30" i="2" s="1"/>
  <c r="B28" i="2"/>
  <c r="C28" i="2" s="1"/>
  <c r="D28" i="2" s="1"/>
  <c r="E28" i="2" s="1"/>
  <c r="F28" i="2" s="1"/>
  <c r="G28" i="2" s="1"/>
  <c r="H28" i="2" s="1"/>
  <c r="I28" i="2" s="1"/>
  <c r="B18" i="2"/>
  <c r="C16" i="2"/>
  <c r="D16" i="2" s="1"/>
  <c r="D17" i="2" s="1"/>
  <c r="E17" i="2" s="1"/>
  <c r="F17" i="2" s="1"/>
  <c r="G17" i="2" s="1"/>
  <c r="H17" i="2" s="1"/>
  <c r="C14" i="2"/>
  <c r="D14" i="2" s="1"/>
  <c r="D15" i="2" s="1"/>
  <c r="E15" i="2" s="1"/>
  <c r="F15" i="2" s="1"/>
  <c r="G15" i="2" s="1"/>
  <c r="H15" i="2" s="1"/>
  <c r="C41" i="2" l="1"/>
  <c r="D41" i="2" s="1"/>
  <c r="E41" i="2" s="1"/>
  <c r="F41" i="2" s="1"/>
  <c r="C60" i="2"/>
  <c r="D60" i="2" s="1"/>
  <c r="E60" i="2" s="1"/>
  <c r="D40" i="2"/>
  <c r="E40" i="2" s="1"/>
  <c r="F40" i="2" s="1"/>
  <c r="D39" i="2"/>
  <c r="E39" i="2" s="1"/>
  <c r="F39" i="2" s="1"/>
  <c r="F106" i="2"/>
  <c r="B50" i="2"/>
  <c r="E106" i="2"/>
  <c r="B106" i="2"/>
  <c r="D107" i="2"/>
  <c r="C33" i="2"/>
  <c r="D33" i="2" s="1"/>
  <c r="F84" i="2"/>
  <c r="G84" i="2" s="1"/>
  <c r="H84" i="2" s="1"/>
  <c r="I84" i="2" s="1"/>
  <c r="E84" i="2"/>
  <c r="D85" i="2"/>
  <c r="F92" i="2"/>
  <c r="G92" i="2" s="1"/>
  <c r="E92" i="2"/>
  <c r="D69" i="2"/>
  <c r="E68" i="2"/>
  <c r="F68" i="2" s="1"/>
  <c r="G68" i="2" s="1"/>
  <c r="H68" i="2" s="1"/>
  <c r="C31" i="2"/>
  <c r="D31" i="2" s="1"/>
  <c r="B32" i="2"/>
  <c r="C32" i="2" s="1"/>
  <c r="C59" i="2"/>
  <c r="D59" i="2" s="1"/>
  <c r="E59" i="2" s="1"/>
  <c r="C15" i="2"/>
  <c r="B17" i="2"/>
  <c r="E99" i="2"/>
  <c r="F99" i="2" s="1"/>
  <c r="F78" i="2"/>
  <c r="G78" i="2" s="1"/>
  <c r="H78" i="2" s="1"/>
  <c r="E78" i="2"/>
  <c r="D34" i="2"/>
  <c r="E34" i="2" s="1"/>
  <c r="F34" i="2" s="1"/>
  <c r="G34" i="2" s="1"/>
  <c r="H34" i="2" s="1"/>
  <c r="I34" i="2" s="1"/>
  <c r="E32" i="2"/>
  <c r="F32" i="2" s="1"/>
  <c r="G32" i="2" s="1"/>
  <c r="H32" i="2" s="1"/>
  <c r="I32" i="2" s="1"/>
  <c r="C18" i="2"/>
  <c r="D18" i="2" s="1"/>
  <c r="D19" i="2" s="1"/>
  <c r="E19" i="2" s="1"/>
  <c r="F19" i="2" s="1"/>
  <c r="G19" i="2" s="1"/>
  <c r="H19" i="2" s="1"/>
  <c r="F107" i="2" l="1"/>
  <c r="D108" i="2"/>
  <c r="C50" i="2"/>
  <c r="D50" i="2" s="1"/>
  <c r="E50" i="2" s="1"/>
  <c r="B51" i="2"/>
  <c r="C51" i="2" s="1"/>
  <c r="D51" i="2" s="1"/>
  <c r="E51" i="2" s="1"/>
  <c r="B69" i="2"/>
  <c r="D70" i="2"/>
  <c r="B70" i="2" s="1"/>
  <c r="E107" i="2"/>
  <c r="B107" i="2"/>
  <c r="G107" i="2"/>
  <c r="B85" i="2"/>
  <c r="E85" i="2"/>
  <c r="F85" i="2"/>
  <c r="G85" i="2" s="1"/>
  <c r="H85" i="2" s="1"/>
  <c r="I85" i="2" s="1"/>
  <c r="B19" i="2"/>
  <c r="C17" i="2"/>
  <c r="E69" i="2"/>
  <c r="F69" i="2" s="1"/>
  <c r="G69" i="2" s="1"/>
  <c r="H69" i="2" s="1"/>
  <c r="E100" i="2"/>
  <c r="F100" i="2" s="1"/>
  <c r="G108" i="2" l="1"/>
  <c r="B108" i="2"/>
  <c r="E108" i="2"/>
  <c r="F108" i="2"/>
  <c r="E70" i="2"/>
  <c r="F70" i="2" s="1"/>
  <c r="G70" i="2" s="1"/>
  <c r="H70" i="2" s="1"/>
  <c r="C19" i="2"/>
</calcChain>
</file>

<file path=xl/sharedStrings.xml><?xml version="1.0" encoding="utf-8"?>
<sst xmlns="http://schemas.openxmlformats.org/spreadsheetml/2006/main" count="416" uniqueCount="254">
  <si>
    <t>ZIM   LINE  九月船期表</t>
  </si>
  <si>
    <t>注：因近期船期波动较大，截单时间以我司客服通知为准。如有任何疑问请垂询市场部 0574-27676559。</t>
  </si>
  <si>
    <t>ZCP升级后船期及路径（WILMINGTON/JACKSONVILLE/VANCOUVER变釜山中转，新增加挂直航NORFOLK）</t>
  </si>
  <si>
    <r>
      <t>Zim Container Service Pacific (</t>
    </r>
    <r>
      <rPr>
        <b/>
        <sz val="12"/>
        <color rgb="FFFF0000"/>
        <rFont val="Tahoma"/>
        <family val="2"/>
      </rPr>
      <t>ZCP升级</t>
    </r>
    <r>
      <rPr>
        <b/>
        <sz val="12"/>
        <color rgb="FFFFFFFF"/>
        <rFont val="Tahoma"/>
        <family val="2"/>
      </rPr>
      <t xml:space="preserve">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</si>
  <si>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</si>
  <si>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</si>
  <si>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</si>
  <si>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</si>
  <si>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>BALBOA</t>
  </si>
  <si>
    <t xml:space="preserve">KINGSTON </t>
  </si>
  <si>
    <t>CHARLESTON</t>
  </si>
  <si>
    <t>SAVANNAH</t>
  </si>
  <si>
    <t>NORFOLK</t>
  </si>
  <si>
    <t>ZIM MOUNT RAINIER V.1E(ZR1,1E)</t>
  </si>
  <si>
    <t xml:space="preserve">ZIM USA V.5E(AEC,5E) </t>
  </si>
  <si>
    <t>ZIM MOUNT DENALI V.2E(ZIF,2E)</t>
  </si>
  <si>
    <r>
      <t>ZIM Big Apple (ZBA)</t>
    </r>
    <r>
      <rPr>
        <b/>
        <sz val="12"/>
        <color rgb="FFFFFFFF"/>
        <rFont val="Calibri"/>
        <family val="2"/>
        <scheme val="minor"/>
      </rPr>
      <t>外运船代，四期码头，六</t>
    </r>
    <r>
      <rPr>
        <b/>
        <sz val="12"/>
        <color theme="0"/>
        <rFont val="Calibri"/>
        <family val="2"/>
        <scheme val="minor"/>
      </rPr>
      <t>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</si>
  <si>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10:00</t>
  </si>
  <si>
    <t>NEW YORK</t>
  </si>
  <si>
    <t>BALTIMORE</t>
  </si>
  <si>
    <t>GRETE MAERSK V.335E(GMK,25E)</t>
  </si>
  <si>
    <t>MAERSK SIRAC V.336E(UGQ,17E)</t>
  </si>
  <si>
    <t>GEORG MAERSK V.337E(GEK,14E)</t>
  </si>
  <si>
    <t>GUNHILDE MAERSK V.338E(GU3,17E)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</si>
  <si>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东南船代，四期码头，</t>
    </r>
    <r>
      <rPr>
        <b/>
        <sz val="12"/>
        <color rgb="FFFF0000"/>
        <rFont val="Microsoft YaHei UI"/>
        <family val="2"/>
      </rPr>
      <t>六截一开</t>
    </r>
    <r>
      <rPr>
        <b/>
        <sz val="12"/>
        <color rgb="FFFFC000"/>
        <rFont val="Tahoma"/>
        <family val="2"/>
      </rPr>
      <t>(截单时间如有变请以我司客服发的通知为准)</t>
    </r>
  </si>
  <si>
    <t>NINGBO SI CUT OFF AMS 12:00</t>
  </si>
  <si>
    <t>NINGBO CY CLOSING 20:00</t>
  </si>
  <si>
    <t>MOBILE</t>
  </si>
  <si>
    <t>HOUSTON</t>
  </si>
  <si>
    <t xml:space="preserve">New Orleans </t>
  </si>
  <si>
    <t>MIAMI</t>
  </si>
  <si>
    <r>
      <t>SEAMAX NORWALK V.FR335</t>
    </r>
    <r>
      <rPr>
        <sz val="12"/>
        <color rgb="FFC00000"/>
        <rFont val="Tahoma"/>
        <family val="2"/>
      </rPr>
      <t>E</t>
    </r>
    <r>
      <rPr>
        <sz val="12"/>
        <color rgb="FF002060"/>
        <rFont val="Tahoma"/>
        <family val="2"/>
      </rPr>
      <t xml:space="preserve">(SN4,15E)  </t>
    </r>
  </si>
  <si>
    <t xml:space="preserve">GSL TEGEA V.336E(EOF,141E)  </t>
  </si>
  <si>
    <t>GSL VIOLETTA V.337E(VFV,42E)</t>
  </si>
  <si>
    <t>MSC KALAMATA VII V.FR338E(XDM,34E)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</si>
  <si>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</si>
  <si>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</si>
  <si>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NINGBO CY CLOSING</t>
  </si>
  <si>
    <t>SANTOS</t>
  </si>
  <si>
    <t>ITAPOA</t>
  </si>
  <si>
    <t>BUENOS AIRES</t>
  </si>
  <si>
    <t>MONTEVIDEO</t>
  </si>
  <si>
    <t>PARANAGUA</t>
  </si>
  <si>
    <t>MAERSK LABREA V.335W (JA4,16W)</t>
  </si>
  <si>
    <t xml:space="preserve">MAERSK LAVRAS V.336W (LV5,17W)  </t>
  </si>
  <si>
    <t xml:space="preserve">MAERSK LETICIA V.337W (TE6,22W) </t>
  </si>
  <si>
    <t>ZIM XIAMEN V.10W (IY2,10W)</t>
  </si>
  <si>
    <r>
      <t xml:space="preserve">ZIM Med Pacific  (ZMP)WB </t>
    </r>
    <r>
      <rPr>
        <b/>
        <sz val="12"/>
        <color theme="0"/>
        <rFont val="Microsoft YaHei UI"/>
        <family val="2"/>
      </rPr>
      <t>外运船代，四期码头，五截七开</t>
    </r>
    <r>
      <rPr>
        <b/>
        <sz val="12"/>
        <color theme="0"/>
        <rFont val="Tahoma"/>
        <family val="2"/>
      </rPr>
      <t>(</t>
    </r>
    <r>
      <rPr>
        <b/>
        <sz val="12"/>
        <color theme="0"/>
        <rFont val="Microsoft YaHei UI"/>
        <family val="2"/>
      </rPr>
      <t>周五中午</t>
    </r>
    <r>
      <rPr>
        <b/>
        <sz val="12"/>
        <color theme="0"/>
        <rFont val="Tahoma"/>
        <family val="2"/>
      </rPr>
      <t>12</t>
    </r>
    <r>
      <rPr>
        <b/>
        <sz val="12"/>
        <color theme="0"/>
        <rFont val="Microsoft YaHei UI"/>
        <family val="2"/>
      </rPr>
      <t>：</t>
    </r>
    <r>
      <rPr>
        <b/>
        <sz val="12"/>
        <color theme="0"/>
        <rFont val="Tahoma"/>
        <family val="2"/>
      </rPr>
      <t>00</t>
    </r>
    <r>
      <rPr>
        <b/>
        <sz val="12"/>
        <color theme="0"/>
        <rFont val="Microsoft YaHei UI"/>
        <family val="2"/>
      </rPr>
      <t>截单</t>
    </r>
    <r>
      <rPr>
        <b/>
        <sz val="12"/>
        <color theme="0"/>
        <rFont val="Tahoma"/>
        <family val="2"/>
      </rPr>
      <t>)</t>
    </r>
  </si>
  <si>
    <t>NINGBO SI CUT OFF 12:00</t>
  </si>
  <si>
    <t>NINGBO  CY CLOSING</t>
  </si>
  <si>
    <t>HAIFA</t>
  </si>
  <si>
    <t>ASHDOD</t>
  </si>
  <si>
    <t>AMBARLI</t>
  </si>
  <si>
    <t>YARIMCA</t>
  </si>
  <si>
    <t>BLANK</t>
  </si>
  <si>
    <t>VELA V.6W (VLB,6W)</t>
  </si>
  <si>
    <t>NAVIOS AMARILLO V.49W(NA7,49W)</t>
  </si>
  <si>
    <t>SEASPAN LONCOMILLA V.15W(SL7,15W)</t>
  </si>
  <si>
    <t>ZIM CARMEL V.18W(UXH,18W)</t>
  </si>
  <si>
    <t>GSL LINE 九月船期表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</si>
  <si>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</si>
  <si>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</si>
  <si>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</si>
  <si>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</si>
  <si>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</si>
  <si>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</si>
  <si>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W2240N（支线）</t>
  </si>
  <si>
    <t>SEADREAM V.334W(UE6,334W)</t>
  </si>
  <si>
    <t>YONGZHOU W2241N（支线）</t>
  </si>
  <si>
    <t>SEASPAN DUBAI V.028W(SD4,335W)</t>
  </si>
  <si>
    <t>YONGZHOU W2242N（支线）</t>
  </si>
  <si>
    <t>VENETIA V.129W(VN2,336W)</t>
  </si>
  <si>
    <t>YONGZHOU W2243N（支线）</t>
  </si>
  <si>
    <t>NAVIOS NERINE V.048W(NN5,337W)</t>
  </si>
  <si>
    <t>YONGZHOU W2244N（支线）</t>
  </si>
  <si>
    <t>NAVIOS CHRYSALIS V.002W(VBR,338W)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</si>
  <si>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</si>
  <si>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</si>
  <si>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</si>
  <si>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</si>
  <si>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C2285N（支线）</t>
  </si>
  <si>
    <t>EXPRESS BLACK SEA V.042W(EE1,335W)</t>
  </si>
  <si>
    <t>YONGZHOU C2286N（支线）</t>
  </si>
  <si>
    <t>BLANK SAILING</t>
  </si>
  <si>
    <t>YONGZHOU C2287N（支线）</t>
  </si>
  <si>
    <t>ALEXANDRIA BRIDGE V.067W(BZV,337W)</t>
  </si>
  <si>
    <t>YONGZHOU C2288N（支线）</t>
  </si>
  <si>
    <t>YONGZHOU C2289N（支线）</t>
  </si>
  <si>
    <t>SUNNY PHOENIX V.339W(ZVB,339W)</t>
  </si>
  <si>
    <t xml:space="preserve">FAR EAST TO SOUTH AFRICA EXPRESS (SA1) 北三集司 五截天开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</si>
  <si>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</si>
  <si>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</si>
  <si>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</si>
  <si>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</si>
  <si>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COSCO ASHDOD V.079W (CK2,22W)</t>
  </si>
  <si>
    <t>NYK FURANO V.006W(XTD,45W)</t>
  </si>
  <si>
    <t>NYK FUJI V.122W(FUJ,58W)</t>
  </si>
  <si>
    <t>SEAMAX STAMFORD V.140W(UEB,140W)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</si>
  <si>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</si>
  <si>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</si>
  <si>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</si>
  <si>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</si>
  <si>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THORSTAR V.335W (TT3,335W)</t>
  </si>
  <si>
    <t>KOTA KAMIL V.336W(KZK,336W)</t>
  </si>
  <si>
    <t>AS CARLOTTA V.337W(SC5,337W)</t>
  </si>
  <si>
    <t>ATHENA V.338W (AT1,338W)</t>
  </si>
  <si>
    <t>KOTA KAYA V.339W (TK6,339W)</t>
  </si>
  <si>
    <t xml:space="preserve">China East Africa Express （TZX）甬舟码头 五截天开  东南船代 </t>
  </si>
  <si>
    <t xml:space="preserve">NINGBO SI CUT OFF 12:00 </t>
  </si>
  <si>
    <t>DAR ES SALAAM</t>
  </si>
  <si>
    <t>KOTA MANIS V.335W(QZX,335W)</t>
  </si>
  <si>
    <t>PORTO V.336W (PT5,336W)</t>
  </si>
  <si>
    <t>KOTA GANDING V.337W(KG4,337W)</t>
  </si>
  <si>
    <t xml:space="preserve">NYK CLARA V.338W (DKJ,338W) </t>
  </si>
  <si>
    <t xml:space="preserve">KOTA MACHAN V.339W (BC6,339W) </t>
  </si>
  <si>
    <t>CHINA INDIA EXPRESS IV （CI4），梅山码头  四截五开  兴港船代</t>
  </si>
  <si>
    <t xml:space="preserve">NINGBO SI CUT OFF 17:00 </t>
  </si>
  <si>
    <t xml:space="preserve">NHAVA SHEVA </t>
  </si>
  <si>
    <t>MUNDRA</t>
  </si>
  <si>
    <t>MUHAMMAD BIN QASIM</t>
  </si>
  <si>
    <t>KARACHI(SAPT)</t>
  </si>
  <si>
    <t>CMA CGM MUSSET V.0FF9NW1 (UT5,1W)</t>
  </si>
  <si>
    <t>码头动态</t>
  </si>
  <si>
    <t>CMA CGM RIGOLETTO V.0FF9PW1 (RLE,6W)</t>
  </si>
  <si>
    <t>LOTUS A V.0FF9RW1 (DL5,18W)</t>
  </si>
  <si>
    <t>TO BE NAMED</t>
  </si>
  <si>
    <t>CMA CGM FIGARO V.0FF9VW1 (FIY,7W)</t>
  </si>
  <si>
    <t>China West India Express (CWX) 二期码头  ，一截三开，外运船代</t>
  </si>
  <si>
    <t>PORT KLANG(NORTH)</t>
  </si>
  <si>
    <t>REN JIAN 25 V.2305W (QBD,8W)</t>
  </si>
  <si>
    <t>X-PRESS ANGLESEY V.23006W (HV1,20W)</t>
  </si>
  <si>
    <t>TS NINGBO V.23007W (KJL,765W)</t>
  </si>
  <si>
    <t>X-PRESS ANTARES V.23006W (XT5,9W)</t>
  </si>
  <si>
    <t>KOTA LUMBA V.0106W (DV3,949W)</t>
  </si>
  <si>
    <t>NEW CHINA-INDIA-EXPRESS (NIX) 二期码头  六截一开 兴港船代</t>
  </si>
  <si>
    <t>PORT KELANG</t>
  </si>
  <si>
    <t>NHAVA SHEVA</t>
  </si>
  <si>
    <t>HAZIRA</t>
  </si>
  <si>
    <t>COLOMBO</t>
  </si>
  <si>
    <t>X-PRESS CAPELLA V.23002W (XC6,2W)</t>
  </si>
  <si>
    <t>ZOI V.108W (IZ5,108W)</t>
  </si>
  <si>
    <t>ESL DACHAN BAY V.02337W (YGF,25W)</t>
  </si>
  <si>
    <t>KMTC DUBAI V.2306W (KM8,30W)</t>
  </si>
  <si>
    <r>
      <t>CHINA_INDIA_EXPRESS_I</t>
    </r>
    <r>
      <rPr>
        <b/>
        <sz val="12"/>
        <color rgb="FFE7E6E6"/>
        <rFont val="Microsoft YaHei UI"/>
        <family val="2"/>
      </rPr>
      <t>（</t>
    </r>
    <r>
      <rPr>
        <b/>
        <sz val="12"/>
        <color rgb="FFE7E6E6"/>
        <rFont val="Tahoma"/>
        <family val="2"/>
      </rPr>
      <t>CI1</t>
    </r>
    <r>
      <rPr>
        <b/>
        <sz val="12"/>
        <color rgb="FFE7E6E6"/>
        <rFont val="Microsoft YaHei UI"/>
        <family val="2"/>
      </rPr>
      <t>）</t>
    </r>
    <r>
      <rPr>
        <b/>
        <sz val="12"/>
        <color rgb="FFFFFFFF"/>
        <rFont val="Microsoft YaHei UI"/>
        <family val="2"/>
      </rPr>
      <t>梅山</t>
    </r>
    <r>
      <rPr>
        <b/>
        <sz val="12"/>
        <color rgb="FFE7E6E6"/>
        <rFont val="Microsoft YaHei UI"/>
        <family val="2"/>
      </rPr>
      <t xml:space="preserve"> 三截五开</t>
    </r>
    <r>
      <rPr>
        <b/>
        <sz val="12"/>
        <color rgb="FFE7E6E6"/>
        <rFont val="Tahoma"/>
        <family val="2"/>
      </rPr>
      <t xml:space="preserve">  </t>
    </r>
    <r>
      <rPr>
        <b/>
        <sz val="12"/>
        <color rgb="FFE7E6E6"/>
        <rFont val="Microsoft YaHei UI"/>
        <family val="2"/>
      </rPr>
      <t>东南船代</t>
    </r>
  </si>
  <si>
    <t>PIPAVAV</t>
  </si>
  <si>
    <t>KARACHI PORT(SAPT)</t>
  </si>
  <si>
    <t>XIN HONG KONG V.065W (XKH,119W)</t>
  </si>
  <si>
    <t>OOCL MEMPHIS V.44W (OHQ,44W)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</si>
  <si>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五</t>
    </r>
    <r>
      <rPr>
        <b/>
        <sz val="12"/>
        <color rgb="FFFFFFFF"/>
        <rFont val="Microsoft YaHei UI"/>
        <family val="2"/>
        <charset val="1"/>
      </rPr>
      <t>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</si>
  <si>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</si>
  <si>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</si>
  <si>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BUXMELODY V.197S (BWX,85S)</t>
  </si>
  <si>
    <t>YM CREDENTIAL V.061S (YD5,33S)</t>
  </si>
  <si>
    <t>ALS VENUS V.71S (AE6,71S)</t>
  </si>
  <si>
    <t>BUXMELODY V.198S (BWX,86S)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</si>
  <si>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</si>
  <si>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JAKARTA</t>
  </si>
  <si>
    <t>SURABAYA</t>
  </si>
  <si>
    <t>DAVAO</t>
  </si>
  <si>
    <t>XIN BEI LUN V.252S(XBU,311S)</t>
  </si>
  <si>
    <t>CALANDRA V.22S (AAP,22S)</t>
  </si>
  <si>
    <t>COSCO HAIFA V.110S (CH1,32S)</t>
  </si>
  <si>
    <t>YM EFFICIENCY V.171S(YF2,64S)</t>
  </si>
  <si>
    <t>XIN BEI LUN V.253S(XBU,312S)</t>
  </si>
  <si>
    <r>
      <t xml:space="preserve">China Australia Express (CAX)  </t>
    </r>
    <r>
      <rPr>
        <b/>
        <sz val="12"/>
        <color theme="0"/>
        <rFont val="Microsoft YaHei"/>
        <family val="2"/>
      </rPr>
      <t>三期码头</t>
    </r>
    <r>
      <rPr>
        <b/>
        <sz val="12"/>
        <color theme="0"/>
        <rFont val="Calibri"/>
        <family val="2"/>
      </rPr>
      <t xml:space="preserve">   </t>
    </r>
    <r>
      <rPr>
        <b/>
        <sz val="12"/>
        <color theme="0"/>
        <rFont val="Microsoft YaHei"/>
        <family val="2"/>
      </rPr>
      <t>外运船代</t>
    </r>
  </si>
  <si>
    <t>SYDNEY</t>
  </si>
  <si>
    <t>MELBOURNE</t>
  </si>
  <si>
    <t>BRISBANE</t>
  </si>
  <si>
    <t>PONTRESINA V.244S (NB1,244S)</t>
  </si>
  <si>
    <t>BRIGHT V.68S（BZ1,68S)</t>
  </si>
  <si>
    <t>AS CAROLINA V.323S（CA4,323S)</t>
  </si>
  <si>
    <t>注：BRIGHT导EDI/ESI用BRIGHT, 进港预录报关用BRIGHT1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</si>
  <si>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  <r>
      <rPr>
        <b/>
        <sz val="12"/>
        <color rgb="FFFFFFFF"/>
        <rFont val="Tahoma"/>
        <family val="2"/>
      </rPr>
      <t xml:space="preserve">  大榭码头    外运船代</t>
    </r>
  </si>
  <si>
    <t> </t>
  </si>
  <si>
    <t>MANILA NORTH PORT</t>
  </si>
  <si>
    <t>MANILA SOUTH PORT</t>
  </si>
  <si>
    <t>WILLIAM V.19S (WM3,19S)</t>
  </si>
  <si>
    <t>ASL TAIPEI V.2330S (AP6,5S)</t>
  </si>
  <si>
    <t>WILLIAM V.20S (WM3,20S)</t>
  </si>
  <si>
    <t>ASL TAIPEI V.6S (AP6,6S)</t>
  </si>
  <si>
    <r>
      <t>ZIM ROTTERDAM V.</t>
    </r>
    <r>
      <rPr>
        <sz val="12"/>
        <color rgb="FFFF0000"/>
        <rFont val="Tahoma"/>
        <family val="2"/>
      </rPr>
      <t>73</t>
    </r>
    <r>
      <rPr>
        <sz val="12"/>
        <color rgb="FF002060"/>
        <rFont val="Tahoma"/>
        <family val="2"/>
      </rPr>
      <t>E(ZTD,</t>
    </r>
    <r>
      <rPr>
        <sz val="12"/>
        <color rgb="FFFF0000"/>
        <rFont val="Tahoma"/>
        <family val="2"/>
      </rPr>
      <t>73</t>
    </r>
    <r>
      <rPr>
        <sz val="12"/>
        <color rgb="FF002060"/>
        <rFont val="Tahoma"/>
        <family val="2"/>
      </rPr>
      <t xml:space="preserve">E) </t>
    </r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</si>
  <si>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</si>
  <si>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</si>
  <si>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</si>
  <si>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</si>
  <si>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</si>
  <si>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</si>
  <si>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</si>
  <si>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</si>
  <si>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YONGXIN101</t>
  </si>
  <si>
    <t>/周一</t>
  </si>
  <si>
    <t>海盈</t>
  </si>
  <si>
    <t>截关时间：
周五18:00  
截进重时间：
周五12:00
截VGM时间：周五18：00</t>
  </si>
  <si>
    <t>23535N</t>
  </si>
  <si>
    <t>QX9/167N</t>
  </si>
  <si>
    <t>2023-09-04</t>
  </si>
  <si>
    <t>XINMINGZHOU96</t>
  </si>
  <si>
    <t>/周四</t>
  </si>
  <si>
    <t>江阴</t>
  </si>
  <si>
    <t>截关时间：
周二12:00  
截进重时间：周一24:00
截VGM时间：周一18：00</t>
  </si>
  <si>
    <t>/周三</t>
  </si>
  <si>
    <t>XINOU15</t>
  </si>
  <si>
    <t>马尾青州</t>
  </si>
  <si>
    <t>截关时间：
周三12:00
截进重时间：周二24:00
截VGM时间：周二18:00</t>
  </si>
  <si>
    <t>XINMINGZHOU90</t>
  </si>
  <si>
    <t>/周六</t>
  </si>
  <si>
    <t>截关时间：
周五12:00  
截进重时间：
周四24:00
截VGM时间：周四18：00</t>
  </si>
  <si>
    <t>XG5/204N</t>
  </si>
  <si>
    <t>2023-09-02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</si>
  <si>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</si>
  <si>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</si>
  <si>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</si>
  <si>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</si>
  <si>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</si>
  <si>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</si>
  <si>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</si>
  <si>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</si>
  <si>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</si>
  <si>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23536N</t>
  </si>
  <si>
    <t>QX9/171N</t>
  </si>
  <si>
    <t>2023-09-11</t>
  </si>
  <si>
    <t>23537N</t>
  </si>
  <si>
    <t>QX9/175N</t>
  </si>
  <si>
    <t>2023-09-18</t>
  </si>
  <si>
    <t>23538N</t>
  </si>
  <si>
    <t>QX9/179N</t>
  </si>
  <si>
    <t>2023-09-25</t>
  </si>
  <si>
    <t>23539N</t>
  </si>
  <si>
    <t>QX9/183N</t>
  </si>
  <si>
    <t>2023-10-02</t>
  </si>
  <si>
    <t>XO8/193N</t>
  </si>
  <si>
    <t>2023-09-07</t>
  </si>
  <si>
    <t>XO8/197N</t>
  </si>
  <si>
    <t>2023-09-14</t>
  </si>
  <si>
    <t>XO8/201N</t>
  </si>
  <si>
    <t>2023-09-21</t>
  </si>
  <si>
    <t>XO8/205N</t>
  </si>
  <si>
    <t>2023-09-28</t>
  </si>
  <si>
    <t>2023-09-06</t>
  </si>
  <si>
    <t>2023-09-13</t>
  </si>
  <si>
    <t>2023-09-20</t>
  </si>
  <si>
    <t>2023-09-27</t>
  </si>
  <si>
    <t>OX2/415N</t>
  </si>
  <si>
    <t>OX2/419N</t>
  </si>
  <si>
    <t>OX2/423N</t>
  </si>
  <si>
    <t>OX2/427N</t>
  </si>
  <si>
    <t>XG5/208N</t>
  </si>
  <si>
    <t>2023-09-09</t>
  </si>
  <si>
    <t>XG5/212N</t>
  </si>
  <si>
    <t>2023-09-16</t>
  </si>
  <si>
    <t>XG5/216N</t>
  </si>
  <si>
    <t>2023-09-23</t>
  </si>
  <si>
    <t>XG5/220N</t>
  </si>
  <si>
    <t>2023-09-30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</si>
</sst>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7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rgb="FFE7E6E6"/>
      <name val="Tahoma"/>
      <family val="2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1"/>
      <color rgb="FF002060"/>
      <name val="Tahoma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Tahoma"/>
      <family val="2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C00000"/>
      <name val="Tahoma"/>
      <family val="2"/>
    </font>
    <font>
      <sz val="12"/>
      <color theme="4" tint="-0.499984740745262"/>
      <name val="Tahoma"/>
      <family val="2"/>
    </font>
    <font>
      <sz val="12"/>
      <color theme="4" tint="-0.499984740745262"/>
      <name val="Arial"/>
      <family val="2"/>
      <charset val="1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sz val="12"/>
      <color rgb="FF002060"/>
      <name val="Microsoft YaHei UI"/>
      <family val="2"/>
    </font>
    <font>
      <sz val="12"/>
      <color rgb="FF203764"/>
      <name val="Arial"/>
      <family val="2"/>
      <charset val="1"/>
    </font>
    <font>
      <b/>
      <sz val="12"/>
      <color rgb="FFE7E6E6"/>
      <name val="Microsoft YaHei UI"/>
      <family val="2"/>
    </font>
    <font>
      <b/>
      <sz val="12"/>
      <color rgb="FFFF0000"/>
      <name val="Microsoft YaHei UI"/>
      <family val="2"/>
    </font>
    <font>
      <sz val="12"/>
      <color theme="1"/>
      <name val="Tahoma"/>
      <family val="2"/>
    </font>
    <font>
      <sz val="12"/>
      <color theme="1"/>
      <name val="Microsoft YaHei"/>
      <family val="2"/>
    </font>
    <font>
      <b/>
      <sz val="12"/>
      <color theme="0"/>
      <name val="Calibri"/>
      <family val="2"/>
    </font>
    <font>
      <b/>
      <sz val="12"/>
      <color theme="0"/>
      <name val="Microsoft YaHei"/>
      <family val="2"/>
    </font>
    <font>
      <sz val="12"/>
      <color rgb="FFFF0000"/>
      <name val="Microsoft YaHei"/>
      <family val="2"/>
    </font>
    <font>
      <sz val="12"/>
      <color rgb="FFC00000"/>
      <name val="Tahoma"/>
      <family val="2"/>
    </font>
    <font>
      <sz val="12"/>
      <color rgb="FF002060"/>
      <name val="Microsoft YaHei"/>
      <family val="2"/>
    </font>
    <font>
      <sz val="12"/>
      <color rgb="FF002060"/>
      <name val="Tahoma"/>
      <family val="2"/>
    </font>
    <font>
      <sz val="12"/>
      <color rgb="FF212B60"/>
      <name val="Tahoma"/>
      <family val="2"/>
    </font>
    <font>
      <sz val="12"/>
      <color rgb="FF203764"/>
      <name val="Tahoma"/>
      <family val="2"/>
    </font>
    <font>
      <sz val="12"/>
      <color theme="8" tint="-0.499984740745262"/>
      <name val="Tahoma"/>
      <family val="2"/>
    </font>
    <font>
      <b/>
      <sz val="12"/>
      <color rgb="FFFF0000"/>
      <name val="Arial"/>
      <family val="2"/>
      <charset val="1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212B6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</fills>
  <borders count="99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212B60"/>
      </right>
      <top style="medium">
        <color indexed="64"/>
      </top>
      <bottom/>
      <diagonal/>
    </border>
    <border>
      <left style="medium">
        <color rgb="FF000000"/>
      </left>
      <right style="medium">
        <color rgb="FF212B6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5" fillId="5" borderId="1">
      <alignment vertical="center"/>
    </xf>
    <xf numFmtId="164" fontId="16" fillId="0" borderId="0"/>
  </cellStyleXfs>
  <cellXfs count="391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16" fontId="7" fillId="0" borderId="8" xfId="0" applyNumberFormat="1" applyFont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6" fillId="4" borderId="17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164" fontId="7" fillId="0" borderId="8" xfId="1" applyFont="1" applyBorder="1" applyAlignment="1">
      <alignment horizontal="center" vertical="center"/>
    </xf>
    <xf numFmtId="164" fontId="7" fillId="0" borderId="9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" fontId="13" fillId="0" borderId="0" xfId="0" applyNumberFormat="1" applyFont="1" applyAlignment="1">
      <alignment horizontal="center" vertical="center"/>
    </xf>
    <xf numFmtId="164" fontId="7" fillId="6" borderId="10" xfId="1" quotePrefix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vertical="center"/>
    </xf>
    <xf numFmtId="164" fontId="7" fillId="0" borderId="11" xfId="1" applyFont="1" applyBorder="1" applyAlignment="1">
      <alignment horizontal="center" vertical="center"/>
    </xf>
    <xf numFmtId="164" fontId="7" fillId="0" borderId="10" xfId="1" applyFont="1" applyBorder="1" applyAlignment="1">
      <alignment horizontal="center" vertical="center"/>
    </xf>
    <xf numFmtId="0" fontId="7" fillId="6" borderId="12" xfId="0" applyFont="1" applyFill="1" applyBorder="1" applyAlignment="1">
      <alignment vertical="center"/>
    </xf>
    <xf numFmtId="164" fontId="13" fillId="0" borderId="0" xfId="1" quotePrefix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8" borderId="4" xfId="0" applyFont="1" applyFill="1" applyBorder="1" applyAlignment="1">
      <alignment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164" fontId="13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" fontId="13" fillId="0" borderId="10" xfId="0" applyNumberFormat="1" applyFont="1" applyBorder="1" applyAlignment="1">
      <alignment horizontal="center" vertical="center"/>
    </xf>
    <xf numFmtId="16" fontId="13" fillId="0" borderId="1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" fontId="13" fillId="0" borderId="14" xfId="0" applyNumberFormat="1" applyFont="1" applyBorder="1" applyAlignment="1">
      <alignment horizontal="center" vertical="center"/>
    </xf>
    <xf numFmtId="16" fontId="13" fillId="0" borderId="15" xfId="0" applyNumberFormat="1" applyFont="1" applyBorder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13" fillId="0" borderId="0" xfId="0" applyFont="1"/>
    <xf numFmtId="164" fontId="13" fillId="0" borderId="8" xfId="1" applyFont="1" applyBorder="1" applyAlignment="1">
      <alignment horizontal="center" vertical="center"/>
    </xf>
    <xf numFmtId="164" fontId="7" fillId="0" borderId="10" xfId="1" quotePrefix="1" applyFont="1" applyBorder="1" applyAlignment="1">
      <alignment horizontal="center" vertical="center"/>
    </xf>
    <xf numFmtId="164" fontId="13" fillId="0" borderId="10" xfId="1" applyFont="1" applyBorder="1" applyAlignment="1">
      <alignment horizontal="center" vertical="center"/>
    </xf>
    <xf numFmtId="164" fontId="13" fillId="0" borderId="10" xfId="1" quotePrefix="1" applyFont="1" applyBorder="1" applyAlignment="1">
      <alignment horizontal="center" vertical="center"/>
    </xf>
    <xf numFmtId="164" fontId="13" fillId="0" borderId="0" xfId="1" applyFont="1" applyBorder="1" applyAlignment="1"/>
    <xf numFmtId="164" fontId="13" fillId="0" borderId="0" xfId="1" applyFont="1" applyBorder="1" applyAlignment="1">
      <alignment horizontal="center" vertical="center"/>
    </xf>
    <xf numFmtId="164" fontId="13" fillId="0" borderId="0" xfId="1" quotePrefix="1" applyFont="1" applyBorder="1" applyAlignment="1">
      <alignment horizontal="center"/>
    </xf>
    <xf numFmtId="0" fontId="6" fillId="7" borderId="36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center" vertical="center" wrapText="1"/>
      <protection hidden="1"/>
    </xf>
    <xf numFmtId="0" fontId="6" fillId="7" borderId="37" xfId="0" applyFont="1" applyFill="1" applyBorder="1" applyAlignment="1" applyProtection="1">
      <alignment horizontal="center" vertical="center" wrapText="1"/>
      <protection hidden="1"/>
    </xf>
    <xf numFmtId="0" fontId="6" fillId="7" borderId="4" xfId="0" applyFont="1" applyFill="1" applyBorder="1" applyAlignment="1" applyProtection="1">
      <alignment horizontal="center" vertical="center"/>
      <protection hidden="1"/>
    </xf>
    <xf numFmtId="0" fontId="6" fillId="7" borderId="21" xfId="0" applyFont="1" applyFill="1" applyBorder="1" applyAlignment="1" applyProtection="1">
      <alignment horizontal="center" vertical="center" wrapText="1"/>
      <protection hidden="1"/>
    </xf>
    <xf numFmtId="164" fontId="13" fillId="0" borderId="9" xfId="1" applyFont="1" applyBorder="1" applyAlignment="1">
      <alignment horizontal="center"/>
    </xf>
    <xf numFmtId="164" fontId="13" fillId="0" borderId="11" xfId="1" applyFont="1" applyBorder="1" applyAlignment="1">
      <alignment horizontal="center"/>
    </xf>
    <xf numFmtId="164" fontId="13" fillId="0" borderId="14" xfId="1" applyFont="1" applyBorder="1" applyAlignment="1">
      <alignment horizontal="center" vertical="center"/>
    </xf>
    <xf numFmtId="0" fontId="7" fillId="6" borderId="0" xfId="0" applyFont="1" applyFill="1"/>
    <xf numFmtId="164" fontId="7" fillId="0" borderId="0" xfId="0" applyNumberFormat="1" applyFont="1" applyAlignment="1">
      <alignment horizontal="center" vertical="center"/>
    </xf>
    <xf numFmtId="164" fontId="7" fillId="0" borderId="0" xfId="1" applyFont="1" applyBorder="1" applyAlignment="1">
      <alignment horizontal="center" vertical="center"/>
    </xf>
    <xf numFmtId="164" fontId="7" fillId="0" borderId="0" xfId="1" applyFont="1" applyBorder="1" applyAlignment="1">
      <alignment horizontal="center"/>
    </xf>
    <xf numFmtId="0" fontId="6" fillId="6" borderId="4" xfId="0" applyFont="1" applyFill="1" applyBorder="1" applyAlignment="1" applyProtection="1">
      <alignment vertical="center"/>
      <protection hidden="1"/>
    </xf>
    <xf numFmtId="0" fontId="6" fillId="7" borderId="39" xfId="0" applyFont="1" applyFill="1" applyBorder="1" applyAlignment="1" applyProtection="1">
      <alignment horizontal="center" vertical="center" wrapText="1"/>
      <protection hidden="1"/>
    </xf>
    <xf numFmtId="0" fontId="6" fillId="7" borderId="40" xfId="0" applyFont="1" applyFill="1" applyBorder="1" applyAlignment="1" applyProtection="1">
      <alignment horizontal="center" vertical="center" wrapText="1"/>
      <protection hidden="1"/>
    </xf>
    <xf numFmtId="0" fontId="6" fillId="7" borderId="41" xfId="0" applyFont="1" applyFill="1" applyBorder="1" applyAlignment="1" applyProtection="1">
      <alignment horizontal="center" vertical="center"/>
      <protection hidden="1"/>
    </xf>
    <xf numFmtId="0" fontId="7" fillId="0" borderId="28" xfId="0" applyFont="1" applyBorder="1"/>
    <xf numFmtId="164" fontId="7" fillId="0" borderId="29" xfId="1" applyFont="1" applyBorder="1" applyAlignment="1">
      <alignment horizontal="center" vertical="center"/>
    </xf>
    <xf numFmtId="0" fontId="7" fillId="6" borderId="30" xfId="0" applyFont="1" applyFill="1" applyBorder="1"/>
    <xf numFmtId="164" fontId="7" fillId="0" borderId="3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1" applyFont="1" applyBorder="1" applyAlignment="1">
      <alignment horizontal="center" vertical="center"/>
    </xf>
    <xf numFmtId="0" fontId="7" fillId="6" borderId="38" xfId="0" applyFont="1" applyFill="1" applyBorder="1"/>
    <xf numFmtId="0" fontId="23" fillId="0" borderId="38" xfId="0" applyFont="1" applyBorder="1" applyAlignment="1">
      <alignment wrapText="1"/>
    </xf>
    <xf numFmtId="165" fontId="28" fillId="5" borderId="0" xfId="2" applyFont="1" applyBorder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7" borderId="41" xfId="0" applyFont="1" applyFill="1" applyBorder="1" applyAlignment="1" applyProtection="1">
      <alignment horizontal="center" vertical="center" wrapText="1"/>
      <protection hidden="1"/>
    </xf>
    <xf numFmtId="0" fontId="23" fillId="0" borderId="0" xfId="0" applyFont="1"/>
    <xf numFmtId="0" fontId="11" fillId="7" borderId="4" xfId="0" applyFont="1" applyFill="1" applyBorder="1" applyAlignment="1" applyProtection="1">
      <alignment vertical="center" wrapText="1"/>
      <protection hidden="1"/>
    </xf>
    <xf numFmtId="0" fontId="11" fillId="7" borderId="40" xfId="0" applyFont="1" applyFill="1" applyBorder="1" applyAlignment="1" applyProtection="1">
      <alignment horizontal="center" vertical="center" wrapText="1"/>
      <protection hidden="1"/>
    </xf>
    <xf numFmtId="0" fontId="11" fillId="7" borderId="41" xfId="0" applyFont="1" applyFill="1" applyBorder="1" applyAlignment="1" applyProtection="1">
      <alignment horizontal="center" vertical="center" wrapText="1"/>
      <protection hidden="1"/>
    </xf>
    <xf numFmtId="0" fontId="11" fillId="0" borderId="41" xfId="0" applyFont="1" applyBorder="1" applyAlignment="1">
      <alignment horizontal="center" vertical="center" wrapText="1"/>
    </xf>
    <xf numFmtId="164" fontId="23" fillId="0" borderId="0" xfId="1" applyFont="1" applyBorder="1" applyAlignment="1">
      <alignment horizontal="center" vertical="center"/>
    </xf>
    <xf numFmtId="164" fontId="23" fillId="6" borderId="0" xfId="1" applyFont="1" applyFill="1" applyBorder="1" applyAlignment="1">
      <alignment horizontal="center" vertical="center"/>
    </xf>
    <xf numFmtId="164" fontId="23" fillId="6" borderId="0" xfId="1" applyFont="1" applyFill="1" applyBorder="1" applyAlignment="1">
      <alignment horizontal="center"/>
    </xf>
    <xf numFmtId="164" fontId="13" fillId="6" borderId="0" xfId="1" quotePrefix="1" applyFont="1" applyFill="1" applyBorder="1" applyAlignment="1">
      <alignment horizontal="center" vertical="center"/>
    </xf>
    <xf numFmtId="0" fontId="22" fillId="0" borderId="0" xfId="0" applyFont="1"/>
    <xf numFmtId="0" fontId="29" fillId="5" borderId="23" xfId="0" applyFont="1" applyFill="1" applyBorder="1"/>
    <xf numFmtId="0" fontId="29" fillId="5" borderId="24" xfId="0" applyFont="1" applyFill="1" applyBorder="1"/>
    <xf numFmtId="0" fontId="11" fillId="8" borderId="36" xfId="0" applyFont="1" applyFill="1" applyBorder="1" applyAlignment="1">
      <alignment wrapText="1"/>
    </xf>
    <xf numFmtId="0" fontId="11" fillId="8" borderId="26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164" fontId="22" fillId="0" borderId="0" xfId="1" quotePrefix="1" applyFont="1" applyBorder="1" applyAlignment="1">
      <alignment horizontal="center" vertical="center"/>
    </xf>
    <xf numFmtId="164" fontId="22" fillId="0" borderId="0" xfId="1" applyFont="1" applyBorder="1" applyAlignment="1">
      <alignment horizontal="center" vertical="center"/>
    </xf>
    <xf numFmtId="0" fontId="22" fillId="6" borderId="0" xfId="0" applyFont="1" applyFill="1"/>
    <xf numFmtId="0" fontId="11" fillId="8" borderId="4" xfId="0" applyFont="1" applyFill="1" applyBorder="1" applyAlignment="1">
      <alignment vertical="center" wrapText="1"/>
    </xf>
    <xf numFmtId="0" fontId="11" fillId="7" borderId="45" xfId="0" applyFont="1" applyFill="1" applyBorder="1" applyAlignment="1" applyProtection="1">
      <alignment horizontal="center" vertical="center" wrapText="1"/>
      <protection hidden="1"/>
    </xf>
    <xf numFmtId="0" fontId="11" fillId="7" borderId="46" xfId="0" applyFont="1" applyFill="1" applyBorder="1" applyAlignment="1" applyProtection="1">
      <alignment horizontal="center" vertical="center" wrapText="1"/>
      <protection hidden="1"/>
    </xf>
    <xf numFmtId="0" fontId="11" fillId="8" borderId="46" xfId="0" applyFont="1" applyFill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32" fillId="0" borderId="38" xfId="0" applyFont="1" applyBorder="1"/>
    <xf numFmtId="16" fontId="33" fillId="0" borderId="0" xfId="0" applyNumberFormat="1" applyFont="1" applyAlignment="1">
      <alignment horizontal="center"/>
    </xf>
    <xf numFmtId="0" fontId="7" fillId="6" borderId="25" xfId="0" applyFont="1" applyFill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0" fontId="7" fillId="6" borderId="49" xfId="0" applyFont="1" applyFill="1" applyBorder="1" applyAlignment="1">
      <alignment vertical="center"/>
    </xf>
    <xf numFmtId="0" fontId="34" fillId="0" borderId="4" xfId="0" applyFont="1" applyBorder="1"/>
    <xf numFmtId="0" fontId="34" fillId="8" borderId="21" xfId="0" applyFont="1" applyFill="1" applyBorder="1" applyAlignment="1">
      <alignment horizontal="center"/>
    </xf>
    <xf numFmtId="0" fontId="35" fillId="0" borderId="21" xfId="0" applyFont="1" applyBorder="1" applyAlignment="1">
      <alignment horizontal="center"/>
    </xf>
    <xf numFmtId="16" fontId="37" fillId="0" borderId="8" xfId="0" applyNumberFormat="1" applyFont="1" applyBorder="1" applyAlignment="1">
      <alignment horizontal="center"/>
    </xf>
    <xf numFmtId="16" fontId="37" fillId="0" borderId="9" xfId="0" applyNumberFormat="1" applyFont="1" applyBorder="1" applyAlignment="1">
      <alignment horizontal="center"/>
    </xf>
    <xf numFmtId="16" fontId="37" fillId="0" borderId="10" xfId="0" applyNumberFormat="1" applyFont="1" applyBorder="1" applyAlignment="1">
      <alignment horizontal="center"/>
    </xf>
    <xf numFmtId="16" fontId="37" fillId="0" borderId="11" xfId="0" applyNumberFormat="1" applyFont="1" applyBorder="1" applyAlignment="1">
      <alignment horizontal="center"/>
    </xf>
    <xf numFmtId="16" fontId="7" fillId="8" borderId="10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wrapText="1"/>
    </xf>
    <xf numFmtId="16" fontId="7" fillId="8" borderId="8" xfId="0" applyNumberFormat="1" applyFont="1" applyFill="1" applyBorder="1" applyAlignment="1">
      <alignment horizontal="center" vertical="center" wrapText="1"/>
    </xf>
    <xf numFmtId="16" fontId="7" fillId="8" borderId="9" xfId="0" applyNumberFormat="1" applyFont="1" applyFill="1" applyBorder="1" applyAlignment="1">
      <alignment horizontal="center" wrapText="1"/>
    </xf>
    <xf numFmtId="16" fontId="7" fillId="8" borderId="11" xfId="0" applyNumberFormat="1" applyFont="1" applyFill="1" applyBorder="1" applyAlignment="1">
      <alignment horizontal="center" wrapText="1"/>
    </xf>
    <xf numFmtId="0" fontId="7" fillId="8" borderId="50" xfId="0" applyFont="1" applyFill="1" applyBorder="1" applyAlignment="1">
      <alignment wrapText="1"/>
    </xf>
    <xf numFmtId="16" fontId="7" fillId="0" borderId="54" xfId="0" applyNumberFormat="1" applyFont="1" applyBorder="1" applyAlignment="1">
      <alignment horizontal="center" wrapText="1"/>
    </xf>
    <xf numFmtId="0" fontId="7" fillId="0" borderId="55" xfId="0" applyFont="1" applyBorder="1" applyAlignment="1">
      <alignment horizontal="center" vertical="center" wrapText="1"/>
    </xf>
    <xf numFmtId="16" fontId="7" fillId="0" borderId="55" xfId="0" applyNumberFormat="1" applyFont="1" applyBorder="1" applyAlignment="1">
      <alignment horizontal="center" vertical="center" wrapText="1"/>
    </xf>
    <xf numFmtId="16" fontId="7" fillId="0" borderId="56" xfId="0" applyNumberFormat="1" applyFont="1" applyBorder="1" applyAlignment="1">
      <alignment horizontal="center" vertical="center" wrapText="1"/>
    </xf>
    <xf numFmtId="164" fontId="7" fillId="0" borderId="14" xfId="1" quotePrefix="1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/>
    <xf numFmtId="16" fontId="7" fillId="6" borderId="10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164" fontId="13" fillId="6" borderId="10" xfId="0" applyNumberFormat="1" applyFont="1" applyFill="1" applyBorder="1" applyAlignment="1">
      <alignment horizontal="center"/>
    </xf>
    <xf numFmtId="0" fontId="6" fillId="8" borderId="58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8" borderId="59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7" fillId="8" borderId="25" xfId="0" applyFont="1" applyFill="1" applyBorder="1" applyAlignment="1">
      <alignment wrapText="1"/>
    </xf>
    <xf numFmtId="0" fontId="7" fillId="8" borderId="27" xfId="0" applyFont="1" applyFill="1" applyBorder="1" applyAlignment="1">
      <alignment wrapText="1"/>
    </xf>
    <xf numFmtId="0" fontId="7" fillId="6" borderId="0" xfId="0" applyFont="1" applyFill="1" applyAlignment="1">
      <alignment vertical="center"/>
    </xf>
    <xf numFmtId="164" fontId="13" fillId="0" borderId="0" xfId="1" applyFont="1" applyBorder="1" applyAlignment="1">
      <alignment horizontal="center"/>
    </xf>
    <xf numFmtId="0" fontId="43" fillId="0" borderId="0" xfId="0" applyFont="1"/>
    <xf numFmtId="164" fontId="45" fillId="0" borderId="35" xfId="1" applyFont="1" applyBorder="1" applyAlignment="1">
      <alignment horizontal="center" vertical="center"/>
    </xf>
    <xf numFmtId="0" fontId="7" fillId="6" borderId="29" xfId="0" applyFont="1" applyFill="1" applyBorder="1" applyAlignment="1">
      <alignment horizontal="center" wrapText="1"/>
    </xf>
    <xf numFmtId="0" fontId="7" fillId="6" borderId="31" xfId="0" applyFont="1" applyFill="1" applyBorder="1" applyAlignment="1">
      <alignment horizontal="center" wrapText="1"/>
    </xf>
    <xf numFmtId="0" fontId="11" fillId="7" borderId="50" xfId="0" applyFont="1" applyFill="1" applyBorder="1" applyAlignment="1" applyProtection="1">
      <alignment horizontal="center" vertical="center" wrapText="1"/>
      <protection hidden="1"/>
    </xf>
    <xf numFmtId="16" fontId="13" fillId="0" borderId="8" xfId="0" applyNumberFormat="1" applyFont="1" applyBorder="1" applyAlignment="1">
      <alignment horizontal="center" vertical="center"/>
    </xf>
    <xf numFmtId="164" fontId="13" fillId="0" borderId="8" xfId="1" quotePrefix="1" applyFont="1" applyBorder="1" applyAlignment="1">
      <alignment horizontal="center" vertical="center"/>
    </xf>
    <xf numFmtId="0" fontId="0" fillId="0" borderId="9" xfId="0" applyBorder="1"/>
    <xf numFmtId="164" fontId="45" fillId="0" borderId="63" xfId="0" applyNumberFormat="1" applyFont="1" applyBorder="1" applyAlignment="1">
      <alignment horizontal="center" vertical="center" wrapText="1"/>
    </xf>
    <xf numFmtId="164" fontId="45" fillId="0" borderId="64" xfId="0" applyNumberFormat="1" applyFont="1" applyBorder="1" applyAlignment="1">
      <alignment horizontal="center"/>
    </xf>
    <xf numFmtId="0" fontId="7" fillId="0" borderId="0" xfId="0" applyFont="1"/>
    <xf numFmtId="164" fontId="7" fillId="0" borderId="35" xfId="1" applyFont="1" applyBorder="1" applyAlignment="1">
      <alignment horizontal="center" vertical="center"/>
    </xf>
    <xf numFmtId="164" fontId="7" fillId="0" borderId="63" xfId="1" quotePrefix="1" applyFont="1" applyBorder="1" applyAlignment="1">
      <alignment horizontal="center" vertical="center"/>
    </xf>
    <xf numFmtId="164" fontId="7" fillId="0" borderId="35" xfId="1" quotePrefix="1" applyFont="1" applyBorder="1" applyAlignment="1">
      <alignment horizontal="center" vertical="center"/>
    </xf>
    <xf numFmtId="165" fontId="19" fillId="5" borderId="2" xfId="2" applyFont="1" applyBorder="1">
      <alignment vertical="center"/>
    </xf>
    <xf numFmtId="0" fontId="36" fillId="0" borderId="7" xfId="0" applyFont="1" applyBorder="1"/>
    <xf numFmtId="0" fontId="46" fillId="0" borderId="12" xfId="0" applyFont="1" applyBorder="1"/>
    <xf numFmtId="16" fontId="7" fillId="0" borderId="35" xfId="0" applyNumberFormat="1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164" fontId="7" fillId="6" borderId="10" xfId="1" applyFont="1" applyFill="1" applyBorder="1" applyAlignment="1">
      <alignment horizontal="center" vertical="center"/>
    </xf>
    <xf numFmtId="164" fontId="7" fillId="0" borderId="14" xfId="1" applyFont="1" applyBorder="1" applyAlignment="1">
      <alignment horizontal="center" vertical="center"/>
    </xf>
    <xf numFmtId="164" fontId="13" fillId="0" borderId="76" xfId="1" applyFont="1" applyBorder="1" applyAlignment="1">
      <alignment horizontal="center" vertical="center"/>
    </xf>
    <xf numFmtId="164" fontId="13" fillId="0" borderId="34" xfId="1" applyFont="1" applyBorder="1" applyAlignment="1">
      <alignment horizontal="center" vertical="center"/>
    </xf>
    <xf numFmtId="164" fontId="13" fillId="0" borderId="29" xfId="1" applyFont="1" applyBorder="1" applyAlignment="1">
      <alignment horizontal="center" vertical="center"/>
    </xf>
    <xf numFmtId="164" fontId="13" fillId="0" borderId="31" xfId="1" applyFont="1" applyBorder="1" applyAlignment="1">
      <alignment horizontal="center" vertical="center"/>
    </xf>
    <xf numFmtId="164" fontId="13" fillId="0" borderId="28" xfId="1" applyFont="1" applyBorder="1" applyAlignment="1">
      <alignment horizontal="center" vertical="center"/>
    </xf>
    <xf numFmtId="164" fontId="13" fillId="0" borderId="30" xfId="1" applyFont="1" applyBorder="1" applyAlignment="1">
      <alignment horizontal="center" vertical="center"/>
    </xf>
    <xf numFmtId="0" fontId="7" fillId="6" borderId="28" xfId="0" applyFont="1" applyFill="1" applyBorder="1" applyAlignment="1">
      <alignment vertical="center"/>
    </xf>
    <xf numFmtId="164" fontId="7" fillId="6" borderId="10" xfId="1" quotePrefix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 vertical="center" wrapText="1"/>
    </xf>
    <xf numFmtId="164" fontId="7" fillId="6" borderId="10" xfId="0" applyNumberFormat="1" applyFont="1" applyFill="1" applyBorder="1" applyAlignment="1">
      <alignment horizontal="center"/>
    </xf>
    <xf numFmtId="0" fontId="11" fillId="7" borderId="10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164" fontId="7" fillId="6" borderId="11" xfId="0" applyNumberFormat="1" applyFont="1" applyFill="1" applyBorder="1" applyAlignment="1">
      <alignment horizontal="center"/>
    </xf>
    <xf numFmtId="0" fontId="7" fillId="8" borderId="0" xfId="0" applyFont="1" applyFill="1" applyAlignment="1">
      <alignment wrapText="1"/>
    </xf>
    <xf numFmtId="1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16" fontId="7" fillId="0" borderId="0" xfId="0" applyNumberFormat="1" applyFont="1" applyAlignment="1">
      <alignment horizontal="center" vertical="center" wrapText="1"/>
    </xf>
    <xf numFmtId="16" fontId="7" fillId="4" borderId="10" xfId="0" applyNumberFormat="1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 wrapText="1"/>
    </xf>
    <xf numFmtId="0" fontId="11" fillId="4" borderId="35" xfId="0" applyFont="1" applyFill="1" applyBorder="1" applyAlignment="1">
      <alignment horizontal="center"/>
    </xf>
    <xf numFmtId="0" fontId="5" fillId="3" borderId="35" xfId="0" applyFont="1" applyFill="1" applyBorder="1"/>
    <xf numFmtId="0" fontId="31" fillId="3" borderId="35" xfId="0" applyFont="1" applyFill="1" applyBorder="1"/>
    <xf numFmtId="0" fontId="11" fillId="4" borderId="35" xfId="0" applyFont="1" applyFill="1" applyBorder="1"/>
    <xf numFmtId="0" fontId="7" fillId="0" borderId="35" xfId="0" applyFont="1" applyBorder="1"/>
    <xf numFmtId="0" fontId="21" fillId="0" borderId="35" xfId="0" applyFont="1" applyBorder="1" applyAlignment="1">
      <alignment vertical="center"/>
    </xf>
    <xf numFmtId="0" fontId="20" fillId="8" borderId="35" xfId="0" applyFont="1" applyFill="1" applyBorder="1" applyAlignment="1">
      <alignment horizontal="center" vertical="center" wrapText="1"/>
    </xf>
    <xf numFmtId="0" fontId="21" fillId="6" borderId="35" xfId="0" applyFont="1" applyFill="1" applyBorder="1" applyAlignment="1">
      <alignment vertical="center"/>
    </xf>
    <xf numFmtId="164" fontId="23" fillId="0" borderId="35" xfId="1" applyFont="1" applyBorder="1" applyAlignment="1">
      <alignment horizontal="center" vertical="center"/>
    </xf>
    <xf numFmtId="0" fontId="20" fillId="8" borderId="35" xfId="0" applyFont="1" applyFill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164" fontId="23" fillId="0" borderId="35" xfId="1" quotePrefix="1" applyFont="1" applyBorder="1" applyAlignment="1">
      <alignment horizontal="center" vertical="center"/>
    </xf>
    <xf numFmtId="16" fontId="21" fillId="8" borderId="35" xfId="0" applyNumberFormat="1" applyFont="1" applyFill="1" applyBorder="1" applyAlignment="1">
      <alignment horizontal="center" vertical="center"/>
    </xf>
    <xf numFmtId="0" fontId="13" fillId="6" borderId="35" xfId="0" applyFont="1" applyFill="1" applyBorder="1"/>
    <xf numFmtId="0" fontId="32" fillId="0" borderId="0" xfId="0" applyFont="1"/>
    <xf numFmtId="164" fontId="6" fillId="0" borderId="40" xfId="0" applyNumberFormat="1" applyFont="1" applyBorder="1" applyAlignment="1">
      <alignment horizontal="center" vertical="center" wrapText="1"/>
    </xf>
    <xf numFmtId="164" fontId="6" fillId="4" borderId="40" xfId="0" applyNumberFormat="1" applyFont="1" applyFill="1" applyBorder="1" applyAlignment="1">
      <alignment horizontal="center" vertical="center" wrapText="1"/>
    </xf>
    <xf numFmtId="164" fontId="6" fillId="4" borderId="41" xfId="0" applyNumberFormat="1" applyFont="1" applyFill="1" applyBorder="1" applyAlignment="1">
      <alignment horizontal="center" vertical="center" wrapText="1"/>
    </xf>
    <xf numFmtId="164" fontId="5" fillId="3" borderId="36" xfId="0" applyNumberFormat="1" applyFont="1" applyFill="1" applyBorder="1" applyAlignment="1">
      <alignment vertical="center"/>
    </xf>
    <xf numFmtId="164" fontId="5" fillId="3" borderId="37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5" fontId="19" fillId="5" borderId="35" xfId="2" applyFont="1" applyBorder="1">
      <alignment vertical="center"/>
    </xf>
    <xf numFmtId="164" fontId="6" fillId="7" borderId="35" xfId="3" applyFont="1" applyFill="1" applyBorder="1" applyAlignment="1" applyProtection="1">
      <alignment horizontal="left" vertical="center" wrapText="1"/>
      <protection hidden="1"/>
    </xf>
    <xf numFmtId="164" fontId="6" fillId="7" borderId="35" xfId="3" applyFont="1" applyFill="1" applyBorder="1" applyAlignment="1" applyProtection="1">
      <alignment horizontal="center" vertical="center" wrapText="1"/>
      <protection hidden="1"/>
    </xf>
    <xf numFmtId="164" fontId="45" fillId="8" borderId="35" xfId="1" quotePrefix="1" applyFont="1" applyFill="1" applyBorder="1" applyAlignment="1">
      <alignment horizontal="left" vertical="center"/>
    </xf>
    <xf numFmtId="164" fontId="45" fillId="0" borderId="35" xfId="1" quotePrefix="1" applyFont="1" applyBorder="1" applyAlignment="1">
      <alignment horizontal="center" vertical="center"/>
    </xf>
    <xf numFmtId="164" fontId="45" fillId="0" borderId="35" xfId="1" quotePrefix="1" applyFont="1" applyBorder="1" applyAlignment="1">
      <alignment horizontal="left" vertical="center" wrapText="1"/>
    </xf>
    <xf numFmtId="164" fontId="45" fillId="0" borderId="35" xfId="1" quotePrefix="1" applyFont="1" applyBorder="1" applyAlignment="1">
      <alignment horizontal="left" vertical="center"/>
    </xf>
    <xf numFmtId="164" fontId="7" fillId="8" borderId="35" xfId="1" quotePrefix="1" applyFont="1" applyFill="1" applyBorder="1" applyAlignment="1">
      <alignment horizontal="left" vertical="center"/>
    </xf>
    <xf numFmtId="0" fontId="7" fillId="0" borderId="32" xfId="0" applyFont="1" applyBorder="1"/>
    <xf numFmtId="164" fontId="13" fillId="0" borderId="32" xfId="1" applyFont="1" applyBorder="1" applyAlignment="1">
      <alignment horizontal="center" vertical="center"/>
    </xf>
    <xf numFmtId="164" fontId="13" fillId="0" borderId="79" xfId="1" applyFont="1" applyBorder="1" applyAlignment="1">
      <alignment horizontal="center" vertical="center"/>
    </xf>
    <xf numFmtId="164" fontId="13" fillId="0" borderId="78" xfId="1" applyFont="1" applyBorder="1" applyAlignment="1">
      <alignment horizontal="center" vertical="center"/>
    </xf>
    <xf numFmtId="164" fontId="13" fillId="0" borderId="15" xfId="1" applyFont="1" applyBorder="1" applyAlignment="1">
      <alignment horizontal="center"/>
    </xf>
    <xf numFmtId="164" fontId="7" fillId="0" borderId="65" xfId="0" applyNumberFormat="1" applyFont="1" applyBorder="1" applyAlignment="1">
      <alignment horizontal="center"/>
    </xf>
    <xf numFmtId="164" fontId="7" fillId="0" borderId="0" xfId="1" quotePrefix="1" applyFont="1" applyBorder="1" applyAlignment="1">
      <alignment horizontal="center" vertical="center"/>
    </xf>
    <xf numFmtId="164" fontId="7" fillId="0" borderId="0" xfId="1" quotePrefix="1" applyFont="1" applyBorder="1" applyAlignment="1">
      <alignment horizontal="center"/>
    </xf>
    <xf numFmtId="165" fontId="11" fillId="5" borderId="3" xfId="2" applyFont="1" applyBorder="1">
      <alignment vertical="center"/>
    </xf>
    <xf numFmtId="165" fontId="11" fillId="5" borderId="52" xfId="2" applyFont="1" applyBorder="1">
      <alignment vertical="center"/>
    </xf>
    <xf numFmtId="164" fontId="7" fillId="0" borderId="70" xfId="1" applyFont="1" applyBorder="1" applyAlignment="1">
      <alignment horizontal="center" vertical="center"/>
    </xf>
    <xf numFmtId="0" fontId="7" fillId="7" borderId="77" xfId="0" quotePrefix="1" applyFont="1" applyFill="1" applyBorder="1" applyAlignment="1" applyProtection="1">
      <alignment vertical="center" wrapText="1"/>
      <protection hidden="1"/>
    </xf>
    <xf numFmtId="0" fontId="7" fillId="7" borderId="73" xfId="0" applyFont="1" applyFill="1" applyBorder="1" applyAlignment="1" applyProtection="1">
      <alignment vertical="center" wrapText="1"/>
      <protection hidden="1"/>
    </xf>
    <xf numFmtId="164" fontId="7" fillId="6" borderId="69" xfId="1" applyFont="1" applyFill="1" applyBorder="1" applyAlignment="1">
      <alignment horizontal="center" vertical="center"/>
    </xf>
    <xf numFmtId="164" fontId="7" fillId="6" borderId="35" xfId="1" applyFont="1" applyFill="1" applyBorder="1" applyAlignment="1">
      <alignment horizontal="center" vertical="center"/>
    </xf>
    <xf numFmtId="164" fontId="7" fillId="6" borderId="35" xfId="1" applyFont="1" applyFill="1" applyBorder="1" applyAlignment="1">
      <alignment horizontal="center"/>
    </xf>
    <xf numFmtId="164" fontId="7" fillId="6" borderId="35" xfId="0" applyNumberFormat="1" applyFont="1" applyFill="1" applyBorder="1" applyAlignment="1">
      <alignment horizontal="center" vertical="center" wrapText="1"/>
    </xf>
    <xf numFmtId="164" fontId="7" fillId="6" borderId="65" xfId="0" applyNumberFormat="1" applyFont="1" applyFill="1" applyBorder="1" applyAlignment="1">
      <alignment horizontal="center"/>
    </xf>
    <xf numFmtId="0" fontId="7" fillId="7" borderId="74" xfId="0" applyFont="1" applyFill="1" applyBorder="1" applyAlignment="1" applyProtection="1">
      <alignment vertical="center" wrapText="1"/>
      <protection hidden="1"/>
    </xf>
    <xf numFmtId="164" fontId="7" fillId="6" borderId="72" xfId="1" applyFont="1" applyFill="1" applyBorder="1" applyAlignment="1">
      <alignment horizontal="center" vertical="center"/>
    </xf>
    <xf numFmtId="164" fontId="7" fillId="6" borderId="48" xfId="1" applyFont="1" applyFill="1" applyBorder="1" applyAlignment="1">
      <alignment horizontal="center" vertical="center"/>
    </xf>
    <xf numFmtId="164" fontId="7" fillId="6" borderId="48" xfId="1" applyFont="1" applyFill="1" applyBorder="1" applyAlignment="1">
      <alignment horizontal="center"/>
    </xf>
    <xf numFmtId="164" fontId="7" fillId="6" borderId="48" xfId="0" applyNumberFormat="1" applyFont="1" applyFill="1" applyBorder="1" applyAlignment="1">
      <alignment horizontal="center" vertical="center" wrapText="1"/>
    </xf>
    <xf numFmtId="164" fontId="7" fillId="6" borderId="66" xfId="0" applyNumberFormat="1" applyFont="1" applyFill="1" applyBorder="1" applyAlignment="1">
      <alignment horizontal="center"/>
    </xf>
    <xf numFmtId="164" fontId="7" fillId="6" borderId="62" xfId="1" applyFont="1" applyFill="1" applyBorder="1" applyAlignment="1">
      <alignment horizontal="center" vertical="center"/>
    </xf>
    <xf numFmtId="164" fontId="7" fillId="6" borderId="62" xfId="1" applyFont="1" applyFill="1" applyBorder="1" applyAlignment="1">
      <alignment horizontal="center"/>
    </xf>
    <xf numFmtId="164" fontId="7" fillId="6" borderId="62" xfId="0" applyNumberFormat="1" applyFont="1" applyFill="1" applyBorder="1" applyAlignment="1">
      <alignment horizontal="center" vertical="center" wrapText="1"/>
    </xf>
    <xf numFmtId="164" fontId="7" fillId="6" borderId="67" xfId="0" applyNumberFormat="1" applyFont="1" applyFill="1" applyBorder="1" applyAlignment="1">
      <alignment horizontal="center"/>
    </xf>
    <xf numFmtId="0" fontId="7" fillId="7" borderId="0" xfId="0" applyFont="1" applyFill="1" applyAlignment="1" applyProtection="1">
      <alignment vertical="center" wrapText="1"/>
      <protection hidden="1"/>
    </xf>
    <xf numFmtId="164" fontId="7" fillId="6" borderId="0" xfId="1" applyFont="1" applyFill="1" applyBorder="1" applyAlignment="1">
      <alignment horizontal="center" vertical="center"/>
    </xf>
    <xf numFmtId="164" fontId="7" fillId="6" borderId="0" xfId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 vertical="center" wrapText="1"/>
    </xf>
    <xf numFmtId="164" fontId="7" fillId="6" borderId="0" xfId="0" applyNumberFormat="1" applyFont="1" applyFill="1" applyAlignment="1">
      <alignment horizontal="center"/>
    </xf>
    <xf numFmtId="0" fontId="7" fillId="7" borderId="12" xfId="0" applyFont="1" applyFill="1" applyBorder="1" applyAlignment="1" applyProtection="1">
      <alignment horizontal="left" vertical="center" wrapText="1"/>
      <protection hidden="1"/>
    </xf>
    <xf numFmtId="16" fontId="49" fillId="0" borderId="35" xfId="0" applyNumberFormat="1" applyFont="1" applyBorder="1" applyAlignment="1">
      <alignment horizontal="center"/>
    </xf>
    <xf numFmtId="164" fontId="7" fillId="0" borderId="69" xfId="1" applyFont="1" applyBorder="1" applyAlignment="1">
      <alignment horizontal="center" vertical="center"/>
    </xf>
    <xf numFmtId="0" fontId="7" fillId="6" borderId="10" xfId="0" applyFont="1" applyFill="1" applyBorder="1" applyAlignment="1">
      <alignment vertical="center"/>
    </xf>
    <xf numFmtId="164" fontId="7" fillId="0" borderId="80" xfId="1" quotePrefix="1" applyFont="1" applyBorder="1" applyAlignment="1">
      <alignment horizontal="center" vertical="center"/>
    </xf>
    <xf numFmtId="164" fontId="7" fillId="0" borderId="70" xfId="1" quotePrefix="1" applyFont="1" applyBorder="1" applyAlignment="1">
      <alignment horizontal="center" vertical="center"/>
    </xf>
    <xf numFmtId="164" fontId="7" fillId="0" borderId="80" xfId="1" applyFont="1" applyBorder="1" applyAlignment="1">
      <alignment horizontal="center" vertical="center"/>
    </xf>
    <xf numFmtId="164" fontId="7" fillId="0" borderId="68" xfId="1" applyFont="1" applyBorder="1" applyAlignment="1">
      <alignment horizontal="center" vertical="center"/>
    </xf>
    <xf numFmtId="0" fontId="6" fillId="7" borderId="50" xfId="0" applyFont="1" applyFill="1" applyBorder="1" applyAlignment="1" applyProtection="1">
      <alignment vertical="center" wrapText="1"/>
      <protection hidden="1"/>
    </xf>
    <xf numFmtId="0" fontId="6" fillId="7" borderId="54" xfId="0" applyFont="1" applyFill="1" applyBorder="1" applyAlignment="1" applyProtection="1">
      <alignment horizontal="center" vertical="center" wrapText="1"/>
      <protection hidden="1"/>
    </xf>
    <xf numFmtId="0" fontId="6" fillId="7" borderId="55" xfId="0" applyFont="1" applyFill="1" applyBorder="1" applyAlignment="1" applyProtection="1">
      <alignment horizontal="center" vertical="center" wrapText="1"/>
      <protection hidden="1"/>
    </xf>
    <xf numFmtId="164" fontId="7" fillId="6" borderId="80" xfId="1" applyFont="1" applyFill="1" applyBorder="1" applyAlignment="1">
      <alignment horizontal="center" vertical="center"/>
    </xf>
    <xf numFmtId="164" fontId="7" fillId="6" borderId="68" xfId="1" applyFont="1" applyFill="1" applyBorder="1" applyAlignment="1">
      <alignment horizontal="center" vertical="center"/>
    </xf>
    <xf numFmtId="164" fontId="7" fillId="6" borderId="68" xfId="1" applyFont="1" applyFill="1" applyBorder="1" applyAlignment="1">
      <alignment horizontal="center"/>
    </xf>
    <xf numFmtId="164" fontId="7" fillId="6" borderId="68" xfId="0" applyNumberFormat="1" applyFont="1" applyFill="1" applyBorder="1" applyAlignment="1">
      <alignment horizontal="center" vertical="center" wrapText="1"/>
    </xf>
    <xf numFmtId="164" fontId="7" fillId="6" borderId="81" xfId="0" applyNumberFormat="1" applyFont="1" applyFill="1" applyBorder="1" applyAlignment="1">
      <alignment horizontal="center"/>
    </xf>
    <xf numFmtId="0" fontId="11" fillId="7" borderId="42" xfId="0" applyFont="1" applyFill="1" applyBorder="1" applyAlignment="1" applyProtection="1">
      <alignment horizontal="center" vertical="center" wrapText="1"/>
      <protection hidden="1"/>
    </xf>
    <xf numFmtId="0" fontId="7" fillId="7" borderId="27" xfId="0" quotePrefix="1" applyFont="1" applyFill="1" applyBorder="1" applyAlignment="1" applyProtection="1">
      <alignment vertical="center" wrapText="1"/>
      <protection hidden="1"/>
    </xf>
    <xf numFmtId="164" fontId="7" fillId="6" borderId="82" xfId="1" applyFont="1" applyFill="1" applyBorder="1" applyAlignment="1">
      <alignment horizontal="center" vertical="center"/>
    </xf>
    <xf numFmtId="165" fontId="19" fillId="5" borderId="38" xfId="2" applyFont="1" applyBorder="1">
      <alignment vertical="center"/>
    </xf>
    <xf numFmtId="164" fontId="44" fillId="6" borderId="42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" fontId="13" fillId="0" borderId="70" xfId="0" applyNumberFormat="1" applyFont="1" applyBorder="1" applyAlignment="1">
      <alignment horizontal="center" vertical="center"/>
    </xf>
    <xf numFmtId="164" fontId="13" fillId="0" borderId="70" xfId="0" applyNumberFormat="1" applyFont="1" applyBorder="1" applyAlignment="1">
      <alignment horizontal="center"/>
    </xf>
    <xf numFmtId="0" fontId="13" fillId="0" borderId="70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164" fontId="7" fillId="0" borderId="60" xfId="0" applyNumberFormat="1" applyFont="1" applyBorder="1" applyAlignment="1">
      <alignment horizontal="center" vertical="center"/>
    </xf>
    <xf numFmtId="164" fontId="7" fillId="0" borderId="61" xfId="1" applyFont="1" applyBorder="1" applyAlignment="1">
      <alignment horizontal="center" vertical="center"/>
    </xf>
    <xf numFmtId="0" fontId="7" fillId="6" borderId="75" xfId="0" applyFont="1" applyFill="1" applyBorder="1"/>
    <xf numFmtId="0" fontId="38" fillId="0" borderId="0" xfId="0" applyFont="1" applyAlignment="1">
      <alignment vertical="center"/>
    </xf>
    <xf numFmtId="16" fontId="53" fillId="4" borderId="0" xfId="0" applyNumberFormat="1" applyFont="1" applyFill="1" applyAlignment="1">
      <alignment horizontal="center" wrapText="1"/>
    </xf>
    <xf numFmtId="0" fontId="54" fillId="0" borderId="0" xfId="0" applyFont="1" applyAlignment="1">
      <alignment horizontal="center"/>
    </xf>
    <xf numFmtId="0" fontId="53" fillId="0" borderId="0" xfId="0" applyFont="1"/>
    <xf numFmtId="16" fontId="53" fillId="4" borderId="0" xfId="0" applyNumberFormat="1" applyFont="1" applyFill="1" applyAlignment="1">
      <alignment horizontal="center"/>
    </xf>
    <xf numFmtId="16" fontId="7" fillId="0" borderId="85" xfId="0" applyNumberFormat="1" applyFont="1" applyBorder="1" applyAlignment="1">
      <alignment horizontal="center"/>
    </xf>
    <xf numFmtId="0" fontId="11" fillId="4" borderId="48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left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44" fillId="6" borderId="18" xfId="0" applyFont="1" applyFill="1" applyBorder="1" applyAlignment="1">
      <alignment horizontal="center" vertical="center" wrapText="1"/>
    </xf>
    <xf numFmtId="16" fontId="7" fillId="6" borderId="7" xfId="0" applyNumberFormat="1" applyFont="1" applyFill="1" applyBorder="1" applyAlignment="1">
      <alignment horizontal="center" vertical="center"/>
    </xf>
    <xf numFmtId="16" fontId="7" fillId="6" borderId="8" xfId="0" applyNumberFormat="1" applyFont="1" applyFill="1" applyBorder="1" applyAlignment="1">
      <alignment horizontal="center" vertical="center"/>
    </xf>
    <xf numFmtId="164" fontId="7" fillId="6" borderId="8" xfId="1" applyFont="1" applyFill="1" applyBorder="1" applyAlignment="1">
      <alignment horizontal="center" vertical="center"/>
    </xf>
    <xf numFmtId="164" fontId="7" fillId="6" borderId="9" xfId="1" applyFont="1" applyFill="1" applyBorder="1" applyAlignment="1">
      <alignment horizontal="center" vertical="center"/>
    </xf>
    <xf numFmtId="16" fontId="7" fillId="6" borderId="12" xfId="0" applyNumberFormat="1" applyFont="1" applyFill="1" applyBorder="1" applyAlignment="1">
      <alignment horizontal="center" vertical="center"/>
    </xf>
    <xf numFmtId="164" fontId="7" fillId="6" borderId="11" xfId="1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wrapText="1"/>
    </xf>
    <xf numFmtId="0" fontId="7" fillId="6" borderId="7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" fontId="7" fillId="6" borderId="14" xfId="0" applyNumberFormat="1" applyFont="1" applyFill="1" applyBorder="1" applyAlignment="1">
      <alignment horizontal="center" vertical="center"/>
    </xf>
    <xf numFmtId="164" fontId="7" fillId="6" borderId="14" xfId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vertical="center"/>
    </xf>
    <xf numFmtId="164" fontId="14" fillId="0" borderId="12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0" fontId="7" fillId="6" borderId="87" xfId="0" applyFont="1" applyFill="1" applyBorder="1" applyAlignment="1">
      <alignment vertical="center"/>
    </xf>
    <xf numFmtId="0" fontId="7" fillId="0" borderId="31" xfId="0" applyFont="1" applyBorder="1"/>
    <xf numFmtId="0" fontId="7" fillId="0" borderId="87" xfId="0" applyFont="1" applyBorder="1"/>
    <xf numFmtId="0" fontId="7" fillId="6" borderId="87" xfId="0" applyFont="1" applyFill="1" applyBorder="1"/>
    <xf numFmtId="0" fontId="6" fillId="6" borderId="28" xfId="0" applyFont="1" applyFill="1" applyBorder="1" applyAlignment="1" applyProtection="1">
      <alignment vertical="center"/>
      <protection hidden="1"/>
    </xf>
    <xf numFmtId="0" fontId="7" fillId="7" borderId="88" xfId="0" applyFont="1" applyFill="1" applyBorder="1" applyAlignment="1" applyProtection="1">
      <alignment vertical="center" wrapText="1"/>
      <protection hidden="1"/>
    </xf>
    <xf numFmtId="0" fontId="50" fillId="0" borderId="0" xfId="0" applyFont="1"/>
    <xf numFmtId="16" fontId="37" fillId="0" borderId="0" xfId="0" applyNumberFormat="1" applyFont="1" applyAlignment="1">
      <alignment horizontal="center"/>
    </xf>
    <xf numFmtId="0" fontId="50" fillId="0" borderId="75" xfId="0" applyFont="1" applyBorder="1"/>
    <xf numFmtId="16" fontId="37" fillId="0" borderId="60" xfId="0" applyNumberFormat="1" applyFont="1" applyBorder="1" applyAlignment="1">
      <alignment horizontal="center"/>
    </xf>
    <xf numFmtId="16" fontId="37" fillId="0" borderId="61" xfId="0" applyNumberFormat="1" applyFont="1" applyBorder="1" applyAlignment="1">
      <alignment horizontal="center"/>
    </xf>
    <xf numFmtId="0" fontId="50" fillId="0" borderId="12" xfId="0" applyFont="1" applyBorder="1"/>
    <xf numFmtId="16" fontId="22" fillId="4" borderId="0" xfId="0" applyNumberFormat="1" applyFont="1" applyFill="1" applyAlignment="1">
      <alignment horizontal="center" wrapText="1"/>
    </xf>
    <xf numFmtId="0" fontId="57" fillId="0" borderId="0" xfId="0" applyFont="1" applyAlignment="1">
      <alignment horizontal="center"/>
    </xf>
    <xf numFmtId="16" fontId="22" fillId="4" borderId="0" xfId="0" applyNumberFormat="1" applyFont="1" applyFill="1" applyAlignment="1">
      <alignment horizontal="center"/>
    </xf>
    <xf numFmtId="0" fontId="11" fillId="4" borderId="42" xfId="0" applyFont="1" applyFill="1" applyBorder="1" applyAlignment="1">
      <alignment vertical="center"/>
    </xf>
    <xf numFmtId="0" fontId="11" fillId="4" borderId="40" xfId="0" applyFont="1" applyFill="1" applyBorder="1" applyAlignment="1">
      <alignment horizont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7" fillId="0" borderId="71" xfId="0" applyFont="1" applyBorder="1"/>
    <xf numFmtId="16" fontId="7" fillId="4" borderId="10" xfId="0" applyNumberFormat="1" applyFont="1" applyFill="1" applyBorder="1" applyAlignment="1">
      <alignment horizontal="center" wrapText="1"/>
    </xf>
    <xf numFmtId="0" fontId="59" fillId="0" borderId="10" xfId="0" applyFont="1" applyBorder="1" applyAlignment="1">
      <alignment horizontal="center"/>
    </xf>
    <xf numFmtId="16" fontId="7" fillId="4" borderId="14" xfId="0" applyNumberFormat="1" applyFont="1" applyFill="1" applyBorder="1" applyAlignment="1">
      <alignment horizontal="center" wrapText="1"/>
    </xf>
    <xf numFmtId="0" fontId="59" fillId="0" borderId="14" xfId="0" applyFont="1" applyBorder="1" applyAlignment="1">
      <alignment horizontal="center"/>
    </xf>
    <xf numFmtId="16" fontId="7" fillId="4" borderId="14" xfId="0" applyNumberFormat="1" applyFont="1" applyFill="1" applyBorder="1" applyAlignment="1">
      <alignment horizontal="center"/>
    </xf>
    <xf numFmtId="164" fontId="60" fillId="0" borderId="0" xfId="1" applyFont="1" applyBorder="1" applyAlignment="1">
      <alignment horizontal="center"/>
    </xf>
    <xf numFmtId="0" fontId="61" fillId="0" borderId="0" xfId="0" applyFont="1"/>
    <xf numFmtId="0" fontId="60" fillId="6" borderId="33" xfId="0" applyFont="1" applyFill="1" applyBorder="1"/>
    <xf numFmtId="164" fontId="60" fillId="0" borderId="89" xfId="0" applyNumberFormat="1" applyFont="1" applyBorder="1" applyAlignment="1">
      <alignment horizontal="center" vertical="center"/>
    </xf>
    <xf numFmtId="164" fontId="60" fillId="0" borderId="60" xfId="0" applyNumberFormat="1" applyFont="1" applyBorder="1" applyAlignment="1">
      <alignment horizontal="center" vertical="center"/>
    </xf>
    <xf numFmtId="164" fontId="60" fillId="0" borderId="61" xfId="1" applyFont="1" applyBorder="1" applyAlignment="1">
      <alignment horizontal="center" vertical="center"/>
    </xf>
    <xf numFmtId="0" fontId="7" fillId="6" borderId="90" xfId="0" applyFont="1" applyFill="1" applyBorder="1"/>
    <xf numFmtId="164" fontId="7" fillId="0" borderId="91" xfId="0" applyNumberFormat="1" applyFont="1" applyBorder="1" applyAlignment="1">
      <alignment horizontal="center" vertical="center"/>
    </xf>
    <xf numFmtId="164" fontId="7" fillId="0" borderId="71" xfId="0" applyNumberFormat="1" applyFont="1" applyBorder="1" applyAlignment="1">
      <alignment horizontal="center" vertical="center"/>
    </xf>
    <xf numFmtId="164" fontId="7" fillId="0" borderId="92" xfId="1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40" fillId="0" borderId="51" xfId="0" applyFont="1" applyBorder="1"/>
    <xf numFmtId="0" fontId="62" fillId="0" borderId="35" xfId="0" applyFont="1" applyBorder="1" applyAlignment="1">
      <alignment vertical="center"/>
    </xf>
    <xf numFmtId="16" fontId="62" fillId="8" borderId="35" xfId="0" applyNumberFormat="1" applyFont="1" applyFill="1" applyBorder="1" applyAlignment="1">
      <alignment horizontal="center" vertical="center"/>
    </xf>
    <xf numFmtId="164" fontId="63" fillId="0" borderId="35" xfId="1" applyFont="1" applyBorder="1" applyAlignment="1">
      <alignment horizontal="center" vertical="center"/>
    </xf>
    <xf numFmtId="0" fontId="64" fillId="0" borderId="12" xfId="0" applyFont="1" applyBorder="1"/>
    <xf numFmtId="0" fontId="7" fillId="11" borderId="27" xfId="0" applyFont="1" applyFill="1" applyBorder="1" applyAlignment="1">
      <alignment vertical="center"/>
    </xf>
    <xf numFmtId="0" fontId="47" fillId="13" borderId="10" xfId="0" applyNumberFormat="1" applyFont="1" applyFill="1" applyBorder="1" applyAlignment="1"/>
    <xf numFmtId="0" fontId="47" fillId="13" borderId="10" xfId="0" applyNumberFormat="1" applyFont="1" applyFill="1" applyBorder="1" applyAlignment="1">
      <alignment horizontal="center"/>
    </xf>
    <xf numFmtId="166" fontId="47" fillId="13" borderId="10" xfId="0" applyNumberFormat="1" applyFont="1" applyFill="1" applyBorder="1" applyAlignment="1">
      <alignment horizontal="center"/>
    </xf>
    <xf numFmtId="166" fontId="47" fillId="13" borderId="10" xfId="0" applyNumberFormat="1" applyFont="1" applyFill="1" applyBorder="1" applyAlignment="1">
      <alignment horizontal="center" vertical="center"/>
    </xf>
    <xf numFmtId="49" fontId="66" fillId="0" borderId="93" xfId="0" applyNumberFormat="1" applyFont="1" applyFill="1" applyBorder="1" applyAlignment="1">
      <alignment horizontal="center" vertical="center" wrapText="1"/>
    </xf>
    <xf numFmtId="49" fontId="67" fillId="0" borderId="93" xfId="0" applyNumberFormat="1" applyFont="1" applyFill="1" applyBorder="1" applyAlignment="1">
      <alignment horizontal="center" vertical="center" wrapText="1"/>
    </xf>
    <xf numFmtId="166" fontId="68" fillId="0" borderId="70" xfId="0" applyNumberFormat="1" applyFont="1" applyFill="1" applyBorder="1" applyAlignment="1">
      <alignment horizontal="center" vertical="center"/>
    </xf>
    <xf numFmtId="49" fontId="70" fillId="0" borderId="94" xfId="0" applyNumberFormat="1" applyFont="1" applyFill="1" applyBorder="1" applyAlignment="1">
      <alignment horizontal="center" vertical="center" wrapText="1"/>
    </xf>
    <xf numFmtId="0" fontId="71" fillId="0" borderId="0" xfId="0" applyFont="1"/>
    <xf numFmtId="166" fontId="72" fillId="0" borderId="94" xfId="0" applyNumberFormat="1" applyFont="1" applyFill="1" applyBorder="1" applyAlignment="1">
      <alignment horizontal="center" vertical="center"/>
    </xf>
    <xf numFmtId="49" fontId="73" fillId="0" borderId="94" xfId="0" applyNumberFormat="1" applyFont="1" applyFill="1" applyBorder="1" applyAlignment="1">
      <alignment horizontal="center" vertical="center" wrapText="1"/>
    </xf>
    <xf numFmtId="166" fontId="72" fillId="0" borderId="70" xfId="0" applyNumberFormat="1" applyFont="1" applyFill="1" applyBorder="1" applyAlignment="1">
      <alignment horizontal="center" vertical="center"/>
    </xf>
    <xf numFmtId="49" fontId="73" fillId="0" borderId="70" xfId="0" applyNumberFormat="1" applyFont="1" applyFill="1" applyBorder="1" applyAlignment="1">
      <alignment horizontal="center" vertical="center" wrapText="1"/>
    </xf>
    <xf numFmtId="0" fontId="74" fillId="13" borderId="0" xfId="0" applyNumberFormat="1" applyFont="1" applyFill="1" applyAlignment="1"/>
    <xf numFmtId="164" fontId="75" fillId="0" borderId="0" xfId="0" applyNumberFormat="1" applyFont="1"/>
    <xf numFmtId="0" fontId="76" fillId="0" borderId="0" xfId="0" applyFont="1"/>
    <xf numFmtId="164" fontId="76" fillId="0" borderId="0" xfId="0" applyNumberFormat="1" applyFont="1" applyFill="1" applyAlignment="1"/>
    <xf numFmtId="164" fontId="38" fillId="0" borderId="0" xfId="0" applyNumberFormat="1" applyFont="1" applyFill="1" applyAlignment="1"/>
    <xf numFmtId="166" fontId="47" fillId="13" borderId="34" xfId="0" applyNumberFormat="1" applyFont="1" applyFill="1" applyBorder="1" applyAlignment="1">
      <alignment horizontal="center"/>
    </xf>
    <xf numFmtId="166" fontId="47" fillId="13" borderId="31" xfId="0" applyNumberFormat="1" applyFont="1" applyFill="1" applyBorder="1" applyAlignment="1">
      <alignment horizontal="center"/>
    </xf>
    <xf numFmtId="0" fontId="65" fillId="0" borderId="10" xfId="0" applyNumberFormat="1" applyFont="1" applyFill="1" applyBorder="1" applyAlignment="1">
      <alignment horizontal="center" vertical="center" wrapText="1"/>
    </xf>
    <xf numFmtId="0" fontId="65" fillId="0" borderId="10" xfId="0" applyNumberFormat="1" applyFont="1" applyFill="1" applyBorder="1" applyAlignment="1">
      <alignment horizontal="center" vertical="center"/>
    </xf>
    <xf numFmtId="0" fontId="65" fillId="0" borderId="94" xfId="0" applyNumberFormat="1" applyFont="1" applyFill="1" applyBorder="1" applyAlignment="1">
      <alignment horizontal="center" vertical="center"/>
    </xf>
    <xf numFmtId="0" fontId="69" fillId="0" borderId="91" xfId="0" applyFont="1" applyBorder="1" applyAlignment="1">
      <alignment horizontal="center" vertical="center" wrapText="1"/>
    </xf>
    <xf numFmtId="0" fontId="69" fillId="0" borderId="95" xfId="0" applyFont="1" applyBorder="1" applyAlignment="1">
      <alignment horizontal="center" vertical="center" wrapText="1"/>
    </xf>
    <xf numFmtId="0" fontId="69" fillId="0" borderId="96" xfId="0" applyFont="1" applyBorder="1" applyAlignment="1">
      <alignment horizontal="center" vertical="center" wrapText="1"/>
    </xf>
    <xf numFmtId="0" fontId="69" fillId="0" borderId="97" xfId="0" applyFont="1" applyBorder="1" applyAlignment="1">
      <alignment horizontal="center" vertical="center" wrapText="1"/>
    </xf>
    <xf numFmtId="0" fontId="69" fillId="0" borderId="98" xfId="0" applyFont="1" applyBorder="1" applyAlignment="1">
      <alignment horizontal="center" vertical="center" wrapText="1"/>
    </xf>
    <xf numFmtId="0" fontId="69" fillId="0" borderId="70" xfId="0" applyFont="1" applyBorder="1" applyAlignment="1">
      <alignment horizontal="center" vertical="center" wrapText="1"/>
    </xf>
    <xf numFmtId="0" fontId="69" fillId="0" borderId="7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9" fillId="5" borderId="85" xfId="0" applyFont="1" applyFill="1" applyBorder="1" applyAlignment="1">
      <alignment vertical="center"/>
    </xf>
    <xf numFmtId="0" fontId="19" fillId="5" borderId="86" xfId="0" applyFont="1" applyFill="1" applyBorder="1" applyAlignment="1">
      <alignment vertical="center"/>
    </xf>
    <xf numFmtId="0" fontId="19" fillId="5" borderId="69" xfId="0" applyFont="1" applyFill="1" applyBorder="1" applyAlignment="1">
      <alignment vertical="center"/>
    </xf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26" fillId="5" borderId="20" xfId="2" applyFont="1" applyBorder="1">
      <alignment vertical="center"/>
    </xf>
    <xf numFmtId="0" fontId="55" fillId="3" borderId="57" xfId="0" applyFont="1" applyFill="1" applyBorder="1" applyAlignment="1">
      <alignment horizontal="left" vertical="center"/>
    </xf>
    <xf numFmtId="0" fontId="55" fillId="3" borderId="0" xfId="0" applyFont="1" applyFill="1" applyAlignment="1">
      <alignment horizontal="left" vertical="center"/>
    </xf>
    <xf numFmtId="0" fontId="27" fillId="10" borderId="23" xfId="0" applyFont="1" applyFill="1" applyBorder="1" applyAlignment="1">
      <alignment horizontal="left"/>
    </xf>
    <xf numFmtId="0" fontId="27" fillId="10" borderId="24" xfId="0" applyFont="1" applyFill="1" applyBorder="1" applyAlignment="1">
      <alignment horizontal="left"/>
    </xf>
    <xf numFmtId="165" fontId="19" fillId="5" borderId="7" xfId="2" applyFont="1" applyBorder="1" applyAlignment="1">
      <alignment horizontal="left" vertical="center"/>
    </xf>
    <xf numFmtId="165" fontId="19" fillId="5" borderId="8" xfId="2" applyFont="1" applyBorder="1" applyAlignment="1">
      <alignment horizontal="left" vertical="center"/>
    </xf>
    <xf numFmtId="165" fontId="19" fillId="5" borderId="9" xfId="2" applyFont="1" applyBorder="1" applyAlignment="1">
      <alignment horizontal="left" vertical="center"/>
    </xf>
    <xf numFmtId="0" fontId="31" fillId="3" borderId="84" xfId="0" applyFont="1" applyFill="1" applyBorder="1" applyAlignment="1">
      <alignment horizontal="center"/>
    </xf>
    <xf numFmtId="0" fontId="31" fillId="3" borderId="0" xfId="0" applyFont="1" applyFill="1" applyAlignment="1">
      <alignment horizontal="center"/>
    </xf>
    <xf numFmtId="0" fontId="27" fillId="5" borderId="36" xfId="0" applyFont="1" applyFill="1" applyBorder="1" applyAlignment="1">
      <alignment horizontal="left"/>
    </xf>
    <xf numFmtId="0" fontId="27" fillId="5" borderId="37" xfId="0" applyFont="1" applyFill="1" applyBorder="1" applyAlignment="1">
      <alignment horizontal="left"/>
    </xf>
    <xf numFmtId="0" fontId="27" fillId="5" borderId="38" xfId="0" applyFont="1" applyFill="1" applyBorder="1" applyAlignment="1">
      <alignment horizontal="left"/>
    </xf>
    <xf numFmtId="0" fontId="27" fillId="5" borderId="0" xfId="0" applyFont="1" applyFill="1" applyAlignment="1">
      <alignment horizontal="left"/>
    </xf>
    <xf numFmtId="0" fontId="27" fillId="5" borderId="43" xfId="0" applyFont="1" applyFill="1" applyBorder="1" applyAlignment="1">
      <alignment horizontal="left" vertical="center"/>
    </xf>
    <xf numFmtId="0" fontId="27" fillId="5" borderId="44" xfId="0" applyFont="1" applyFill="1" applyBorder="1" applyAlignment="1">
      <alignment horizontal="left" vertical="center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511175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S11" sqref="S11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17" max="217" width="17.7109375" customWidth="1"/>
    <col min="218" max="221" width="15.7109375" customWidth="1"/>
    <col min="222" max="222" width="6.42578125" customWidth="1"/>
    <col min="223" max="223" width="9.42578125" customWidth="1"/>
    <col min="224" max="224" width="15.7109375" customWidth="1"/>
    <col min="473" max="473" width="17.7109375" customWidth="1"/>
    <col min="474" max="477" width="15.7109375" customWidth="1"/>
    <col min="478" max="478" width="6.42578125" customWidth="1"/>
    <col min="479" max="479" width="9.42578125" customWidth="1"/>
    <col min="480" max="480" width="15.7109375" customWidth="1"/>
    <col min="729" max="729" width="17.7109375" customWidth="1"/>
    <col min="730" max="733" width="15.7109375" customWidth="1"/>
    <col min="734" max="734" width="6.42578125" customWidth="1"/>
    <col min="735" max="735" width="9.42578125" customWidth="1"/>
    <col min="736" max="736" width="15.7109375" customWidth="1"/>
    <col min="985" max="985" width="17.7109375" customWidth="1"/>
    <col min="986" max="989" width="15.7109375" customWidth="1"/>
    <col min="990" max="990" width="6.42578125" customWidth="1"/>
    <col min="991" max="991" width="9.42578125" customWidth="1"/>
    <col min="992" max="992" width="15.7109375" customWidth="1"/>
    <col min="1241" max="1241" width="17.7109375" customWidth="1"/>
    <col min="1242" max="1245" width="15.7109375" customWidth="1"/>
    <col min="1246" max="1246" width="6.42578125" customWidth="1"/>
    <col min="1247" max="1247" width="9.42578125" customWidth="1"/>
    <col min="1248" max="1248" width="15.7109375" customWidth="1"/>
    <col min="1497" max="1497" width="17.7109375" customWidth="1"/>
    <col min="1498" max="1501" width="15.7109375" customWidth="1"/>
    <col min="1502" max="1502" width="6.42578125" customWidth="1"/>
    <col min="1503" max="1503" width="9.42578125" customWidth="1"/>
    <col min="1504" max="1504" width="15.7109375" customWidth="1"/>
    <col min="1753" max="1753" width="17.7109375" customWidth="1"/>
    <col min="1754" max="1757" width="15.7109375" customWidth="1"/>
    <col min="1758" max="1758" width="6.42578125" customWidth="1"/>
    <col min="1759" max="1759" width="9.42578125" customWidth="1"/>
    <col min="1760" max="1760" width="15.7109375" customWidth="1"/>
    <col min="2009" max="2009" width="17.7109375" customWidth="1"/>
    <col min="2010" max="2013" width="15.7109375" customWidth="1"/>
    <col min="2014" max="2014" width="6.42578125" customWidth="1"/>
    <col min="2015" max="2015" width="9.42578125" customWidth="1"/>
    <col min="2016" max="2016" width="15.7109375" customWidth="1"/>
    <col min="2265" max="2265" width="17.7109375" customWidth="1"/>
    <col min="2266" max="2269" width="15.7109375" customWidth="1"/>
    <col min="2270" max="2270" width="6.42578125" customWidth="1"/>
    <col min="2271" max="2271" width="9.42578125" customWidth="1"/>
    <col min="2272" max="2272" width="15.7109375" customWidth="1"/>
    <col min="2521" max="2521" width="17.7109375" customWidth="1"/>
    <col min="2522" max="2525" width="15.7109375" customWidth="1"/>
    <col min="2526" max="2526" width="6.42578125" customWidth="1"/>
    <col min="2527" max="2527" width="9.42578125" customWidth="1"/>
    <col min="2528" max="2528" width="15.7109375" customWidth="1"/>
    <col min="2777" max="2777" width="17.7109375" customWidth="1"/>
    <col min="2778" max="2781" width="15.7109375" customWidth="1"/>
    <col min="2782" max="2782" width="6.42578125" customWidth="1"/>
    <col min="2783" max="2783" width="9.42578125" customWidth="1"/>
    <col min="2784" max="2784" width="15.7109375" customWidth="1"/>
    <col min="3033" max="3033" width="17.7109375" customWidth="1"/>
    <col min="3034" max="3037" width="15.7109375" customWidth="1"/>
    <col min="3038" max="3038" width="6.42578125" customWidth="1"/>
    <col min="3039" max="3039" width="9.42578125" customWidth="1"/>
    <col min="3040" max="3040" width="15.7109375" customWidth="1"/>
    <col min="3289" max="3289" width="17.7109375" customWidth="1"/>
    <col min="3290" max="3293" width="15.7109375" customWidth="1"/>
    <col min="3294" max="3294" width="6.42578125" customWidth="1"/>
    <col min="3295" max="3295" width="9.42578125" customWidth="1"/>
    <col min="3296" max="3296" width="15.7109375" customWidth="1"/>
    <col min="3545" max="3545" width="17.7109375" customWidth="1"/>
    <col min="3546" max="3549" width="15.7109375" customWidth="1"/>
    <col min="3550" max="3550" width="6.42578125" customWidth="1"/>
    <col min="3551" max="3551" width="9.42578125" customWidth="1"/>
    <col min="3552" max="3552" width="15.7109375" customWidth="1"/>
    <col min="3801" max="3801" width="17.7109375" customWidth="1"/>
    <col min="3802" max="3805" width="15.7109375" customWidth="1"/>
    <col min="3806" max="3806" width="6.42578125" customWidth="1"/>
    <col min="3807" max="3807" width="9.42578125" customWidth="1"/>
    <col min="3808" max="3808" width="15.7109375" customWidth="1"/>
    <col min="4057" max="4057" width="17.7109375" customWidth="1"/>
    <col min="4058" max="4061" width="15.7109375" customWidth="1"/>
    <col min="4062" max="4062" width="6.42578125" customWidth="1"/>
    <col min="4063" max="4063" width="9.42578125" customWidth="1"/>
    <col min="4064" max="4064" width="15.7109375" customWidth="1"/>
    <col min="4313" max="4313" width="17.7109375" customWidth="1"/>
    <col min="4314" max="4317" width="15.7109375" customWidth="1"/>
    <col min="4318" max="4318" width="6.42578125" customWidth="1"/>
    <col min="4319" max="4319" width="9.42578125" customWidth="1"/>
    <col min="4320" max="4320" width="15.7109375" customWidth="1"/>
    <col min="4569" max="4569" width="17.7109375" customWidth="1"/>
    <col min="4570" max="4573" width="15.7109375" customWidth="1"/>
    <col min="4574" max="4574" width="6.42578125" customWidth="1"/>
    <col min="4575" max="4575" width="9.42578125" customWidth="1"/>
    <col min="4576" max="4576" width="15.7109375" customWidth="1"/>
    <col min="4825" max="4825" width="17.7109375" customWidth="1"/>
    <col min="4826" max="4829" width="15.7109375" customWidth="1"/>
    <col min="4830" max="4830" width="6.42578125" customWidth="1"/>
    <col min="4831" max="4831" width="9.42578125" customWidth="1"/>
    <col min="4832" max="4832" width="15.7109375" customWidth="1"/>
    <col min="5081" max="5081" width="17.7109375" customWidth="1"/>
    <col min="5082" max="5085" width="15.7109375" customWidth="1"/>
    <col min="5086" max="5086" width="6.42578125" customWidth="1"/>
    <col min="5087" max="5087" width="9.42578125" customWidth="1"/>
    <col min="5088" max="5088" width="15.7109375" customWidth="1"/>
    <col min="5337" max="5337" width="17.7109375" customWidth="1"/>
    <col min="5338" max="5341" width="15.7109375" customWidth="1"/>
    <col min="5342" max="5342" width="6.42578125" customWidth="1"/>
    <col min="5343" max="5343" width="9.42578125" customWidth="1"/>
    <col min="5344" max="5344" width="15.7109375" customWidth="1"/>
    <col min="5593" max="5593" width="17.7109375" customWidth="1"/>
    <col min="5594" max="5597" width="15.7109375" customWidth="1"/>
    <col min="5598" max="5598" width="6.42578125" customWidth="1"/>
    <col min="5599" max="5599" width="9.42578125" customWidth="1"/>
    <col min="5600" max="5600" width="15.7109375" customWidth="1"/>
    <col min="5849" max="5849" width="17.7109375" customWidth="1"/>
    <col min="5850" max="5853" width="15.7109375" customWidth="1"/>
    <col min="5854" max="5854" width="6.42578125" customWidth="1"/>
    <col min="5855" max="5855" width="9.42578125" customWidth="1"/>
    <col min="5856" max="5856" width="15.7109375" customWidth="1"/>
    <col min="6105" max="6105" width="17.7109375" customWidth="1"/>
    <col min="6106" max="6109" width="15.7109375" customWidth="1"/>
    <col min="6110" max="6110" width="6.42578125" customWidth="1"/>
    <col min="6111" max="6111" width="9.42578125" customWidth="1"/>
    <col min="6112" max="6112" width="15.7109375" customWidth="1"/>
    <col min="6361" max="6361" width="17.7109375" customWidth="1"/>
    <col min="6362" max="6365" width="15.7109375" customWidth="1"/>
    <col min="6366" max="6366" width="6.42578125" customWidth="1"/>
    <col min="6367" max="6367" width="9.42578125" customWidth="1"/>
    <col min="6368" max="6368" width="15.7109375" customWidth="1"/>
    <col min="6617" max="6617" width="17.7109375" customWidth="1"/>
    <col min="6618" max="6621" width="15.7109375" customWidth="1"/>
    <col min="6622" max="6622" width="6.42578125" customWidth="1"/>
    <col min="6623" max="6623" width="9.42578125" customWidth="1"/>
    <col min="6624" max="6624" width="15.7109375" customWidth="1"/>
    <col min="6873" max="6873" width="17.7109375" customWidth="1"/>
    <col min="6874" max="6877" width="15.7109375" customWidth="1"/>
    <col min="6878" max="6878" width="6.42578125" customWidth="1"/>
    <col min="6879" max="6879" width="9.42578125" customWidth="1"/>
    <col min="6880" max="6880" width="15.7109375" customWidth="1"/>
    <col min="7129" max="7129" width="17.7109375" customWidth="1"/>
    <col min="7130" max="7133" width="15.7109375" customWidth="1"/>
    <col min="7134" max="7134" width="6.42578125" customWidth="1"/>
    <col min="7135" max="7135" width="9.42578125" customWidth="1"/>
    <col min="7136" max="7136" width="15.7109375" customWidth="1"/>
    <col min="7385" max="7385" width="17.7109375" customWidth="1"/>
    <col min="7386" max="7389" width="15.7109375" customWidth="1"/>
    <col min="7390" max="7390" width="6.42578125" customWidth="1"/>
    <col min="7391" max="7391" width="9.42578125" customWidth="1"/>
    <col min="7392" max="7392" width="15.7109375" customWidth="1"/>
    <col min="7641" max="7641" width="17.7109375" customWidth="1"/>
    <col min="7642" max="7645" width="15.7109375" customWidth="1"/>
    <col min="7646" max="7646" width="6.42578125" customWidth="1"/>
    <col min="7647" max="7647" width="9.42578125" customWidth="1"/>
    <col min="7648" max="7648" width="15.7109375" customWidth="1"/>
    <col min="7897" max="7897" width="17.7109375" customWidth="1"/>
    <col min="7898" max="7901" width="15.7109375" customWidth="1"/>
    <col min="7902" max="7902" width="6.42578125" customWidth="1"/>
    <col min="7903" max="7903" width="9.42578125" customWidth="1"/>
    <col min="7904" max="7904" width="15.7109375" customWidth="1"/>
    <col min="8153" max="8153" width="17.7109375" customWidth="1"/>
    <col min="8154" max="8157" width="15.7109375" customWidth="1"/>
    <col min="8158" max="8158" width="6.42578125" customWidth="1"/>
    <col min="8159" max="8159" width="9.42578125" customWidth="1"/>
    <col min="8160" max="8160" width="15.7109375" customWidth="1"/>
    <col min="8409" max="8409" width="17.7109375" customWidth="1"/>
    <col min="8410" max="8413" width="15.7109375" customWidth="1"/>
    <col min="8414" max="8414" width="6.42578125" customWidth="1"/>
    <col min="8415" max="8415" width="9.42578125" customWidth="1"/>
    <col min="8416" max="8416" width="15.7109375" customWidth="1"/>
    <col min="8665" max="8665" width="17.7109375" customWidth="1"/>
    <col min="8666" max="8669" width="15.7109375" customWidth="1"/>
    <col min="8670" max="8670" width="6.42578125" customWidth="1"/>
    <col min="8671" max="8671" width="9.42578125" customWidth="1"/>
    <col min="8672" max="8672" width="15.7109375" customWidth="1"/>
    <col min="8921" max="8921" width="17.7109375" customWidth="1"/>
    <col min="8922" max="8925" width="15.7109375" customWidth="1"/>
    <col min="8926" max="8926" width="6.42578125" customWidth="1"/>
    <col min="8927" max="8927" width="9.42578125" customWidth="1"/>
    <col min="8928" max="8928" width="15.7109375" customWidth="1"/>
    <col min="9177" max="9177" width="17.7109375" customWidth="1"/>
    <col min="9178" max="9181" width="15.7109375" customWidth="1"/>
    <col min="9182" max="9182" width="6.42578125" customWidth="1"/>
    <col min="9183" max="9183" width="9.42578125" customWidth="1"/>
    <col min="9184" max="9184" width="15.7109375" customWidth="1"/>
    <col min="9433" max="9433" width="17.7109375" customWidth="1"/>
    <col min="9434" max="9437" width="15.7109375" customWidth="1"/>
    <col min="9438" max="9438" width="6.42578125" customWidth="1"/>
    <col min="9439" max="9439" width="9.42578125" customWidth="1"/>
    <col min="9440" max="9440" width="15.7109375" customWidth="1"/>
    <col min="9689" max="9689" width="17.7109375" customWidth="1"/>
    <col min="9690" max="9693" width="15.7109375" customWidth="1"/>
    <col min="9694" max="9694" width="6.42578125" customWidth="1"/>
    <col min="9695" max="9695" width="9.42578125" customWidth="1"/>
    <col min="9696" max="9696" width="15.7109375" customWidth="1"/>
    <col min="9945" max="9945" width="17.7109375" customWidth="1"/>
    <col min="9946" max="9949" width="15.7109375" customWidth="1"/>
    <col min="9950" max="9950" width="6.42578125" customWidth="1"/>
    <col min="9951" max="9951" width="9.42578125" customWidth="1"/>
    <col min="9952" max="9952" width="15.7109375" customWidth="1"/>
    <col min="10201" max="10201" width="17.7109375" customWidth="1"/>
    <col min="10202" max="10205" width="15.7109375" customWidth="1"/>
    <col min="10206" max="10206" width="6.42578125" customWidth="1"/>
    <col min="10207" max="10207" width="9.42578125" customWidth="1"/>
    <col min="10208" max="10208" width="15.7109375" customWidth="1"/>
    <col min="10457" max="10457" width="17.7109375" customWidth="1"/>
    <col min="10458" max="10461" width="15.7109375" customWidth="1"/>
    <col min="10462" max="10462" width="6.42578125" customWidth="1"/>
    <col min="10463" max="10463" width="9.42578125" customWidth="1"/>
    <col min="10464" max="10464" width="15.7109375" customWidth="1"/>
    <col min="10713" max="10713" width="17.7109375" customWidth="1"/>
    <col min="10714" max="10717" width="15.7109375" customWidth="1"/>
    <col min="10718" max="10718" width="6.42578125" customWidth="1"/>
    <col min="10719" max="10719" width="9.42578125" customWidth="1"/>
    <col min="10720" max="10720" width="15.7109375" customWidth="1"/>
    <col min="10969" max="10969" width="17.7109375" customWidth="1"/>
    <col min="10970" max="10973" width="15.7109375" customWidth="1"/>
    <col min="10974" max="10974" width="6.42578125" customWidth="1"/>
    <col min="10975" max="10975" width="9.42578125" customWidth="1"/>
    <col min="10976" max="10976" width="15.7109375" customWidth="1"/>
    <col min="11225" max="11225" width="17.7109375" customWidth="1"/>
    <col min="11226" max="11229" width="15.7109375" customWidth="1"/>
    <col min="11230" max="11230" width="6.42578125" customWidth="1"/>
    <col min="11231" max="11231" width="9.42578125" customWidth="1"/>
    <col min="11232" max="11232" width="15.7109375" customWidth="1"/>
    <col min="11481" max="11481" width="17.7109375" customWidth="1"/>
    <col min="11482" max="11485" width="15.7109375" customWidth="1"/>
    <col min="11486" max="11486" width="6.42578125" customWidth="1"/>
    <col min="11487" max="11487" width="9.42578125" customWidth="1"/>
    <col min="11488" max="11488" width="15.7109375" customWidth="1"/>
    <col min="11737" max="11737" width="17.7109375" customWidth="1"/>
    <col min="11738" max="11741" width="15.7109375" customWidth="1"/>
    <col min="11742" max="11742" width="6.42578125" customWidth="1"/>
    <col min="11743" max="11743" width="9.42578125" customWidth="1"/>
    <col min="11744" max="11744" width="15.7109375" customWidth="1"/>
    <col min="11993" max="11993" width="17.7109375" customWidth="1"/>
    <col min="11994" max="11997" width="15.7109375" customWidth="1"/>
    <col min="11998" max="11998" width="6.42578125" customWidth="1"/>
    <col min="11999" max="11999" width="9.42578125" customWidth="1"/>
    <col min="12000" max="12000" width="15.7109375" customWidth="1"/>
    <col min="12249" max="12249" width="17.7109375" customWidth="1"/>
    <col min="12250" max="12253" width="15.7109375" customWidth="1"/>
    <col min="12254" max="12254" width="6.42578125" customWidth="1"/>
    <col min="12255" max="12255" width="9.42578125" customWidth="1"/>
    <col min="12256" max="12256" width="15.7109375" customWidth="1"/>
    <col min="12505" max="12505" width="17.7109375" customWidth="1"/>
    <col min="12506" max="12509" width="15.7109375" customWidth="1"/>
    <col min="12510" max="12510" width="6.42578125" customWidth="1"/>
    <col min="12511" max="12511" width="9.42578125" customWidth="1"/>
    <col min="12512" max="12512" width="15.7109375" customWidth="1"/>
    <col min="12761" max="12761" width="17.7109375" customWidth="1"/>
    <col min="12762" max="12765" width="15.7109375" customWidth="1"/>
    <col min="12766" max="12766" width="6.42578125" customWidth="1"/>
    <col min="12767" max="12767" width="9.42578125" customWidth="1"/>
    <col min="12768" max="12768" width="15.7109375" customWidth="1"/>
    <col min="13017" max="13017" width="17.7109375" customWidth="1"/>
    <col min="13018" max="13021" width="15.7109375" customWidth="1"/>
    <col min="13022" max="13022" width="6.42578125" customWidth="1"/>
    <col min="13023" max="13023" width="9.42578125" customWidth="1"/>
    <col min="13024" max="13024" width="15.7109375" customWidth="1"/>
    <col min="13273" max="13273" width="17.7109375" customWidth="1"/>
    <col min="13274" max="13277" width="15.7109375" customWidth="1"/>
    <col min="13278" max="13278" width="6.42578125" customWidth="1"/>
    <col min="13279" max="13279" width="9.42578125" customWidth="1"/>
    <col min="13280" max="13280" width="15.7109375" customWidth="1"/>
    <col min="13529" max="13529" width="17.7109375" customWidth="1"/>
    <col min="13530" max="13533" width="15.7109375" customWidth="1"/>
    <col min="13534" max="13534" width="6.42578125" customWidth="1"/>
    <col min="13535" max="13535" width="9.42578125" customWidth="1"/>
    <col min="13536" max="13536" width="15.7109375" customWidth="1"/>
    <col min="13785" max="13785" width="17.7109375" customWidth="1"/>
    <col min="13786" max="13789" width="15.7109375" customWidth="1"/>
    <col min="13790" max="13790" width="6.42578125" customWidth="1"/>
    <col min="13791" max="13791" width="9.42578125" customWidth="1"/>
    <col min="13792" max="13792" width="15.7109375" customWidth="1"/>
    <col min="14041" max="14041" width="17.7109375" customWidth="1"/>
    <col min="14042" max="14045" width="15.7109375" customWidth="1"/>
    <col min="14046" max="14046" width="6.42578125" customWidth="1"/>
    <col min="14047" max="14047" width="9.42578125" customWidth="1"/>
    <col min="14048" max="14048" width="15.7109375" customWidth="1"/>
    <col min="14297" max="14297" width="17.7109375" customWidth="1"/>
    <col min="14298" max="14301" width="15.7109375" customWidth="1"/>
    <col min="14302" max="14302" width="6.42578125" customWidth="1"/>
    <col min="14303" max="14303" width="9.42578125" customWidth="1"/>
    <col min="14304" max="14304" width="15.7109375" customWidth="1"/>
    <col min="14553" max="14553" width="17.7109375" customWidth="1"/>
    <col min="14554" max="14557" width="15.7109375" customWidth="1"/>
    <col min="14558" max="14558" width="6.42578125" customWidth="1"/>
    <col min="14559" max="14559" width="9.42578125" customWidth="1"/>
    <col min="14560" max="14560" width="15.7109375" customWidth="1"/>
    <col min="14809" max="14809" width="17.7109375" customWidth="1"/>
    <col min="14810" max="14813" width="15.7109375" customWidth="1"/>
    <col min="14814" max="14814" width="6.42578125" customWidth="1"/>
    <col min="14815" max="14815" width="9.42578125" customWidth="1"/>
    <col min="14816" max="14816" width="15.7109375" customWidth="1"/>
    <col min="15065" max="15065" width="17.7109375" customWidth="1"/>
    <col min="15066" max="15069" width="15.7109375" customWidth="1"/>
    <col min="15070" max="15070" width="6.42578125" customWidth="1"/>
    <col min="15071" max="15071" width="9.42578125" customWidth="1"/>
    <col min="15072" max="15072" width="15.7109375" customWidth="1"/>
    <col min="15321" max="15321" width="17.7109375" customWidth="1"/>
    <col min="15322" max="15325" width="15.7109375" customWidth="1"/>
    <col min="15326" max="15326" width="6.42578125" customWidth="1"/>
    <col min="15327" max="15327" width="9.42578125" customWidth="1"/>
    <col min="15328" max="15328" width="15.7109375" customWidth="1"/>
    <col min="15577" max="15577" width="17.7109375" customWidth="1"/>
    <col min="15578" max="15581" width="15.7109375" customWidth="1"/>
    <col min="15582" max="15582" width="6.42578125" customWidth="1"/>
    <col min="15583" max="15583" width="9.42578125" customWidth="1"/>
    <col min="15584" max="15584" width="15.7109375" customWidth="1"/>
    <col min="15833" max="15833" width="17.7109375" customWidth="1"/>
    <col min="15834" max="15837" width="15.7109375" customWidth="1"/>
    <col min="15838" max="15838" width="6.42578125" customWidth="1"/>
    <col min="15839" max="15839" width="9.42578125" customWidth="1"/>
    <col min="15840" max="15840" width="15.7109375" customWidth="1"/>
    <col min="16089" max="16089" width="17.7109375" customWidth="1"/>
    <col min="16090" max="16093" width="15.7109375" customWidth="1"/>
    <col min="16094" max="16094" width="6.42578125" customWidth="1"/>
    <col min="16095" max="16095" width="9.42578125" customWidth="1"/>
    <col min="16096" max="16096" width="15.7109375" customWidth="1"/>
  </cols>
  <sheetData>
    <row r="2" spans="1:8" ht="15.75">
      <c r="A2" s="337" t="s">
        <v>181</v>
      </c>
      <c r="B2" s="338" t="s">
        <v>182</v>
      </c>
      <c r="C2" s="339" t="s">
        <v>183</v>
      </c>
      <c r="D2" s="339" t="s">
        <v>184</v>
      </c>
      <c r="E2" s="355" t="s">
        <v>185</v>
      </c>
      <c r="F2" s="356"/>
      <c r="G2" s="340" t="s">
        <v>186</v>
      </c>
      <c r="H2" s="339" t="s">
        <v>187</v>
      </c>
    </row>
    <row r="3" spans="1:8">
      <c r="A3" s="357" t="s">
        <v>188</v>
      </c>
      <c r="B3" s="341" t="s">
        <v>189</v>
      </c>
      <c r="C3" s="341" t="s">
        <v>193</v>
      </c>
      <c r="D3" s="342" t="s">
        <v>194</v>
      </c>
      <c r="E3" s="341" t="s">
        <v>195</v>
      </c>
      <c r="F3" s="343" t="s">
        <v>190</v>
      </c>
      <c r="G3" s="343" t="s">
        <v>191</v>
      </c>
      <c r="H3" s="360" t="s">
        <v>192</v>
      </c>
    </row>
    <row r="4" spans="1:8" s="345" customFormat="1">
      <c r="A4" s="358"/>
      <c r="B4" s="341" t="s">
        <v>189</v>
      </c>
      <c r="C4" s="341" t="s">
        <v>218</v>
      </c>
      <c r="D4" s="342" t="s">
        <v>219</v>
      </c>
      <c r="E4" s="341" t="s">
        <v>220</v>
      </c>
      <c r="F4" s="343" t="s">
        <v>190</v>
      </c>
      <c r="G4" s="344" t="s">
        <v>191</v>
      </c>
      <c r="H4" s="361"/>
    </row>
    <row r="5" spans="1:8" s="345" customFormat="1">
      <c r="A5" s="359"/>
      <c r="B5" s="341" t="s">
        <v>189</v>
      </c>
      <c r="C5" s="341" t="s">
        <v>221</v>
      </c>
      <c r="D5" s="342" t="s">
        <v>222</v>
      </c>
      <c r="E5" s="341" t="s">
        <v>223</v>
      </c>
      <c r="F5" s="343" t="s">
        <v>190</v>
      </c>
      <c r="G5" s="344" t="s">
        <v>191</v>
      </c>
      <c r="H5" s="361"/>
    </row>
    <row r="6" spans="1:8" s="345" customFormat="1">
      <c r="A6" s="359"/>
      <c r="B6" s="341" t="s">
        <v>189</v>
      </c>
      <c r="C6" s="341" t="s">
        <v>224</v>
      </c>
      <c r="D6" s="342" t="s">
        <v>225</v>
      </c>
      <c r="E6" s="341" t="s">
        <v>226</v>
      </c>
      <c r="F6" s="343" t="s">
        <v>190</v>
      </c>
      <c r="G6" s="344" t="s">
        <v>191</v>
      </c>
      <c r="H6" s="361"/>
    </row>
    <row r="7" spans="1:8" s="345" customFormat="1">
      <c r="A7" s="359"/>
      <c r="B7" s="341" t="s">
        <v>189</v>
      </c>
      <c r="C7" s="341" t="s">
        <v>227</v>
      </c>
      <c r="D7" s="342" t="s">
        <v>228</v>
      </c>
      <c r="E7" s="341" t="s">
        <v>229</v>
      </c>
      <c r="F7" s="343" t="s">
        <v>190</v>
      </c>
      <c r="G7" s="343" t="s">
        <v>191</v>
      </c>
      <c r="H7" s="362"/>
    </row>
    <row r="8" spans="1:8" s="345" customFormat="1">
      <c r="A8" s="359"/>
      <c r="B8" s="341" t="s">
        <v>196</v>
      </c>
      <c r="C8" s="341" t="s">
        <v>218</v>
      </c>
      <c r="D8" s="342" t="s">
        <v>230</v>
      </c>
      <c r="E8" s="341" t="s">
        <v>238</v>
      </c>
      <c r="F8" s="346" t="s">
        <v>200</v>
      </c>
      <c r="G8" s="347" t="s">
        <v>198</v>
      </c>
      <c r="H8" s="363" t="s">
        <v>199</v>
      </c>
    </row>
    <row r="9" spans="1:8" s="345" customFormat="1">
      <c r="A9" s="359"/>
      <c r="B9" s="341" t="s">
        <v>196</v>
      </c>
      <c r="C9" s="341" t="s">
        <v>221</v>
      </c>
      <c r="D9" s="342" t="s">
        <v>232</v>
      </c>
      <c r="E9" s="341" t="s">
        <v>239</v>
      </c>
      <c r="F9" s="346" t="s">
        <v>200</v>
      </c>
      <c r="G9" s="347" t="s">
        <v>198</v>
      </c>
      <c r="H9" s="364"/>
    </row>
    <row r="10" spans="1:8" s="345" customFormat="1">
      <c r="A10" s="359"/>
      <c r="B10" s="341" t="s">
        <v>196</v>
      </c>
      <c r="C10" s="341" t="s">
        <v>224</v>
      </c>
      <c r="D10" s="342" t="s">
        <v>234</v>
      </c>
      <c r="E10" s="341" t="s">
        <v>240</v>
      </c>
      <c r="F10" s="346" t="s">
        <v>200</v>
      </c>
      <c r="G10" s="347" t="s">
        <v>198</v>
      </c>
      <c r="H10" s="364"/>
    </row>
    <row r="11" spans="1:8" s="345" customFormat="1">
      <c r="A11" s="359"/>
      <c r="B11" s="341" t="s">
        <v>196</v>
      </c>
      <c r="C11" s="341" t="s">
        <v>227</v>
      </c>
      <c r="D11" s="342" t="s">
        <v>236</v>
      </c>
      <c r="E11" s="341" t="s">
        <v>241</v>
      </c>
      <c r="F11" s="346" t="s">
        <v>200</v>
      </c>
      <c r="G11" s="347" t="s">
        <v>198</v>
      </c>
      <c r="H11" s="365"/>
    </row>
    <row r="12" spans="1:8" s="345" customFormat="1">
      <c r="A12" s="359"/>
      <c r="B12" s="341" t="s">
        <v>201</v>
      </c>
      <c r="C12" s="341" t="s">
        <v>218</v>
      </c>
      <c r="D12" s="342" t="s">
        <v>242</v>
      </c>
      <c r="E12" s="341" t="s">
        <v>231</v>
      </c>
      <c r="F12" s="348" t="s">
        <v>197</v>
      </c>
      <c r="G12" s="349" t="s">
        <v>202</v>
      </c>
      <c r="H12" s="366" t="s">
        <v>203</v>
      </c>
    </row>
    <row r="13" spans="1:8" s="345" customFormat="1">
      <c r="A13" s="358"/>
      <c r="B13" s="341" t="s">
        <v>201</v>
      </c>
      <c r="C13" s="341" t="s">
        <v>221</v>
      </c>
      <c r="D13" s="342" t="s">
        <v>243</v>
      </c>
      <c r="E13" s="341" t="s">
        <v>233</v>
      </c>
      <c r="F13" s="348" t="s">
        <v>197</v>
      </c>
      <c r="G13" s="349" t="s">
        <v>202</v>
      </c>
      <c r="H13" s="364"/>
    </row>
    <row r="14" spans="1:8" s="345" customFormat="1">
      <c r="A14" s="359"/>
      <c r="B14" s="341" t="s">
        <v>201</v>
      </c>
      <c r="C14" s="341" t="s">
        <v>224</v>
      </c>
      <c r="D14" s="342" t="s">
        <v>244</v>
      </c>
      <c r="E14" s="341" t="s">
        <v>235</v>
      </c>
      <c r="F14" s="348" t="s">
        <v>197</v>
      </c>
      <c r="G14" s="349" t="s">
        <v>202</v>
      </c>
      <c r="H14" s="364"/>
    </row>
    <row r="15" spans="1:8" s="345" customFormat="1">
      <c r="A15" s="359"/>
      <c r="B15" s="341" t="s">
        <v>201</v>
      </c>
      <c r="C15" s="341" t="s">
        <v>227</v>
      </c>
      <c r="D15" s="342" t="s">
        <v>245</v>
      </c>
      <c r="E15" s="341" t="s">
        <v>237</v>
      </c>
      <c r="F15" s="346" t="s">
        <v>197</v>
      </c>
      <c r="G15" s="347" t="s">
        <v>202</v>
      </c>
      <c r="H15" s="365"/>
    </row>
    <row r="16" spans="1:8" s="345" customFormat="1">
      <c r="A16" s="359"/>
      <c r="B16" s="341" t="s">
        <v>204</v>
      </c>
      <c r="C16" s="341" t="s">
        <v>193</v>
      </c>
      <c r="D16" s="342" t="s">
        <v>207</v>
      </c>
      <c r="E16" s="341" t="s">
        <v>208</v>
      </c>
      <c r="F16" s="346" t="s">
        <v>205</v>
      </c>
      <c r="G16" s="344" t="s">
        <v>198</v>
      </c>
      <c r="H16" s="363" t="s">
        <v>206</v>
      </c>
    </row>
    <row r="17" spans="1:8" s="345" customFormat="1">
      <c r="A17" s="359"/>
      <c r="B17" s="341" t="s">
        <v>204</v>
      </c>
      <c r="C17" s="341" t="s">
        <v>218</v>
      </c>
      <c r="D17" s="342" t="s">
        <v>246</v>
      </c>
      <c r="E17" s="341" t="s">
        <v>247</v>
      </c>
      <c r="F17" s="346" t="s">
        <v>205</v>
      </c>
      <c r="G17" s="344" t="s">
        <v>198</v>
      </c>
      <c r="H17" s="364"/>
    </row>
    <row r="18" spans="1:8" s="345" customFormat="1">
      <c r="A18" s="359"/>
      <c r="B18" s="341" t="s">
        <v>204</v>
      </c>
      <c r="C18" s="341" t="s">
        <v>221</v>
      </c>
      <c r="D18" s="342" t="s">
        <v>248</v>
      </c>
      <c r="E18" s="341" t="s">
        <v>249</v>
      </c>
      <c r="F18" s="346" t="s">
        <v>205</v>
      </c>
      <c r="G18" s="344" t="s">
        <v>198</v>
      </c>
      <c r="H18" s="364"/>
    </row>
    <row r="19" spans="1:8" s="345" customFormat="1">
      <c r="A19" s="359"/>
      <c r="B19" s="341" t="s">
        <v>204</v>
      </c>
      <c r="C19" s="341" t="s">
        <v>224</v>
      </c>
      <c r="D19" s="342" t="s">
        <v>250</v>
      </c>
      <c r="E19" s="341" t="s">
        <v>251</v>
      </c>
      <c r="F19" s="346" t="s">
        <v>205</v>
      </c>
      <c r="G19" s="344" t="s">
        <v>198</v>
      </c>
      <c r="H19" s="364"/>
    </row>
    <row r="20" spans="1:8" s="345" customFormat="1">
      <c r="A20" s="359"/>
      <c r="B20" s="341" t="s">
        <v>204</v>
      </c>
      <c r="C20" s="341" t="s">
        <v>227</v>
      </c>
      <c r="D20" s="342" t="s">
        <v>252</v>
      </c>
      <c r="E20" s="341" t="s">
        <v>253</v>
      </c>
      <c r="F20" s="346" t="s">
        <v>205</v>
      </c>
      <c r="G20" s="344" t="s">
        <v>198</v>
      </c>
      <c r="H20" s="365"/>
    </row>
    <row r="22" spans="1:8">
      <c r="A22" s="350" t="s">
        <v>209</v>
      </c>
    </row>
    <row r="23" spans="1:8">
      <c r="A23" s="133" t="s">
        <v>210</v>
      </c>
    </row>
    <row r="24" spans="1:8">
      <c r="A24" s="351" t="s">
        <v>211</v>
      </c>
    </row>
    <row r="25" spans="1:8">
      <c r="A25" s="351" t="s">
        <v>212</v>
      </c>
    </row>
    <row r="26" spans="1:8" s="4" customFormat="1" ht="14.25">
      <c r="A26" s="119" t="s">
        <v>213</v>
      </c>
    </row>
    <row r="27" spans="1:8">
      <c r="A27" s="352" t="s">
        <v>214</v>
      </c>
    </row>
    <row r="28" spans="1:8">
      <c r="A28" s="353" t="s">
        <v>215</v>
      </c>
    </row>
    <row r="29" spans="1:8">
      <c r="A29" s="353" t="s">
        <v>216</v>
      </c>
    </row>
    <row r="30" spans="1:8">
      <c r="A30" s="354" t="s">
        <v>217</v>
      </c>
    </row>
  </sheetData>
  <mergeCells count="6">
    <mergeCell ref="E2:F2"/>
    <mergeCell ref="A3:A20"/>
    <mergeCell ref="H3:H7"/>
    <mergeCell ref="H8:H11"/>
    <mergeCell ref="H12:H15"/>
    <mergeCell ref="H16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45"/>
  <sheetViews>
    <sheetView zoomScaleNormal="100" workbookViewId="0">
      <selection activeCell="A16" sqref="A16"/>
    </sheetView>
  </sheetViews>
  <sheetFormatPr defaultRowHeight="15"/>
  <cols>
    <col min="1" max="1" width="53.5703125" customWidth="1"/>
    <col min="2" max="2" width="36.5703125" bestFit="1" customWidth="1"/>
    <col min="3" max="3" width="15.42578125" bestFit="1" customWidth="1"/>
    <col min="4" max="4" width="10.5703125" bestFit="1" customWidth="1"/>
    <col min="5" max="5" width="17.42578125" bestFit="1" customWidth="1"/>
    <col min="6" max="6" width="21.42578125" customWidth="1"/>
    <col min="7" max="7" width="18.42578125" customWidth="1"/>
    <col min="8" max="8" width="15.42578125" customWidth="1"/>
    <col min="9" max="9" width="18.42578125" customWidth="1"/>
    <col min="10" max="10" width="9.5703125" bestFit="1" customWidth="1"/>
    <col min="11" max="11" width="9.42578125" bestFit="1" customWidth="1"/>
  </cols>
  <sheetData>
    <row r="1" spans="1:1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2" ht="15" customHeight="1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</row>
    <row r="3" spans="1:12" ht="15" customHeight="1">
      <c r="A3" s="367"/>
      <c r="B3" s="367"/>
      <c r="C3" s="367"/>
      <c r="D3" s="367"/>
      <c r="E3" s="367"/>
      <c r="F3" s="367"/>
      <c r="G3" s="367"/>
      <c r="H3" s="367"/>
      <c r="I3" s="367"/>
      <c r="J3" s="367"/>
      <c r="K3" s="367"/>
    </row>
    <row r="4" spans="1:12" ht="34.5" customHeight="1">
      <c r="A4" s="367"/>
      <c r="B4" s="367"/>
      <c r="C4" s="367"/>
      <c r="D4" s="367"/>
      <c r="E4" s="367"/>
      <c r="F4" s="367"/>
      <c r="G4" s="367"/>
      <c r="H4" s="367"/>
      <c r="I4" s="367"/>
      <c r="J4" s="367"/>
      <c r="K4" s="367"/>
    </row>
    <row r="5" spans="1:12" s="1" customFormat="1" ht="21">
      <c r="A5" s="1" t="s">
        <v>1</v>
      </c>
      <c r="B5" s="2"/>
      <c r="C5" s="2"/>
      <c r="D5" s="2"/>
      <c r="E5" s="2"/>
      <c r="F5" s="2"/>
      <c r="G5" s="2"/>
    </row>
    <row r="6" spans="1:12" s="1" customFormat="1" ht="21">
      <c r="B6" s="2"/>
      <c r="C6" s="2"/>
      <c r="D6" s="2"/>
      <c r="E6" s="2"/>
      <c r="F6" s="2"/>
      <c r="G6" s="2"/>
    </row>
    <row r="7" spans="1:12" ht="15.75" thickBot="1">
      <c r="A7" s="133" t="s">
        <v>2</v>
      </c>
    </row>
    <row r="8" spans="1:12" ht="15.75" thickBot="1">
      <c r="A8" s="15" t="s">
        <v>3</v>
      </c>
      <c r="B8" s="16"/>
      <c r="C8" s="16"/>
      <c r="D8" s="16"/>
      <c r="E8" s="16"/>
      <c r="F8" s="16"/>
      <c r="G8" s="16"/>
      <c r="H8" s="16"/>
      <c r="I8" s="16"/>
    </row>
    <row r="9" spans="1:12" ht="45.75" thickBot="1">
      <c r="A9" s="275" t="s">
        <v>4</v>
      </c>
      <c r="B9" s="276" t="s">
        <v>5</v>
      </c>
      <c r="C9" s="277" t="s">
        <v>6</v>
      </c>
      <c r="D9" s="277" t="s">
        <v>7</v>
      </c>
      <c r="E9" s="278" t="s">
        <v>8</v>
      </c>
      <c r="F9" s="277" t="s">
        <v>9</v>
      </c>
      <c r="G9" s="277" t="s">
        <v>10</v>
      </c>
      <c r="H9" s="277" t="s">
        <v>11</v>
      </c>
      <c r="I9" s="279" t="s">
        <v>12</v>
      </c>
    </row>
    <row r="10" spans="1:12">
      <c r="A10" s="98" t="s">
        <v>13</v>
      </c>
      <c r="B10" s="280">
        <f>D10-4</f>
        <v>45170</v>
      </c>
      <c r="C10" s="281">
        <f>D10-2</f>
        <v>45172</v>
      </c>
      <c r="D10" s="282">
        <v>45174</v>
      </c>
      <c r="E10" s="282">
        <f t="shared" ref="E10:F13" si="0">C10+26</f>
        <v>45198</v>
      </c>
      <c r="F10" s="282">
        <f t="shared" si="0"/>
        <v>45200</v>
      </c>
      <c r="G10" s="282">
        <f>F10+4</f>
        <v>45204</v>
      </c>
      <c r="H10" s="282">
        <f>G10+2</f>
        <v>45206</v>
      </c>
      <c r="I10" s="283">
        <f>H10+4</f>
        <v>45210</v>
      </c>
      <c r="J10" s="6"/>
    </row>
    <row r="11" spans="1:12">
      <c r="A11" s="336" t="s">
        <v>180</v>
      </c>
      <c r="B11" s="284">
        <f>B10+7</f>
        <v>45177</v>
      </c>
      <c r="C11" s="121">
        <f>C10+7</f>
        <v>45179</v>
      </c>
      <c r="D11" s="121">
        <f>D10+7</f>
        <v>45181</v>
      </c>
      <c r="E11" s="152">
        <f t="shared" si="0"/>
        <v>45205</v>
      </c>
      <c r="F11" s="152">
        <f t="shared" si="0"/>
        <v>45207</v>
      </c>
      <c r="G11" s="152">
        <f t="shared" ref="G11:G13" si="1">F11+4</f>
        <v>45211</v>
      </c>
      <c r="H11" s="152">
        <f t="shared" ref="H11:H13" si="2">G11+2</f>
        <v>45213</v>
      </c>
      <c r="I11" s="285">
        <f t="shared" ref="I11:I13" si="3">H11+4</f>
        <v>45217</v>
      </c>
      <c r="J11" s="6"/>
      <c r="K11" s="4"/>
      <c r="L11" s="4"/>
    </row>
    <row r="12" spans="1:12">
      <c r="A12" s="336" t="s">
        <v>14</v>
      </c>
      <c r="B12" s="284">
        <f t="shared" ref="B12:D13" si="4">B11+7</f>
        <v>45184</v>
      </c>
      <c r="C12" s="121">
        <f t="shared" si="4"/>
        <v>45186</v>
      </c>
      <c r="D12" s="121">
        <f t="shared" si="4"/>
        <v>45188</v>
      </c>
      <c r="E12" s="152">
        <f t="shared" si="0"/>
        <v>45212</v>
      </c>
      <c r="F12" s="152">
        <f t="shared" si="0"/>
        <v>45214</v>
      </c>
      <c r="G12" s="152">
        <f t="shared" si="1"/>
        <v>45218</v>
      </c>
      <c r="H12" s="152">
        <f t="shared" si="2"/>
        <v>45220</v>
      </c>
      <c r="I12" s="285">
        <f t="shared" si="3"/>
        <v>45224</v>
      </c>
      <c r="J12" s="6"/>
      <c r="K12" s="4"/>
      <c r="L12" s="4"/>
    </row>
    <row r="13" spans="1:12">
      <c r="A13" s="336" t="s">
        <v>15</v>
      </c>
      <c r="B13" s="284">
        <f t="shared" si="4"/>
        <v>45191</v>
      </c>
      <c r="C13" s="121">
        <f t="shared" si="4"/>
        <v>45193</v>
      </c>
      <c r="D13" s="121">
        <f t="shared" si="4"/>
        <v>45195</v>
      </c>
      <c r="E13" s="152">
        <f t="shared" si="0"/>
        <v>45219</v>
      </c>
      <c r="F13" s="152">
        <f t="shared" si="0"/>
        <v>45221</v>
      </c>
      <c r="G13" s="152">
        <f t="shared" si="1"/>
        <v>45225</v>
      </c>
      <c r="H13" s="152">
        <f t="shared" si="2"/>
        <v>45227</v>
      </c>
      <c r="I13" s="285">
        <f t="shared" si="3"/>
        <v>45231</v>
      </c>
      <c r="J13" s="6"/>
      <c r="K13" s="4"/>
      <c r="L13" s="4"/>
    </row>
    <row r="14" spans="1:12" ht="15.75">
      <c r="C14" s="5"/>
      <c r="D14" s="5"/>
      <c r="E14" s="5"/>
      <c r="F14" s="5"/>
      <c r="G14" s="5"/>
      <c r="H14" s="6"/>
      <c r="I14" s="6"/>
    </row>
    <row r="15" spans="1:12" ht="16.5" thickBot="1">
      <c r="C15" s="5"/>
      <c r="D15" s="5"/>
      <c r="E15" s="5"/>
      <c r="F15" s="5"/>
      <c r="G15" s="5"/>
      <c r="H15" s="6"/>
      <c r="I15" s="6"/>
    </row>
    <row r="16" spans="1:12" ht="16.5" thickBot="1">
      <c r="A16" s="122" t="s">
        <v>16</v>
      </c>
      <c r="B16" s="122"/>
      <c r="C16" s="17"/>
      <c r="D16" s="17"/>
      <c r="E16" s="17"/>
      <c r="F16" s="17"/>
      <c r="G16" s="17"/>
      <c r="H16" s="6"/>
      <c r="I16" s="6"/>
    </row>
    <row r="17" spans="1:9" ht="45.75" thickBot="1">
      <c r="A17" s="7" t="s">
        <v>4</v>
      </c>
      <c r="B17" s="286" t="s">
        <v>17</v>
      </c>
      <c r="C17" s="8" t="s">
        <v>6</v>
      </c>
      <c r="D17" s="8" t="s">
        <v>7</v>
      </c>
      <c r="E17" s="8" t="s">
        <v>18</v>
      </c>
      <c r="F17" s="8" t="s">
        <v>12</v>
      </c>
      <c r="G17" s="9" t="s">
        <v>19</v>
      </c>
      <c r="H17" s="6"/>
      <c r="I17" s="6"/>
    </row>
    <row r="18" spans="1:9">
      <c r="A18" s="287" t="s">
        <v>20</v>
      </c>
      <c r="B18" s="281">
        <f>C18-1</f>
        <v>45170</v>
      </c>
      <c r="C18" s="281">
        <f>D18-2</f>
        <v>45171</v>
      </c>
      <c r="D18" s="281">
        <v>45173</v>
      </c>
      <c r="E18" s="282">
        <f>D18+31</f>
        <v>45204</v>
      </c>
      <c r="F18" s="10">
        <f>E18+5</f>
        <v>45209</v>
      </c>
      <c r="G18" s="11">
        <f>F18+3</f>
        <v>45212</v>
      </c>
      <c r="H18" s="6"/>
      <c r="I18" s="6"/>
    </row>
    <row r="19" spans="1:9">
      <c r="A19" s="20" t="s">
        <v>21</v>
      </c>
      <c r="B19" s="121">
        <f t="shared" ref="B19:B21" si="5">C19-1</f>
        <v>45177</v>
      </c>
      <c r="C19" s="121">
        <f t="shared" ref="C19:C21" si="6">D19-2</f>
        <v>45178</v>
      </c>
      <c r="D19" s="121">
        <f>D18+7</f>
        <v>45180</v>
      </c>
      <c r="E19" s="152">
        <f t="shared" ref="E19:E21" si="7">D19+31</f>
        <v>45211</v>
      </c>
      <c r="F19" s="19">
        <f t="shared" ref="F19:F21" si="8">E19+5</f>
        <v>45216</v>
      </c>
      <c r="G19" s="18">
        <f t="shared" ref="G19:G21" si="9">F19+3</f>
        <v>45219</v>
      </c>
      <c r="H19" s="6"/>
      <c r="I19" s="6"/>
    </row>
    <row r="20" spans="1:9">
      <c r="A20" s="20" t="s">
        <v>22</v>
      </c>
      <c r="B20" s="121">
        <f t="shared" si="5"/>
        <v>45184</v>
      </c>
      <c r="C20" s="121">
        <f t="shared" si="6"/>
        <v>45185</v>
      </c>
      <c r="D20" s="121">
        <f>D19+7</f>
        <v>45187</v>
      </c>
      <c r="E20" s="152">
        <f t="shared" si="7"/>
        <v>45218</v>
      </c>
      <c r="F20" s="19">
        <f t="shared" si="8"/>
        <v>45223</v>
      </c>
      <c r="G20" s="18">
        <f t="shared" si="9"/>
        <v>45226</v>
      </c>
      <c r="H20" s="6"/>
      <c r="I20" s="6"/>
    </row>
    <row r="21" spans="1:9" ht="15.75" thickBot="1">
      <c r="A21" s="288" t="s">
        <v>23</v>
      </c>
      <c r="B21" s="289">
        <f t="shared" si="5"/>
        <v>45191</v>
      </c>
      <c r="C21" s="289">
        <f t="shared" si="6"/>
        <v>45192</v>
      </c>
      <c r="D21" s="289">
        <f>D20+7</f>
        <v>45194</v>
      </c>
      <c r="E21" s="290">
        <f t="shared" si="7"/>
        <v>45225</v>
      </c>
      <c r="F21" s="153">
        <f t="shared" si="8"/>
        <v>45230</v>
      </c>
      <c r="G21" s="65">
        <f t="shared" si="9"/>
        <v>45233</v>
      </c>
      <c r="H21" s="6"/>
      <c r="I21" s="6"/>
    </row>
    <row r="22" spans="1:9" ht="15.75">
      <c r="A22" s="5"/>
      <c r="C22" s="5"/>
      <c r="D22" s="5"/>
      <c r="E22" s="5"/>
      <c r="F22" s="5"/>
      <c r="G22" s="5"/>
      <c r="H22" s="6"/>
      <c r="I22" s="6"/>
    </row>
    <row r="23" spans="1:9" ht="16.5" thickBot="1">
      <c r="A23" s="5"/>
      <c r="C23" s="5"/>
      <c r="D23" s="5"/>
      <c r="E23" s="5"/>
      <c r="F23" s="5"/>
      <c r="G23" s="5"/>
      <c r="H23" s="6"/>
      <c r="I23" s="6"/>
    </row>
    <row r="24" spans="1:9" ht="16.5" thickBot="1">
      <c r="A24" s="192" t="s">
        <v>24</v>
      </c>
      <c r="B24" s="193"/>
      <c r="C24" s="193"/>
      <c r="D24" s="193"/>
      <c r="E24" s="193"/>
      <c r="F24" s="193"/>
      <c r="G24" s="193"/>
      <c r="H24" s="194"/>
      <c r="I24" s="12"/>
    </row>
    <row r="25" spans="1:9" ht="45.75" thickBot="1">
      <c r="A25" s="7" t="s">
        <v>4</v>
      </c>
      <c r="B25" s="258" t="s">
        <v>25</v>
      </c>
      <c r="C25" s="189" t="s">
        <v>26</v>
      </c>
      <c r="D25" s="190" t="s">
        <v>7</v>
      </c>
      <c r="E25" s="190" t="s">
        <v>27</v>
      </c>
      <c r="F25" s="190" t="s">
        <v>28</v>
      </c>
      <c r="G25" s="190" t="s">
        <v>29</v>
      </c>
      <c r="H25" s="191" t="s">
        <v>30</v>
      </c>
      <c r="I25" s="12"/>
    </row>
    <row r="26" spans="1:9">
      <c r="A26" s="287" t="s">
        <v>31</v>
      </c>
      <c r="B26" s="281">
        <f>C26-1</f>
        <v>45170</v>
      </c>
      <c r="C26" s="281">
        <f>D26-2</f>
        <v>45171</v>
      </c>
      <c r="D26" s="281">
        <v>45173</v>
      </c>
      <c r="E26" s="195">
        <f>D26+28</f>
        <v>45201</v>
      </c>
      <c r="F26" s="195">
        <f>E26+3</f>
        <v>45204</v>
      </c>
      <c r="G26" s="195">
        <f>F26+4</f>
        <v>45208</v>
      </c>
      <c r="H26" s="196">
        <f>G26+3</f>
        <v>45211</v>
      </c>
      <c r="I26" s="12"/>
    </row>
    <row r="27" spans="1:9">
      <c r="A27" s="291" t="s">
        <v>32</v>
      </c>
      <c r="B27" s="121">
        <f t="shared" ref="B27:B29" si="10">C27-1</f>
        <v>45177</v>
      </c>
      <c r="C27" s="121">
        <f t="shared" ref="C27:C29" si="11">D27-2</f>
        <v>45178</v>
      </c>
      <c r="D27" s="121">
        <f>D26+7</f>
        <v>45180</v>
      </c>
      <c r="E27" s="63">
        <f t="shared" ref="E27:E29" si="12">D27+28</f>
        <v>45208</v>
      </c>
      <c r="F27" s="63">
        <f>E27+3</f>
        <v>45211</v>
      </c>
      <c r="G27" s="63">
        <f>F27+4</f>
        <v>45215</v>
      </c>
      <c r="H27" s="259">
        <f>G27+3</f>
        <v>45218</v>
      </c>
      <c r="I27" s="12"/>
    </row>
    <row r="28" spans="1:9">
      <c r="A28" s="292" t="s">
        <v>33</v>
      </c>
      <c r="B28" s="121">
        <f t="shared" si="10"/>
        <v>45184</v>
      </c>
      <c r="C28" s="121">
        <f t="shared" si="11"/>
        <v>45185</v>
      </c>
      <c r="D28" s="121">
        <f>D27+7</f>
        <v>45187</v>
      </c>
      <c r="E28" s="63">
        <f t="shared" si="12"/>
        <v>45215</v>
      </c>
      <c r="F28" s="63">
        <f t="shared" ref="F28:F29" si="13">E28+3</f>
        <v>45218</v>
      </c>
      <c r="G28" s="63">
        <f t="shared" ref="G28:G29" si="14">F28+4</f>
        <v>45222</v>
      </c>
      <c r="H28" s="259">
        <f t="shared" ref="H28:H29" si="15">G28+3</f>
        <v>45225</v>
      </c>
      <c r="I28" s="12"/>
    </row>
    <row r="29" spans="1:9" ht="15.75" thickBot="1">
      <c r="A29" s="293" t="s">
        <v>34</v>
      </c>
      <c r="B29" s="289">
        <f t="shared" si="10"/>
        <v>45191</v>
      </c>
      <c r="C29" s="289">
        <f t="shared" si="11"/>
        <v>45192</v>
      </c>
      <c r="D29" s="289">
        <f>D28+7</f>
        <v>45194</v>
      </c>
      <c r="E29" s="64">
        <f t="shared" si="12"/>
        <v>45222</v>
      </c>
      <c r="F29" s="64">
        <f t="shared" si="13"/>
        <v>45225</v>
      </c>
      <c r="G29" s="64">
        <f t="shared" si="14"/>
        <v>45229</v>
      </c>
      <c r="H29" s="260">
        <f t="shared" si="15"/>
        <v>45232</v>
      </c>
      <c r="I29" s="12"/>
    </row>
    <row r="30" spans="1:9" s="1" customFormat="1" ht="21">
      <c r="B30" s="2"/>
      <c r="C30" s="2"/>
      <c r="D30" s="2"/>
      <c r="E30" s="2"/>
      <c r="F30" s="2"/>
      <c r="G30" s="2"/>
    </row>
    <row r="32" spans="1:9">
      <c r="A32" s="197" t="s">
        <v>35</v>
      </c>
      <c r="B32" s="197"/>
      <c r="C32" s="197"/>
      <c r="D32" s="197"/>
      <c r="E32" s="197"/>
      <c r="F32" s="197"/>
      <c r="G32" s="197"/>
      <c r="H32" s="197"/>
      <c r="I32" s="197"/>
    </row>
    <row r="33" spans="1:9" ht="45">
      <c r="A33" s="198" t="s">
        <v>4</v>
      </c>
      <c r="B33" s="199" t="s">
        <v>36</v>
      </c>
      <c r="C33" s="199" t="s">
        <v>37</v>
      </c>
      <c r="D33" s="199" t="s">
        <v>7</v>
      </c>
      <c r="E33" s="199" t="s">
        <v>38</v>
      </c>
      <c r="F33" s="199" t="s">
        <v>39</v>
      </c>
      <c r="G33" s="199" t="s">
        <v>40</v>
      </c>
      <c r="H33" s="199" t="s">
        <v>41</v>
      </c>
      <c r="I33" s="199" t="s">
        <v>42</v>
      </c>
    </row>
    <row r="34" spans="1:9">
      <c r="A34" s="200" t="s">
        <v>43</v>
      </c>
      <c r="B34" s="201">
        <v>45170</v>
      </c>
      <c r="C34" s="201">
        <f>B34+1</f>
        <v>45171</v>
      </c>
      <c r="D34" s="201">
        <f>B34+2</f>
        <v>45172</v>
      </c>
      <c r="E34" s="201">
        <f>D34+35</f>
        <v>45207</v>
      </c>
      <c r="F34" s="201">
        <f>D34+37</f>
        <v>45209</v>
      </c>
      <c r="G34" s="201">
        <f>D34+42</f>
        <v>45214</v>
      </c>
      <c r="H34" s="201">
        <f>D34+45</f>
        <v>45217</v>
      </c>
      <c r="I34" s="201">
        <f>D34+49</f>
        <v>45221</v>
      </c>
    </row>
    <row r="35" spans="1:9">
      <c r="A35" s="202" t="s">
        <v>44</v>
      </c>
      <c r="B35" s="201">
        <f>B34+7</f>
        <v>45177</v>
      </c>
      <c r="C35" s="201">
        <f>B35+1</f>
        <v>45178</v>
      </c>
      <c r="D35" s="201">
        <f>B35+2</f>
        <v>45179</v>
      </c>
      <c r="E35" s="201">
        <f>D35+35</f>
        <v>45214</v>
      </c>
      <c r="F35" s="201">
        <f>D35+37</f>
        <v>45216</v>
      </c>
      <c r="G35" s="201">
        <f>D35+42</f>
        <v>45221</v>
      </c>
      <c r="H35" s="201">
        <f>D35+45</f>
        <v>45224</v>
      </c>
      <c r="I35" s="201">
        <f>D35+49</f>
        <v>45228</v>
      </c>
    </row>
    <row r="36" spans="1:9">
      <c r="A36" s="203" t="s">
        <v>45</v>
      </c>
      <c r="B36" s="201">
        <f>B35+7</f>
        <v>45184</v>
      </c>
      <c r="C36" s="201">
        <f>B36+1</f>
        <v>45185</v>
      </c>
      <c r="D36" s="201">
        <f>B36+2</f>
        <v>45186</v>
      </c>
      <c r="E36" s="201">
        <f>D36+35</f>
        <v>45221</v>
      </c>
      <c r="F36" s="201">
        <f>D36+37</f>
        <v>45223</v>
      </c>
      <c r="G36" s="201">
        <f>D36+42</f>
        <v>45228</v>
      </c>
      <c r="H36" s="201">
        <f>D36+45</f>
        <v>45231</v>
      </c>
      <c r="I36" s="201">
        <f>D36+49</f>
        <v>45235</v>
      </c>
    </row>
    <row r="37" spans="1:9">
      <c r="A37" s="204" t="s">
        <v>46</v>
      </c>
      <c r="B37" s="201">
        <f>B36+7</f>
        <v>45191</v>
      </c>
      <c r="C37" s="134">
        <f>C36+7</f>
        <v>45192</v>
      </c>
      <c r="D37" s="201">
        <f>B37+2</f>
        <v>45193</v>
      </c>
      <c r="E37" s="201">
        <f>D37+35</f>
        <v>45228</v>
      </c>
      <c r="F37" s="201">
        <f>D37+37</f>
        <v>45230</v>
      </c>
      <c r="G37" s="201">
        <f>D37+42</f>
        <v>45235</v>
      </c>
      <c r="H37" s="201">
        <f>D37+45</f>
        <v>45238</v>
      </c>
      <c r="I37" s="201">
        <f>D37+49</f>
        <v>45242</v>
      </c>
    </row>
    <row r="39" spans="1:9" ht="15.75">
      <c r="A39" s="368" t="s">
        <v>47</v>
      </c>
      <c r="B39" s="369"/>
      <c r="C39" s="369"/>
      <c r="D39" s="369"/>
      <c r="E39" s="369"/>
      <c r="F39" s="369"/>
      <c r="G39" s="369"/>
      <c r="H39" s="370"/>
    </row>
    <row r="40" spans="1:9" ht="45">
      <c r="A40" s="183" t="s">
        <v>4</v>
      </c>
      <c r="B40" s="180" t="s">
        <v>48</v>
      </c>
      <c r="C40" s="180" t="s">
        <v>49</v>
      </c>
      <c r="D40" s="180" t="s">
        <v>7</v>
      </c>
      <c r="E40" s="184" t="s">
        <v>50</v>
      </c>
      <c r="F40" s="184" t="s">
        <v>51</v>
      </c>
      <c r="G40" s="184" t="s">
        <v>52</v>
      </c>
      <c r="H40" s="184" t="s">
        <v>53</v>
      </c>
    </row>
    <row r="41" spans="1:9">
      <c r="A41" s="181" t="s">
        <v>54</v>
      </c>
      <c r="B41" s="201">
        <v>45170</v>
      </c>
      <c r="C41" s="185">
        <f>B41</f>
        <v>45170</v>
      </c>
      <c r="D41" s="182">
        <f>C41+2</f>
        <v>45172</v>
      </c>
      <c r="E41" s="182">
        <f>D41+22</f>
        <v>45194</v>
      </c>
      <c r="F41" s="182">
        <f>D41+23</f>
        <v>45195</v>
      </c>
      <c r="G41" s="182">
        <f>D41+27</f>
        <v>45199</v>
      </c>
      <c r="H41" s="182">
        <f>D41+28</f>
        <v>45200</v>
      </c>
    </row>
    <row r="42" spans="1:9">
      <c r="A42" s="181" t="s">
        <v>55</v>
      </c>
      <c r="B42" s="186">
        <f>B41+7</f>
        <v>45177</v>
      </c>
      <c r="C42" s="185">
        <f t="shared" ref="C42:C44" si="16">B42</f>
        <v>45177</v>
      </c>
      <c r="D42" s="182">
        <f t="shared" ref="D42:D44" si="17">C42+2</f>
        <v>45179</v>
      </c>
      <c r="E42" s="182">
        <f t="shared" ref="E42:E44" si="18">D42+22</f>
        <v>45201</v>
      </c>
      <c r="F42" s="182">
        <f t="shared" ref="F42:F44" si="19">D42+23</f>
        <v>45202</v>
      </c>
      <c r="G42" s="182">
        <f t="shared" ref="G42:G44" si="20">D42+27</f>
        <v>45206</v>
      </c>
      <c r="H42" s="182">
        <f t="shared" ref="H42:H44" si="21">D42+28</f>
        <v>45207</v>
      </c>
    </row>
    <row r="43" spans="1:9" ht="15.75">
      <c r="A43" s="187" t="s">
        <v>56</v>
      </c>
      <c r="B43" s="186">
        <f t="shared" ref="B43:B44" si="22">B42+7</f>
        <v>45184</v>
      </c>
      <c r="C43" s="185">
        <f t="shared" si="16"/>
        <v>45184</v>
      </c>
      <c r="D43" s="182">
        <f t="shared" si="17"/>
        <v>45186</v>
      </c>
      <c r="E43" s="182">
        <f t="shared" si="18"/>
        <v>45208</v>
      </c>
      <c r="F43" s="182">
        <f t="shared" si="19"/>
        <v>45209</v>
      </c>
      <c r="G43" s="182">
        <f t="shared" si="20"/>
        <v>45213</v>
      </c>
      <c r="H43" s="182">
        <f t="shared" si="21"/>
        <v>45214</v>
      </c>
    </row>
    <row r="44" spans="1:9">
      <c r="A44" s="179" t="s">
        <v>57</v>
      </c>
      <c r="B44" s="186">
        <f t="shared" si="22"/>
        <v>45191</v>
      </c>
      <c r="C44" s="185">
        <f t="shared" si="16"/>
        <v>45191</v>
      </c>
      <c r="D44" s="182">
        <f t="shared" si="17"/>
        <v>45193</v>
      </c>
      <c r="E44" s="182">
        <f t="shared" si="18"/>
        <v>45215</v>
      </c>
      <c r="F44" s="182">
        <f t="shared" si="19"/>
        <v>45216</v>
      </c>
      <c r="G44" s="182">
        <f t="shared" si="20"/>
        <v>45220</v>
      </c>
      <c r="H44" s="182">
        <f t="shared" si="21"/>
        <v>45221</v>
      </c>
    </row>
    <row r="45" spans="1:9">
      <c r="A45" s="332" t="s">
        <v>58</v>
      </c>
      <c r="B45" s="333">
        <f>B44+7</f>
        <v>45198</v>
      </c>
      <c r="C45" s="334">
        <f>B45</f>
        <v>45198</v>
      </c>
      <c r="D45" s="334">
        <f>C45+2</f>
        <v>45200</v>
      </c>
      <c r="E45" s="334">
        <f>D45+22</f>
        <v>45222</v>
      </c>
      <c r="F45" s="334">
        <f>D45+23</f>
        <v>45223</v>
      </c>
      <c r="G45" s="334">
        <f>D45+27</f>
        <v>45227</v>
      </c>
      <c r="H45" s="334">
        <f>D45+28</f>
        <v>45228</v>
      </c>
    </row>
  </sheetData>
  <mergeCells count="2">
    <mergeCell ref="A1:K4"/>
    <mergeCell ref="A39:H39"/>
  </mergeCells>
  <pageMargins left="0.7" right="0.7" top="0.75" bottom="0.75" header="0.3" footer="0.3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26"/>
  <sheetViews>
    <sheetView topLeftCell="A76" zoomScale="110" zoomScaleNormal="110" workbookViewId="0">
      <selection activeCell="A97" sqref="A97"/>
    </sheetView>
  </sheetViews>
  <sheetFormatPr defaultRowHeight="15"/>
  <cols>
    <col min="1" max="1" width="52.5703125" customWidth="1"/>
    <col min="2" max="2" width="23" customWidth="1"/>
    <col min="3" max="3" width="21" customWidth="1"/>
    <col min="4" max="4" width="17.5703125" customWidth="1"/>
    <col min="5" max="5" width="29.28515625" customWidth="1"/>
    <col min="6" max="6" width="27.42578125" customWidth="1"/>
    <col min="7" max="7" width="19" customWidth="1"/>
    <col min="8" max="8" width="22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371" t="s">
        <v>59</v>
      </c>
      <c r="B1" s="371"/>
      <c r="C1" s="371"/>
      <c r="D1" s="371"/>
      <c r="E1" s="371"/>
      <c r="F1" s="371"/>
      <c r="G1" s="371"/>
    </row>
    <row r="2" spans="1:8" ht="15" customHeight="1">
      <c r="A2" s="371"/>
      <c r="B2" s="371"/>
      <c r="C2" s="371"/>
      <c r="D2" s="371"/>
      <c r="E2" s="371"/>
      <c r="F2" s="371"/>
      <c r="G2" s="371"/>
    </row>
    <row r="3" spans="1:8" ht="15" customHeight="1">
      <c r="A3" s="371"/>
      <c r="B3" s="371"/>
      <c r="C3" s="371"/>
      <c r="D3" s="371"/>
      <c r="E3" s="371"/>
      <c r="F3" s="371"/>
      <c r="G3" s="371"/>
    </row>
    <row r="4" spans="1:8" ht="15" customHeight="1">
      <c r="A4" s="371"/>
      <c r="B4" s="371"/>
      <c r="C4" s="371"/>
      <c r="D4" s="371"/>
      <c r="E4" s="371"/>
      <c r="F4" s="371"/>
      <c r="G4" s="371"/>
    </row>
    <row r="5" spans="1:8" ht="21">
      <c r="A5" s="372" t="s">
        <v>1</v>
      </c>
      <c r="B5" s="372"/>
      <c r="C5" s="372"/>
      <c r="D5" s="372"/>
      <c r="E5" s="372"/>
      <c r="F5" s="372"/>
      <c r="G5" s="372"/>
    </row>
    <row r="6" spans="1:8" ht="20.25" customHeight="1">
      <c r="A6" s="22"/>
      <c r="B6" s="22"/>
      <c r="C6" s="22"/>
      <c r="D6" s="22"/>
      <c r="E6" s="22"/>
      <c r="F6" s="22"/>
      <c r="G6" s="22"/>
    </row>
    <row r="7" spans="1:8" ht="21" customHeight="1">
      <c r="A7" s="373" t="s">
        <v>60</v>
      </c>
      <c r="B7" s="373"/>
      <c r="C7" s="373"/>
      <c r="D7" s="373"/>
      <c r="E7" s="373"/>
      <c r="F7" s="373"/>
      <c r="G7" s="373"/>
      <c r="H7" s="373"/>
    </row>
    <row r="8" spans="1:8" ht="21" customHeight="1" thickBot="1">
      <c r="A8" s="373"/>
      <c r="B8" s="373"/>
      <c r="C8" s="373"/>
      <c r="D8" s="373"/>
      <c r="E8" s="373"/>
      <c r="F8" s="373"/>
      <c r="G8" s="373"/>
      <c r="H8" s="373"/>
    </row>
    <row r="9" spans="1:8" ht="39.75" customHeight="1" thickBot="1">
      <c r="A9" s="23" t="s">
        <v>4</v>
      </c>
      <c r="B9" s="24" t="s">
        <v>61</v>
      </c>
      <c r="C9" s="25" t="s">
        <v>49</v>
      </c>
      <c r="D9" s="25" t="s">
        <v>7</v>
      </c>
      <c r="E9" s="24" t="s">
        <v>62</v>
      </c>
      <c r="F9" s="24" t="s">
        <v>63</v>
      </c>
      <c r="G9" s="24" t="s">
        <v>64</v>
      </c>
      <c r="H9" s="24" t="s">
        <v>65</v>
      </c>
    </row>
    <row r="10" spans="1:8" ht="20.25" customHeight="1">
      <c r="A10" s="99" t="s">
        <v>66</v>
      </c>
      <c r="B10" s="138">
        <v>44798</v>
      </c>
      <c r="C10" s="26">
        <f t="shared" ref="C10:C11" si="0">B10</f>
        <v>44798</v>
      </c>
      <c r="D10" s="26">
        <f>C10+1</f>
        <v>44799</v>
      </c>
      <c r="E10" s="27"/>
      <c r="F10" s="27"/>
      <c r="G10" s="27"/>
      <c r="H10" s="28"/>
    </row>
    <row r="11" spans="1:8" ht="20.25" customHeight="1">
      <c r="A11" s="99" t="s">
        <v>67</v>
      </c>
      <c r="B11" s="123">
        <f>B10+3</f>
        <v>44801</v>
      </c>
      <c r="C11" s="123">
        <f t="shared" si="0"/>
        <v>44801</v>
      </c>
      <c r="D11" s="123">
        <f>D10+4</f>
        <v>44803</v>
      </c>
      <c r="E11" s="29">
        <f>D11+35</f>
        <v>44838</v>
      </c>
      <c r="F11" s="29">
        <f>E11+2</f>
        <v>44840</v>
      </c>
      <c r="G11" s="29">
        <f>F11+4</f>
        <v>44844</v>
      </c>
      <c r="H11" s="30">
        <f>G11+3</f>
        <v>44847</v>
      </c>
    </row>
    <row r="12" spans="1:8" ht="19.5" customHeight="1">
      <c r="A12" s="100" t="s">
        <v>68</v>
      </c>
      <c r="B12" s="261">
        <f>B10+7</f>
        <v>44805</v>
      </c>
      <c r="C12" s="262">
        <f t="shared" ref="C12:C19" si="1">B12</f>
        <v>44805</v>
      </c>
      <c r="D12" s="262">
        <f>C12+1</f>
        <v>44806</v>
      </c>
      <c r="E12" s="263"/>
      <c r="F12" s="263"/>
      <c r="G12" s="263"/>
      <c r="H12" s="264"/>
    </row>
    <row r="13" spans="1:8" ht="19.5" customHeight="1">
      <c r="A13" s="99" t="s">
        <v>69</v>
      </c>
      <c r="B13" s="123">
        <f>B12+3</f>
        <v>44808</v>
      </c>
      <c r="C13" s="123">
        <f t="shared" si="1"/>
        <v>44808</v>
      </c>
      <c r="D13" s="123">
        <f>D12+4</f>
        <v>44810</v>
      </c>
      <c r="E13" s="29">
        <f>D13+35</f>
        <v>44845</v>
      </c>
      <c r="F13" s="29">
        <f>E13+2</f>
        <v>44847</v>
      </c>
      <c r="G13" s="29">
        <f>F13+4</f>
        <v>44851</v>
      </c>
      <c r="H13" s="30">
        <f>G13+3</f>
        <v>44854</v>
      </c>
    </row>
    <row r="14" spans="1:8" ht="19.5" customHeight="1">
      <c r="A14" s="100" t="s">
        <v>70</v>
      </c>
      <c r="B14" s="123">
        <f t="shared" ref="B14:B19" si="2">B12+7</f>
        <v>44812</v>
      </c>
      <c r="C14" s="123">
        <f t="shared" si="1"/>
        <v>44812</v>
      </c>
      <c r="D14" s="123">
        <f>C14+1</f>
        <v>44813</v>
      </c>
      <c r="E14" s="31"/>
      <c r="F14" s="31"/>
      <c r="G14" s="31"/>
      <c r="H14" s="30"/>
    </row>
    <row r="15" spans="1:8" ht="19.5" customHeight="1">
      <c r="A15" s="99" t="s">
        <v>71</v>
      </c>
      <c r="B15" s="123">
        <f t="shared" si="2"/>
        <v>44815</v>
      </c>
      <c r="C15" s="123">
        <f t="shared" si="1"/>
        <v>44815</v>
      </c>
      <c r="D15" s="123">
        <f>D14+4</f>
        <v>44817</v>
      </c>
      <c r="E15" s="29">
        <f>D15+35</f>
        <v>44852</v>
      </c>
      <c r="F15" s="29">
        <f>E15+2</f>
        <v>44854</v>
      </c>
      <c r="G15" s="29">
        <f>F15+4</f>
        <v>44858</v>
      </c>
      <c r="H15" s="30">
        <f t="shared" ref="H15:H19" si="3">G15+3</f>
        <v>44861</v>
      </c>
    </row>
    <row r="16" spans="1:8" ht="19.5" customHeight="1">
      <c r="A16" s="99" t="s">
        <v>72</v>
      </c>
      <c r="B16" s="123">
        <f t="shared" si="2"/>
        <v>44819</v>
      </c>
      <c r="C16" s="123">
        <f t="shared" si="1"/>
        <v>44819</v>
      </c>
      <c r="D16" s="123">
        <f>C16+1</f>
        <v>44820</v>
      </c>
      <c r="E16" s="31"/>
      <c r="F16" s="31"/>
      <c r="G16" s="31"/>
      <c r="H16" s="30"/>
    </row>
    <row r="17" spans="1:9" ht="19.5" customHeight="1">
      <c r="A17" s="99" t="s">
        <v>73</v>
      </c>
      <c r="B17" s="123">
        <f t="shared" si="2"/>
        <v>44822</v>
      </c>
      <c r="C17" s="123">
        <f t="shared" si="1"/>
        <v>44822</v>
      </c>
      <c r="D17" s="123">
        <f>D16+4</f>
        <v>44824</v>
      </c>
      <c r="E17" s="29">
        <f>D17+35</f>
        <v>44859</v>
      </c>
      <c r="F17" s="29">
        <f>E17+2</f>
        <v>44861</v>
      </c>
      <c r="G17" s="29">
        <f>F17+4</f>
        <v>44865</v>
      </c>
      <c r="H17" s="30">
        <f t="shared" si="3"/>
        <v>44868</v>
      </c>
    </row>
    <row r="18" spans="1:9" ht="19.5" customHeight="1">
      <c r="A18" s="99" t="s">
        <v>74</v>
      </c>
      <c r="B18" s="123">
        <f t="shared" si="2"/>
        <v>44826</v>
      </c>
      <c r="C18" s="123">
        <f t="shared" si="1"/>
        <v>44826</v>
      </c>
      <c r="D18" s="123">
        <f>C18+1</f>
        <v>44827</v>
      </c>
      <c r="E18" s="31"/>
      <c r="F18" s="31"/>
      <c r="G18" s="31"/>
      <c r="H18" s="30"/>
    </row>
    <row r="19" spans="1:9" ht="19.5" customHeight="1">
      <c r="A19" s="99" t="s">
        <v>75</v>
      </c>
      <c r="B19" s="123">
        <f t="shared" si="2"/>
        <v>44829</v>
      </c>
      <c r="C19" s="123">
        <f t="shared" si="1"/>
        <v>44829</v>
      </c>
      <c r="D19" s="123">
        <f>D18+4</f>
        <v>44831</v>
      </c>
      <c r="E19" s="29">
        <f>D19+35</f>
        <v>44866</v>
      </c>
      <c r="F19" s="29">
        <f>E19+2</f>
        <v>44868</v>
      </c>
      <c r="G19" s="29">
        <f>F19+4</f>
        <v>44872</v>
      </c>
      <c r="H19" s="30">
        <f t="shared" si="3"/>
        <v>44875</v>
      </c>
    </row>
    <row r="20" spans="1:9" ht="15.75">
      <c r="A20" s="34"/>
      <c r="B20" s="13"/>
      <c r="C20" s="13"/>
      <c r="D20" s="13"/>
      <c r="E20" s="13"/>
      <c r="F20" s="13"/>
      <c r="G20" s="35"/>
    </row>
    <row r="21" spans="1:9" ht="15.75">
      <c r="A21" s="34"/>
      <c r="B21" s="13"/>
      <c r="C21" s="13"/>
      <c r="D21" s="13"/>
      <c r="E21" s="13"/>
      <c r="F21" s="13"/>
      <c r="G21" s="35"/>
    </row>
    <row r="22" spans="1:9" ht="15.75" customHeight="1">
      <c r="A22" s="374" t="s">
        <v>76</v>
      </c>
      <c r="B22" s="374"/>
      <c r="C22" s="374"/>
      <c r="D22" s="374"/>
      <c r="E22" s="374"/>
      <c r="F22" s="374"/>
      <c r="G22" s="374"/>
      <c r="H22" s="374"/>
      <c r="I22" s="374"/>
    </row>
    <row r="23" spans="1:9" ht="28.5" customHeight="1" thickBot="1">
      <c r="A23" s="374"/>
      <c r="B23" s="374"/>
      <c r="C23" s="374"/>
      <c r="D23" s="374"/>
      <c r="E23" s="374"/>
      <c r="F23" s="374"/>
      <c r="G23" s="374"/>
      <c r="H23" s="374"/>
      <c r="I23" s="374"/>
    </row>
    <row r="24" spans="1:9" ht="30" customHeight="1" thickBot="1">
      <c r="A24" s="23" t="s">
        <v>4</v>
      </c>
      <c r="B24" s="124" t="s">
        <v>61</v>
      </c>
      <c r="C24" s="124" t="s">
        <v>49</v>
      </c>
      <c r="D24" s="124" t="s">
        <v>7</v>
      </c>
      <c r="E24" s="124" t="s">
        <v>64</v>
      </c>
      <c r="F24" s="124" t="s">
        <v>77</v>
      </c>
      <c r="G24" s="125" t="s">
        <v>62</v>
      </c>
      <c r="H24" s="126" t="s">
        <v>78</v>
      </c>
      <c r="I24" s="127" t="s">
        <v>79</v>
      </c>
    </row>
    <row r="25" spans="1:9">
      <c r="A25" s="20" t="s">
        <v>80</v>
      </c>
      <c r="B25" s="3">
        <v>45166</v>
      </c>
      <c r="C25" s="139">
        <f>B25</f>
        <v>45166</v>
      </c>
      <c r="D25" s="36">
        <f>C25</f>
        <v>45166</v>
      </c>
      <c r="E25" s="27"/>
      <c r="F25" s="27"/>
      <c r="G25" s="27"/>
      <c r="H25" s="27"/>
      <c r="I25" s="140"/>
    </row>
    <row r="26" spans="1:9" ht="15.75">
      <c r="A26" s="295" t="s">
        <v>81</v>
      </c>
      <c r="B26" s="37">
        <f>B25+2</f>
        <v>45168</v>
      </c>
      <c r="C26" s="37">
        <f t="shared" ref="C26:C32" si="4">B26</f>
        <v>45168</v>
      </c>
      <c r="D26" s="38">
        <f>C26+2</f>
        <v>45170</v>
      </c>
      <c r="E26" s="29">
        <f>D26+35</f>
        <v>45205</v>
      </c>
      <c r="F26" s="29">
        <f>E26+2</f>
        <v>45207</v>
      </c>
      <c r="G26" s="29">
        <f>F26+2</f>
        <v>45209</v>
      </c>
      <c r="H26" s="29">
        <f>G26+3</f>
        <v>45212</v>
      </c>
      <c r="I26" s="30">
        <f>H26+3</f>
        <v>45215</v>
      </c>
    </row>
    <row r="27" spans="1:9">
      <c r="A27" s="294" t="s">
        <v>82</v>
      </c>
      <c r="B27" s="37">
        <f>B25+7</f>
        <v>45173</v>
      </c>
      <c r="C27" s="37">
        <f t="shared" si="4"/>
        <v>45173</v>
      </c>
      <c r="D27" s="38">
        <f>C27</f>
        <v>45173</v>
      </c>
      <c r="E27" s="31"/>
      <c r="F27" s="31"/>
      <c r="G27" s="31"/>
      <c r="H27" s="29"/>
      <c r="I27" s="30"/>
    </row>
    <row r="28" spans="1:9">
      <c r="A28" s="20" t="s">
        <v>83</v>
      </c>
      <c r="B28" s="37">
        <f>B27+2</f>
        <v>45175</v>
      </c>
      <c r="C28" s="37">
        <f t="shared" si="4"/>
        <v>45175</v>
      </c>
      <c r="D28" s="38">
        <f>C28+2</f>
        <v>45177</v>
      </c>
      <c r="E28" s="29">
        <f>D28+35</f>
        <v>45212</v>
      </c>
      <c r="F28" s="29">
        <f>E28+2</f>
        <v>45214</v>
      </c>
      <c r="G28" s="29">
        <f>F28+2</f>
        <v>45216</v>
      </c>
      <c r="H28" s="29">
        <f>G28+3</f>
        <v>45219</v>
      </c>
      <c r="I28" s="30">
        <f>H28+3</f>
        <v>45222</v>
      </c>
    </row>
    <row r="29" spans="1:9">
      <c r="A29" s="20" t="s">
        <v>84</v>
      </c>
      <c r="B29" s="37">
        <f>B25+14</f>
        <v>45180</v>
      </c>
      <c r="C29" s="37">
        <f t="shared" si="4"/>
        <v>45180</v>
      </c>
      <c r="D29" s="38">
        <f>C29</f>
        <v>45180</v>
      </c>
      <c r="E29" s="31"/>
      <c r="F29" s="31"/>
      <c r="G29" s="31"/>
      <c r="H29" s="29"/>
      <c r="I29" s="30"/>
    </row>
    <row r="30" spans="1:9" ht="15.75">
      <c r="A30" s="143" t="s">
        <v>85</v>
      </c>
      <c r="B30" s="37">
        <f>B29+2</f>
        <v>45182</v>
      </c>
      <c r="C30" s="14">
        <f t="shared" si="4"/>
        <v>45182</v>
      </c>
      <c r="D30" s="38">
        <f>C30+2</f>
        <v>45184</v>
      </c>
      <c r="E30" s="29">
        <f>D30+35</f>
        <v>45219</v>
      </c>
      <c r="F30" s="29">
        <f>E30+2</f>
        <v>45221</v>
      </c>
      <c r="G30" s="29">
        <f>F30+2</f>
        <v>45223</v>
      </c>
      <c r="H30" s="29">
        <f>G30+3</f>
        <v>45226</v>
      </c>
      <c r="I30" s="30">
        <f>H30+3</f>
        <v>45229</v>
      </c>
    </row>
    <row r="31" spans="1:9">
      <c r="A31" s="20" t="s">
        <v>86</v>
      </c>
      <c r="B31" s="39">
        <f>B29+7</f>
        <v>45187</v>
      </c>
      <c r="C31" s="39">
        <f t="shared" si="4"/>
        <v>45187</v>
      </c>
      <c r="D31" s="38">
        <f>C31</f>
        <v>45187</v>
      </c>
      <c r="E31" s="31"/>
      <c r="F31" s="31"/>
      <c r="G31" s="31"/>
      <c r="H31" s="29"/>
      <c r="I31" s="30"/>
    </row>
    <row r="32" spans="1:9">
      <c r="A32" s="20" t="s">
        <v>83</v>
      </c>
      <c r="B32" s="37">
        <f>B31+2</f>
        <v>45189</v>
      </c>
      <c r="C32" s="37">
        <f t="shared" si="4"/>
        <v>45189</v>
      </c>
      <c r="D32" s="38">
        <f>D30+7</f>
        <v>45191</v>
      </c>
      <c r="E32" s="29">
        <f>D32+35</f>
        <v>45226</v>
      </c>
      <c r="F32" s="29">
        <f>E32+2</f>
        <v>45228</v>
      </c>
      <c r="G32" s="29">
        <f>F32+2</f>
        <v>45230</v>
      </c>
      <c r="H32" s="29">
        <f>G32+3</f>
        <v>45233</v>
      </c>
      <c r="I32" s="30">
        <f>H32+3</f>
        <v>45236</v>
      </c>
    </row>
    <row r="33" spans="1:9">
      <c r="A33" s="20" t="s">
        <v>87</v>
      </c>
      <c r="B33" s="39">
        <f>B31+7</f>
        <v>45194</v>
      </c>
      <c r="C33" s="39">
        <f t="shared" ref="C33" si="5">B33</f>
        <v>45194</v>
      </c>
      <c r="D33" s="38">
        <f>C33</f>
        <v>45194</v>
      </c>
      <c r="E33" s="29"/>
      <c r="F33" s="29"/>
      <c r="G33" s="29"/>
      <c r="H33" s="29"/>
      <c r="I33" s="30"/>
    </row>
    <row r="34" spans="1:9" ht="16.5" thickBot="1">
      <c r="A34" s="205" t="s">
        <v>88</v>
      </c>
      <c r="B34" s="118">
        <f>B33+2</f>
        <v>45196</v>
      </c>
      <c r="C34" s="118">
        <f t="shared" ref="C34" si="6">B34</f>
        <v>45196</v>
      </c>
      <c r="D34" s="50">
        <f>D32+7</f>
        <v>45198</v>
      </c>
      <c r="E34" s="32">
        <f>D34+35</f>
        <v>45233</v>
      </c>
      <c r="F34" s="32">
        <f>E34+2</f>
        <v>45235</v>
      </c>
      <c r="G34" s="32">
        <f>F34+2</f>
        <v>45237</v>
      </c>
      <c r="H34" s="32">
        <f>G34+3</f>
        <v>45240</v>
      </c>
      <c r="I34" s="33">
        <f>H34+3</f>
        <v>45243</v>
      </c>
    </row>
    <row r="35" spans="1:9" ht="16.5" thickBot="1">
      <c r="A35" s="40"/>
      <c r="B35" s="21"/>
      <c r="C35" s="41"/>
      <c r="D35" s="41"/>
      <c r="E35" s="41"/>
      <c r="F35" s="42"/>
      <c r="G35" s="35"/>
    </row>
    <row r="36" spans="1:9" ht="16.5" thickBot="1">
      <c r="A36" s="375" t="s">
        <v>89</v>
      </c>
      <c r="B36" s="375"/>
      <c r="C36" s="375"/>
      <c r="D36" s="375"/>
      <c r="E36" s="375"/>
      <c r="F36" s="375"/>
      <c r="G36" s="35"/>
    </row>
    <row r="37" spans="1:9" ht="42.75" customHeight="1" thickBot="1">
      <c r="A37" s="43" t="s">
        <v>90</v>
      </c>
      <c r="B37" s="44" t="s">
        <v>91</v>
      </c>
      <c r="C37" s="45" t="s">
        <v>37</v>
      </c>
      <c r="D37" s="44" t="s">
        <v>7</v>
      </c>
      <c r="E37" s="46" t="s">
        <v>92</v>
      </c>
      <c r="F37" s="47" t="s">
        <v>93</v>
      </c>
      <c r="G37" s="35"/>
    </row>
    <row r="38" spans="1:9" ht="15.75">
      <c r="A38" s="160" t="s">
        <v>94</v>
      </c>
      <c r="B38" s="156">
        <v>45169</v>
      </c>
      <c r="C38" s="154">
        <f>B38+1</f>
        <v>45170</v>
      </c>
      <c r="D38" s="158">
        <f>C38+2</f>
        <v>45172</v>
      </c>
      <c r="E38" s="156">
        <f>D38+22</f>
        <v>45194</v>
      </c>
      <c r="F38" s="48">
        <f>E38+7</f>
        <v>45201</v>
      </c>
      <c r="G38" s="35"/>
    </row>
    <row r="39" spans="1:9" ht="15.75">
      <c r="A39" s="61" t="s">
        <v>95</v>
      </c>
      <c r="B39" s="157">
        <f>B38+7</f>
        <v>45176</v>
      </c>
      <c r="C39" s="155">
        <f t="shared" ref="C39:C41" si="7">B39+1</f>
        <v>45177</v>
      </c>
      <c r="D39" s="159">
        <f>C39+2</f>
        <v>45179</v>
      </c>
      <c r="E39" s="157">
        <f t="shared" ref="E39:E41" si="8">D39+22</f>
        <v>45201</v>
      </c>
      <c r="F39" s="49">
        <f t="shared" ref="F39:F41" si="9">E39+7</f>
        <v>45208</v>
      </c>
      <c r="G39" s="35"/>
    </row>
    <row r="40" spans="1:9" ht="15.75">
      <c r="A40" s="61" t="s">
        <v>96</v>
      </c>
      <c r="B40" s="157">
        <f t="shared" ref="B40:B41" si="10">B39+7</f>
        <v>45183</v>
      </c>
      <c r="C40" s="155">
        <f t="shared" si="7"/>
        <v>45184</v>
      </c>
      <c r="D40" s="159">
        <f>C40+2</f>
        <v>45186</v>
      </c>
      <c r="E40" s="157">
        <f t="shared" si="8"/>
        <v>45208</v>
      </c>
      <c r="F40" s="49">
        <f t="shared" si="9"/>
        <v>45215</v>
      </c>
      <c r="G40" s="35"/>
    </row>
    <row r="41" spans="1:9" ht="15.75">
      <c r="A41" s="61" t="s">
        <v>97</v>
      </c>
      <c r="B41" s="206">
        <f t="shared" si="10"/>
        <v>45190</v>
      </c>
      <c r="C41" s="207">
        <f t="shared" si="7"/>
        <v>45191</v>
      </c>
      <c r="D41" s="208">
        <f>C41+2</f>
        <v>45193</v>
      </c>
      <c r="E41" s="206">
        <f t="shared" si="8"/>
        <v>45215</v>
      </c>
      <c r="F41" s="209">
        <f t="shared" si="9"/>
        <v>45222</v>
      </c>
      <c r="G41" s="35"/>
    </row>
    <row r="42" spans="1:9" ht="15.75">
      <c r="A42" s="131"/>
      <c r="B42" s="41"/>
      <c r="C42" s="41"/>
      <c r="D42" s="41"/>
      <c r="E42" s="41"/>
      <c r="F42" s="132"/>
      <c r="G42" s="35"/>
    </row>
    <row r="43" spans="1:9" ht="16.5" thickBot="1">
      <c r="A43" s="51"/>
      <c r="B43" s="52"/>
      <c r="C43" s="52"/>
      <c r="D43" s="52"/>
      <c r="E43" s="53"/>
      <c r="F43" s="54"/>
      <c r="G43" s="35"/>
    </row>
    <row r="44" spans="1:9" ht="15.75">
      <c r="A44" s="385" t="s">
        <v>98</v>
      </c>
      <c r="B44" s="386"/>
      <c r="C44" s="386"/>
      <c r="D44" s="386"/>
      <c r="E44" s="386"/>
      <c r="F44" s="35"/>
    </row>
    <row r="45" spans="1:9" ht="20.25" customHeight="1" thickBot="1">
      <c r="A45" s="387" t="s">
        <v>99</v>
      </c>
      <c r="B45" s="388"/>
      <c r="C45" s="388"/>
      <c r="D45" s="388"/>
      <c r="E45" s="388"/>
      <c r="F45" s="35"/>
    </row>
    <row r="46" spans="1:9" ht="30">
      <c r="A46" s="298" t="s">
        <v>100</v>
      </c>
      <c r="B46" s="56" t="s">
        <v>36</v>
      </c>
      <c r="C46" s="57" t="s">
        <v>37</v>
      </c>
      <c r="D46" s="57" t="s">
        <v>7</v>
      </c>
      <c r="E46" s="58" t="s">
        <v>101</v>
      </c>
      <c r="F46" s="35"/>
    </row>
    <row r="47" spans="1:9" ht="15.75">
      <c r="A47" s="297" t="s">
        <v>102</v>
      </c>
      <c r="B47" s="19">
        <v>45168</v>
      </c>
      <c r="C47" s="19">
        <f>B47</f>
        <v>45168</v>
      </c>
      <c r="D47" s="19">
        <f>C47+2</f>
        <v>45170</v>
      </c>
      <c r="E47" s="18">
        <f>D47+21</f>
        <v>45191</v>
      </c>
      <c r="F47" s="35"/>
    </row>
    <row r="48" spans="1:9" ht="15" customHeight="1">
      <c r="A48" s="296" t="s">
        <v>103</v>
      </c>
      <c r="B48" s="63">
        <f>B47+7</f>
        <v>45175</v>
      </c>
      <c r="C48" s="63">
        <f>B48</f>
        <v>45175</v>
      </c>
      <c r="D48" s="63">
        <f>C48+2</f>
        <v>45177</v>
      </c>
      <c r="E48" s="18">
        <f>D48+21</f>
        <v>45198</v>
      </c>
      <c r="F48" s="35"/>
    </row>
    <row r="49" spans="1:8" ht="15.75">
      <c r="A49" s="128" t="s">
        <v>104</v>
      </c>
      <c r="B49" s="63">
        <f t="shared" ref="B49:B51" si="11">B48+7</f>
        <v>45182</v>
      </c>
      <c r="C49" s="63">
        <f t="shared" ref="C49:C50" si="12">B49</f>
        <v>45182</v>
      </c>
      <c r="D49" s="63">
        <f t="shared" ref="D49:D50" si="13">C49+2</f>
        <v>45184</v>
      </c>
      <c r="E49" s="18">
        <f t="shared" ref="E49:E50" si="14">D49+21</f>
        <v>45205</v>
      </c>
      <c r="F49" s="35"/>
    </row>
    <row r="50" spans="1:8" ht="15.75">
      <c r="A50" s="128" t="s">
        <v>105</v>
      </c>
      <c r="B50" s="63">
        <f t="shared" si="11"/>
        <v>45189</v>
      </c>
      <c r="C50" s="63">
        <f t="shared" si="12"/>
        <v>45189</v>
      </c>
      <c r="D50" s="63">
        <f t="shared" si="13"/>
        <v>45191</v>
      </c>
      <c r="E50" s="18">
        <f t="shared" si="14"/>
        <v>45212</v>
      </c>
      <c r="F50" s="35"/>
    </row>
    <row r="51" spans="1:8" ht="16.5" thickBot="1">
      <c r="A51" s="267" t="s">
        <v>106</v>
      </c>
      <c r="B51" s="265">
        <f t="shared" si="11"/>
        <v>45196</v>
      </c>
      <c r="C51" s="265">
        <f t="shared" ref="C51" si="15">B51</f>
        <v>45196</v>
      </c>
      <c r="D51" s="265">
        <f t="shared" ref="D51" si="16">C51+2</f>
        <v>45198</v>
      </c>
      <c r="E51" s="266">
        <f t="shared" ref="E51" si="17">D51+21</f>
        <v>45219</v>
      </c>
      <c r="F51" s="35"/>
    </row>
    <row r="52" spans="1:8" ht="15.75">
      <c r="A52" s="66"/>
      <c r="B52" s="52"/>
      <c r="C52" s="52"/>
      <c r="D52" s="52"/>
      <c r="E52" s="53"/>
      <c r="F52" s="35"/>
    </row>
    <row r="53" spans="1:8" ht="16.5" thickBot="1">
      <c r="A53" s="66"/>
      <c r="B53" s="52"/>
      <c r="C53" s="52"/>
      <c r="D53" s="52"/>
      <c r="E53" s="53"/>
      <c r="F53" s="35"/>
    </row>
    <row r="54" spans="1:8" ht="15.75">
      <c r="A54" s="385" t="s">
        <v>107</v>
      </c>
      <c r="B54" s="386"/>
      <c r="C54" s="386"/>
      <c r="D54" s="386"/>
      <c r="E54" s="386"/>
      <c r="F54" s="35"/>
    </row>
    <row r="55" spans="1:8" ht="16.5" thickBot="1">
      <c r="A55" s="387" t="s">
        <v>99</v>
      </c>
      <c r="B55" s="388"/>
      <c r="C55" s="388"/>
      <c r="D55" s="388"/>
      <c r="E55" s="388"/>
      <c r="F55" s="35"/>
    </row>
    <row r="56" spans="1:8" ht="30.75" thickBot="1">
      <c r="A56" s="55" t="s">
        <v>100</v>
      </c>
      <c r="B56" s="56" t="s">
        <v>108</v>
      </c>
      <c r="C56" s="57" t="s">
        <v>37</v>
      </c>
      <c r="D56" s="57" t="s">
        <v>7</v>
      </c>
      <c r="E56" s="58" t="s">
        <v>109</v>
      </c>
      <c r="F56" s="35"/>
    </row>
    <row r="57" spans="1:8" ht="15.75">
      <c r="A57" s="59" t="s">
        <v>110</v>
      </c>
      <c r="B57" s="60">
        <v>44805</v>
      </c>
      <c r="C57" s="10">
        <f>B57</f>
        <v>44805</v>
      </c>
      <c r="D57" s="10">
        <f>C57+2</f>
        <v>44807</v>
      </c>
      <c r="E57" s="11">
        <f>D57+22</f>
        <v>44829</v>
      </c>
      <c r="F57" s="35"/>
    </row>
    <row r="58" spans="1:8" ht="15.75">
      <c r="A58" s="95" t="s">
        <v>111</v>
      </c>
      <c r="B58" s="62">
        <f>B57+7</f>
        <v>44812</v>
      </c>
      <c r="C58" s="19">
        <f>B58</f>
        <v>44812</v>
      </c>
      <c r="D58" s="19">
        <f>C58+2</f>
        <v>44814</v>
      </c>
      <c r="E58" s="18">
        <f>D58+22</f>
        <v>44836</v>
      </c>
      <c r="F58" s="35"/>
    </row>
    <row r="59" spans="1:8" ht="15.75">
      <c r="A59" s="326" t="s">
        <v>112</v>
      </c>
      <c r="B59" s="327">
        <f t="shared" ref="B59:B60" si="18">B58+7</f>
        <v>44819</v>
      </c>
      <c r="C59" s="328">
        <f t="shared" ref="C59:C60" si="19">B59</f>
        <v>44819</v>
      </c>
      <c r="D59" s="328">
        <f t="shared" ref="D59:D60" si="20">C59+2</f>
        <v>44821</v>
      </c>
      <c r="E59" s="329">
        <f t="shared" ref="E59:E60" si="21">D59+22</f>
        <v>44843</v>
      </c>
      <c r="F59" s="54"/>
      <c r="G59" s="35"/>
    </row>
    <row r="60" spans="1:8" ht="15.75">
      <c r="A60" s="61" t="s">
        <v>113</v>
      </c>
      <c r="B60" s="62">
        <f t="shared" si="18"/>
        <v>44826</v>
      </c>
      <c r="C60" s="63">
        <f t="shared" si="19"/>
        <v>44826</v>
      </c>
      <c r="D60" s="63">
        <f t="shared" si="20"/>
        <v>44828</v>
      </c>
      <c r="E60" s="18">
        <f t="shared" si="21"/>
        <v>44850</v>
      </c>
      <c r="F60" s="54"/>
      <c r="G60" s="35"/>
    </row>
    <row r="61" spans="1:8" ht="15.75">
      <c r="A61" s="322" t="s">
        <v>114</v>
      </c>
      <c r="B61" s="323">
        <f>B60+7</f>
        <v>44833</v>
      </c>
      <c r="C61" s="324">
        <f>B61</f>
        <v>44833</v>
      </c>
      <c r="D61" s="324">
        <f>C61+2</f>
        <v>44835</v>
      </c>
      <c r="E61" s="325">
        <f>D61+22</f>
        <v>44857</v>
      </c>
      <c r="F61" s="320"/>
      <c r="G61" s="321"/>
    </row>
    <row r="62" spans="1:8" ht="15.75">
      <c r="A62" s="66"/>
      <c r="B62" s="52"/>
      <c r="C62" s="52"/>
      <c r="D62" s="52"/>
      <c r="E62" s="53"/>
      <c r="F62" s="54"/>
      <c r="G62" s="35"/>
    </row>
    <row r="63" spans="1:8" ht="15.75">
      <c r="A63" s="67"/>
      <c r="B63" s="21"/>
      <c r="C63" s="21"/>
      <c r="D63" s="41"/>
      <c r="E63" s="41"/>
      <c r="F63" s="41"/>
      <c r="G63" s="35"/>
    </row>
    <row r="64" spans="1:8" ht="15.75" thickBot="1">
      <c r="A64" s="257" t="s">
        <v>115</v>
      </c>
      <c r="B64" s="68"/>
      <c r="C64" s="68"/>
      <c r="D64" s="68"/>
      <c r="E64" s="68"/>
      <c r="F64" s="68"/>
      <c r="G64" s="68"/>
      <c r="H64" s="68"/>
    </row>
    <row r="65" spans="1:9" ht="30.75" thickBot="1">
      <c r="A65" s="246" t="s">
        <v>90</v>
      </c>
      <c r="B65" s="247" t="s">
        <v>116</v>
      </c>
      <c r="C65" s="248" t="s">
        <v>37</v>
      </c>
      <c r="D65" s="248" t="s">
        <v>7</v>
      </c>
      <c r="E65" s="248" t="s">
        <v>117</v>
      </c>
      <c r="F65" s="57" t="s">
        <v>118</v>
      </c>
      <c r="G65" s="69" t="s">
        <v>119</v>
      </c>
      <c r="H65" s="70" t="s">
        <v>120</v>
      </c>
    </row>
    <row r="66" spans="1:9" ht="15.6" customHeight="1">
      <c r="A66" s="255" t="s">
        <v>121</v>
      </c>
      <c r="B66" s="243">
        <f>D66-4</f>
        <v>45166</v>
      </c>
      <c r="C66" s="243" t="s">
        <v>122</v>
      </c>
      <c r="D66" s="244">
        <v>45170</v>
      </c>
      <c r="E66" s="245">
        <f>D66+15</f>
        <v>45185</v>
      </c>
      <c r="F66" s="145">
        <f>E66+2</f>
        <v>45187</v>
      </c>
      <c r="G66" s="141">
        <f>F66+2</f>
        <v>45189</v>
      </c>
      <c r="H66" s="142">
        <f>G66+2</f>
        <v>45191</v>
      </c>
    </row>
    <row r="67" spans="1:9" ht="19.5" customHeight="1">
      <c r="A67" s="255" t="s">
        <v>123</v>
      </c>
      <c r="B67" s="37">
        <f>D67-4</f>
        <v>45173</v>
      </c>
      <c r="C67" s="37" t="s">
        <v>122</v>
      </c>
      <c r="D67" s="240">
        <f>D66+7</f>
        <v>45177</v>
      </c>
      <c r="E67" s="144">
        <f t="shared" ref="E67" si="22">D67+15</f>
        <v>45192</v>
      </c>
      <c r="F67" s="146">
        <f t="shared" ref="F67:G67" si="23">E67+2</f>
        <v>45194</v>
      </c>
      <c r="G67" s="144">
        <f t="shared" si="23"/>
        <v>45196</v>
      </c>
      <c r="H67" s="210">
        <f>G67+2</f>
        <v>45198</v>
      </c>
      <c r="I67" s="120"/>
    </row>
    <row r="68" spans="1:9" ht="15.6" customHeight="1">
      <c r="A68" s="255" t="s">
        <v>124</v>
      </c>
      <c r="B68" s="37">
        <f t="shared" ref="B68" si="24">D68-1</f>
        <v>45183</v>
      </c>
      <c r="C68" s="37" t="s">
        <v>122</v>
      </c>
      <c r="D68" s="240">
        <f>D67+7</f>
        <v>45184</v>
      </c>
      <c r="E68" s="144">
        <f t="shared" ref="E68:E69" si="25">D68+15</f>
        <v>45199</v>
      </c>
      <c r="F68" s="146">
        <f t="shared" ref="F68:F69" si="26">E68+2</f>
        <v>45201</v>
      </c>
      <c r="G68" s="144">
        <f t="shared" ref="G68" si="27">F68+2</f>
        <v>45203</v>
      </c>
      <c r="H68" s="210">
        <f t="shared" ref="H68" si="28">G68+2</f>
        <v>45205</v>
      </c>
      <c r="I68" s="120"/>
    </row>
    <row r="69" spans="1:9" ht="15.75">
      <c r="A69" s="255" t="s">
        <v>125</v>
      </c>
      <c r="B69" s="37">
        <f>D69-3</f>
        <v>45188</v>
      </c>
      <c r="C69" s="37" t="s">
        <v>122</v>
      </c>
      <c r="D69" s="240">
        <f t="shared" ref="D69" si="29">D68+7</f>
        <v>45191</v>
      </c>
      <c r="E69" s="144">
        <f t="shared" si="25"/>
        <v>45206</v>
      </c>
      <c r="F69" s="146">
        <f t="shared" si="26"/>
        <v>45208</v>
      </c>
      <c r="G69" s="144">
        <f t="shared" ref="G69" si="30">F69+2</f>
        <v>45210</v>
      </c>
      <c r="H69" s="210">
        <f t="shared" ref="H69" si="31">G69+2</f>
        <v>45212</v>
      </c>
      <c r="I69" s="120"/>
    </row>
    <row r="70" spans="1:9" ht="15.75">
      <c r="A70" s="255" t="s">
        <v>126</v>
      </c>
      <c r="B70" s="37">
        <f>D70-3</f>
        <v>45194</v>
      </c>
      <c r="C70" s="242" t="s">
        <v>122</v>
      </c>
      <c r="D70" s="144">
        <f>D69+6</f>
        <v>45197</v>
      </c>
      <c r="E70" s="144">
        <f t="shared" ref="E70" si="32">D70+15</f>
        <v>45212</v>
      </c>
      <c r="F70" s="146">
        <f t="shared" ref="F70" si="33">E70+2</f>
        <v>45214</v>
      </c>
      <c r="G70" s="144">
        <f t="shared" ref="G70" si="34">F70+2</f>
        <v>45216</v>
      </c>
      <c r="H70" s="210">
        <f t="shared" ref="H70" si="35">G70+2</f>
        <v>45218</v>
      </c>
      <c r="I70" s="120"/>
    </row>
    <row r="71" spans="1:9" ht="16.5" thickBot="1">
      <c r="A71" s="120"/>
      <c r="B71" s="211"/>
      <c r="C71" s="211"/>
      <c r="D71" s="53"/>
      <c r="E71" s="53"/>
      <c r="F71" s="212"/>
      <c r="G71" s="143"/>
      <c r="H71" s="120"/>
      <c r="I71" s="120"/>
    </row>
    <row r="72" spans="1:9" ht="15.75" thickBot="1">
      <c r="A72" s="147" t="s">
        <v>127</v>
      </c>
      <c r="B72" s="213"/>
      <c r="C72" s="213"/>
      <c r="D72" s="213"/>
      <c r="E72" s="213"/>
      <c r="F72" s="213"/>
      <c r="G72" s="213"/>
      <c r="H72" s="214"/>
      <c r="I72" s="120"/>
    </row>
    <row r="73" spans="1:9" ht="30">
      <c r="A73" s="72" t="s">
        <v>4</v>
      </c>
      <c r="B73" s="254" t="s">
        <v>116</v>
      </c>
      <c r="C73" s="73" t="s">
        <v>37</v>
      </c>
      <c r="D73" s="73" t="s">
        <v>7</v>
      </c>
      <c r="E73" s="73" t="s">
        <v>128</v>
      </c>
      <c r="F73" s="74" t="s">
        <v>117</v>
      </c>
      <c r="G73" s="73" t="s">
        <v>120</v>
      </c>
      <c r="H73" s="75" t="s">
        <v>118</v>
      </c>
      <c r="I73" s="120"/>
    </row>
    <row r="74" spans="1:9" ht="15.75">
      <c r="A74" s="255" t="s">
        <v>129</v>
      </c>
      <c r="B74" s="229">
        <v>45166</v>
      </c>
      <c r="C74" s="256" t="s">
        <v>122</v>
      </c>
      <c r="D74" s="229">
        <v>45171</v>
      </c>
      <c r="E74" s="229">
        <f>D74+8</f>
        <v>45179</v>
      </c>
      <c r="F74" s="230">
        <f t="shared" ref="F74" si="36">D74+17</f>
        <v>45188</v>
      </c>
      <c r="G74" s="231">
        <f t="shared" ref="G74" si="37">F74+3</f>
        <v>45191</v>
      </c>
      <c r="H74" s="232">
        <f>G74+2</f>
        <v>45193</v>
      </c>
      <c r="I74" s="120"/>
    </row>
    <row r="75" spans="1:9" ht="15.75">
      <c r="A75" s="216" t="s">
        <v>130</v>
      </c>
      <c r="B75" s="215">
        <f>B74+7</f>
        <v>45173</v>
      </c>
      <c r="C75" s="249" t="s">
        <v>122</v>
      </c>
      <c r="D75" s="250">
        <v>45175</v>
      </c>
      <c r="E75" s="250">
        <f>D75+8</f>
        <v>45183</v>
      </c>
      <c r="F75" s="251">
        <f t="shared" ref="F75" si="38">D75+17</f>
        <v>45192</v>
      </c>
      <c r="G75" s="252">
        <f t="shared" ref="G75" si="39">F75+3</f>
        <v>45195</v>
      </c>
      <c r="H75" s="253">
        <f>G75+2</f>
        <v>45197</v>
      </c>
      <c r="I75" s="120"/>
    </row>
    <row r="76" spans="1:9" ht="15.75">
      <c r="A76" s="217" t="s">
        <v>131</v>
      </c>
      <c r="B76" s="215">
        <f t="shared" ref="B76:B78" si="40">B75+7</f>
        <v>45180</v>
      </c>
      <c r="C76" s="218" t="s">
        <v>122</v>
      </c>
      <c r="D76" s="250">
        <v>45182</v>
      </c>
      <c r="E76" s="219">
        <f>D76+8</f>
        <v>45190</v>
      </c>
      <c r="F76" s="220">
        <f>D76+17</f>
        <v>45199</v>
      </c>
      <c r="G76" s="221">
        <f>F76+3</f>
        <v>45202</v>
      </c>
      <c r="H76" s="222">
        <f>G76+2</f>
        <v>45204</v>
      </c>
      <c r="I76" s="120"/>
    </row>
    <row r="77" spans="1:9" ht="15.75">
      <c r="A77" s="223" t="s">
        <v>132</v>
      </c>
      <c r="B77" s="215">
        <f t="shared" si="40"/>
        <v>45187</v>
      </c>
      <c r="C77" s="224" t="s">
        <v>122</v>
      </c>
      <c r="D77" s="250">
        <v>45189</v>
      </c>
      <c r="E77" s="225">
        <f>D77+8</f>
        <v>45197</v>
      </c>
      <c r="F77" s="226">
        <f>D77+17</f>
        <v>45206</v>
      </c>
      <c r="G77" s="227">
        <f>F77+3</f>
        <v>45209</v>
      </c>
      <c r="H77" s="228">
        <f>G77+2</f>
        <v>45211</v>
      </c>
      <c r="I77" s="120"/>
    </row>
    <row r="78" spans="1:9" ht="15.75">
      <c r="A78" s="299" t="s">
        <v>133</v>
      </c>
      <c r="B78" s="215">
        <f t="shared" si="40"/>
        <v>45194</v>
      </c>
      <c r="C78" s="229" t="s">
        <v>122</v>
      </c>
      <c r="D78" s="250">
        <v>45196</v>
      </c>
      <c r="E78" s="229">
        <f>D78+8</f>
        <v>45204</v>
      </c>
      <c r="F78" s="230">
        <f>D78+17</f>
        <v>45213</v>
      </c>
      <c r="G78" s="231">
        <f>F78+3</f>
        <v>45216</v>
      </c>
      <c r="H78" s="232">
        <f>G78+2</f>
        <v>45218</v>
      </c>
      <c r="I78" s="120"/>
    </row>
    <row r="79" spans="1:9" ht="16.5" thickBot="1">
      <c r="A79" s="233"/>
      <c r="B79" s="211"/>
      <c r="C79" s="234"/>
      <c r="D79" s="234"/>
      <c r="E79" s="234"/>
      <c r="F79" s="235"/>
      <c r="G79" s="236"/>
      <c r="H79" s="237"/>
      <c r="I79" s="120"/>
    </row>
    <row r="80" spans="1:9">
      <c r="A80" s="380" t="s">
        <v>134</v>
      </c>
      <c r="B80" s="381"/>
      <c r="C80" s="381"/>
      <c r="D80" s="381"/>
      <c r="E80" s="381"/>
      <c r="F80" s="381"/>
      <c r="G80" s="381"/>
      <c r="H80" s="381"/>
      <c r="I80" s="382"/>
    </row>
    <row r="81" spans="1:9" ht="30">
      <c r="A81" s="165" t="s">
        <v>90</v>
      </c>
      <c r="B81" s="164" t="s">
        <v>116</v>
      </c>
      <c r="C81" s="164" t="s">
        <v>37</v>
      </c>
      <c r="D81" s="164" t="s">
        <v>7</v>
      </c>
      <c r="E81" s="164" t="s">
        <v>135</v>
      </c>
      <c r="F81" s="164" t="s">
        <v>136</v>
      </c>
      <c r="G81" s="164" t="s">
        <v>118</v>
      </c>
      <c r="H81" s="164" t="s">
        <v>137</v>
      </c>
      <c r="I81" s="166" t="s">
        <v>138</v>
      </c>
    </row>
    <row r="82" spans="1:9" ht="15.75">
      <c r="A82" s="238" t="s">
        <v>139</v>
      </c>
      <c r="B82" s="19">
        <f>D82-3</f>
        <v>44804</v>
      </c>
      <c r="C82" s="152" t="s">
        <v>122</v>
      </c>
      <c r="D82" s="152">
        <v>44807</v>
      </c>
      <c r="E82" s="152">
        <f>D82+7</f>
        <v>44814</v>
      </c>
      <c r="F82" s="161">
        <f>D82+15</f>
        <v>44822</v>
      </c>
      <c r="G82" s="162">
        <f t="shared" ref="G82:H84" si="41">F82+2</f>
        <v>44824</v>
      </c>
      <c r="H82" s="163">
        <f t="shared" si="41"/>
        <v>44826</v>
      </c>
      <c r="I82" s="167">
        <f>H82+4</f>
        <v>44830</v>
      </c>
    </row>
    <row r="83" spans="1:9" ht="15.75">
      <c r="A83" s="241" t="s">
        <v>140</v>
      </c>
      <c r="B83" s="19">
        <f>D83-3</f>
        <v>44811</v>
      </c>
      <c r="C83" s="152" t="s">
        <v>122</v>
      </c>
      <c r="D83" s="152">
        <f>D82+7</f>
        <v>44814</v>
      </c>
      <c r="E83" s="152">
        <f>D83+7</f>
        <v>44821</v>
      </c>
      <c r="F83" s="161">
        <f>D83+15</f>
        <v>44829</v>
      </c>
      <c r="G83" s="162">
        <f t="shared" si="41"/>
        <v>44831</v>
      </c>
      <c r="H83" s="163">
        <f t="shared" si="41"/>
        <v>44833</v>
      </c>
      <c r="I83" s="167">
        <f>H83+4</f>
        <v>44837</v>
      </c>
    </row>
    <row r="84" spans="1:9" ht="15.75">
      <c r="A84" s="241" t="s">
        <v>141</v>
      </c>
      <c r="B84" s="19">
        <f>D84-3</f>
        <v>44818</v>
      </c>
      <c r="C84" s="152" t="s">
        <v>122</v>
      </c>
      <c r="D84" s="152">
        <f>D83+7</f>
        <v>44821</v>
      </c>
      <c r="E84" s="152">
        <f>D84+7</f>
        <v>44828</v>
      </c>
      <c r="F84" s="161">
        <f>D84+15</f>
        <v>44836</v>
      </c>
      <c r="G84" s="162">
        <f t="shared" si="41"/>
        <v>44838</v>
      </c>
      <c r="H84" s="163">
        <f t="shared" si="41"/>
        <v>44840</v>
      </c>
      <c r="I84" s="167">
        <f>H84+4</f>
        <v>44844</v>
      </c>
    </row>
    <row r="85" spans="1:9" ht="15.75">
      <c r="A85" s="128" t="s">
        <v>142</v>
      </c>
      <c r="B85" s="19">
        <f t="shared" ref="B85" si="42">D85-3</f>
        <v>44825</v>
      </c>
      <c r="C85" s="152" t="s">
        <v>122</v>
      </c>
      <c r="D85" s="152">
        <f>D84+7</f>
        <v>44828</v>
      </c>
      <c r="E85" s="152">
        <f t="shared" ref="E85" si="43">D85+7</f>
        <v>44835</v>
      </c>
      <c r="F85" s="161">
        <f t="shared" ref="F85" si="44">D85+15</f>
        <v>44843</v>
      </c>
      <c r="G85" s="162">
        <f t="shared" ref="G85" si="45">F85+2</f>
        <v>44845</v>
      </c>
      <c r="H85" s="163">
        <f t="shared" ref="H85" si="46">G85+2</f>
        <v>44847</v>
      </c>
      <c r="I85" s="167">
        <f t="shared" ref="I85" si="47">H85+4</f>
        <v>44851</v>
      </c>
    </row>
    <row r="86" spans="1:9" ht="15.75">
      <c r="A86" s="71"/>
      <c r="B86" s="41"/>
      <c r="C86" s="79"/>
      <c r="D86" s="76"/>
      <c r="E86" s="77"/>
      <c r="F86" s="78"/>
      <c r="G86" s="80"/>
    </row>
    <row r="87" spans="1:9" ht="15.75">
      <c r="A87" s="81" t="s">
        <v>143</v>
      </c>
      <c r="B87" s="82"/>
      <c r="C87" s="82"/>
      <c r="D87" s="82"/>
      <c r="E87" s="82"/>
      <c r="F87" s="82"/>
      <c r="G87" s="82"/>
    </row>
    <row r="88" spans="1:9" ht="36" customHeight="1">
      <c r="A88" s="83" t="s">
        <v>4</v>
      </c>
      <c r="B88" s="84" t="s">
        <v>61</v>
      </c>
      <c r="C88" s="85" t="s">
        <v>37</v>
      </c>
      <c r="D88" s="85" t="s">
        <v>7</v>
      </c>
      <c r="E88" s="85" t="s">
        <v>136</v>
      </c>
      <c r="F88" s="85" t="s">
        <v>144</v>
      </c>
      <c r="G88" s="86" t="s">
        <v>145</v>
      </c>
    </row>
    <row r="89" spans="1:9" ht="18.75" customHeight="1">
      <c r="A89" s="113" t="s">
        <v>125</v>
      </c>
      <c r="B89" s="114">
        <v>45161</v>
      </c>
      <c r="C89" s="115" t="s">
        <v>122</v>
      </c>
      <c r="D89" s="116">
        <v>45168</v>
      </c>
      <c r="E89" s="116">
        <f>D89+15</f>
        <v>45183</v>
      </c>
      <c r="F89" s="116">
        <f>D89+17</f>
        <v>45185</v>
      </c>
      <c r="G89" s="117">
        <f>F89+2</f>
        <v>45187</v>
      </c>
    </row>
    <row r="90" spans="1:9" ht="18.75" customHeight="1">
      <c r="A90" s="113" t="s">
        <v>125</v>
      </c>
      <c r="B90" s="114">
        <v>45175</v>
      </c>
      <c r="C90" s="115" t="s">
        <v>122</v>
      </c>
      <c r="D90" s="114">
        <v>45177</v>
      </c>
      <c r="E90" s="116">
        <f t="shared" ref="E90:E92" si="48">D90+15</f>
        <v>45192</v>
      </c>
      <c r="F90" s="116">
        <f t="shared" ref="F90:F92" si="49">D90+17</f>
        <v>45194</v>
      </c>
      <c r="G90" s="117">
        <f t="shared" ref="G90:G92" si="50">F90+2</f>
        <v>45196</v>
      </c>
    </row>
    <row r="91" spans="1:9" ht="18.75" customHeight="1">
      <c r="A91" s="113" t="s">
        <v>146</v>
      </c>
      <c r="B91" s="114">
        <v>45184</v>
      </c>
      <c r="C91" s="115" t="s">
        <v>122</v>
      </c>
      <c r="D91" s="116">
        <v>45187</v>
      </c>
      <c r="E91" s="116">
        <f t="shared" si="48"/>
        <v>45202</v>
      </c>
      <c r="F91" s="116">
        <f t="shared" si="49"/>
        <v>45204</v>
      </c>
      <c r="G91" s="117">
        <f t="shared" si="50"/>
        <v>45206</v>
      </c>
    </row>
    <row r="92" spans="1:9" ht="18.75" customHeight="1" thickBot="1">
      <c r="A92" s="113" t="s">
        <v>147</v>
      </c>
      <c r="B92" s="114">
        <v>45189</v>
      </c>
      <c r="C92" s="115" t="s">
        <v>122</v>
      </c>
      <c r="D92" s="116">
        <v>45191</v>
      </c>
      <c r="E92" s="116">
        <f t="shared" si="48"/>
        <v>45206</v>
      </c>
      <c r="F92" s="116">
        <f t="shared" si="49"/>
        <v>45208</v>
      </c>
      <c r="G92" s="117">
        <f t="shared" si="50"/>
        <v>45210</v>
      </c>
    </row>
    <row r="93" spans="1:9" ht="19.5" customHeight="1">
      <c r="A93" s="168"/>
      <c r="B93" s="169"/>
      <c r="C93" s="170"/>
      <c r="D93" s="171"/>
      <c r="E93" s="171"/>
      <c r="F93" s="171"/>
      <c r="G93" s="171"/>
    </row>
    <row r="94" spans="1:9" ht="16.5" thickBot="1">
      <c r="A94" s="80"/>
      <c r="B94" s="87"/>
      <c r="C94" s="88"/>
      <c r="D94" s="88"/>
      <c r="E94" s="88"/>
      <c r="F94" s="88"/>
      <c r="G94" s="89"/>
    </row>
    <row r="95" spans="1:9" ht="26.25" customHeight="1" thickBot="1">
      <c r="A95" s="389" t="s">
        <v>148</v>
      </c>
      <c r="B95" s="390"/>
      <c r="C95" s="390"/>
      <c r="D95" s="390"/>
      <c r="E95" s="390"/>
      <c r="F95" s="390"/>
    </row>
    <row r="96" spans="1:9" ht="33" customHeight="1" thickBot="1">
      <c r="A96" s="90" t="s">
        <v>4</v>
      </c>
      <c r="B96" s="137" t="s">
        <v>116</v>
      </c>
      <c r="C96" s="91" t="s">
        <v>37</v>
      </c>
      <c r="D96" s="93" t="s">
        <v>7</v>
      </c>
      <c r="E96" s="93" t="s">
        <v>149</v>
      </c>
      <c r="F96" s="94" t="s">
        <v>150</v>
      </c>
      <c r="G96" s="89"/>
      <c r="H96" s="89"/>
    </row>
    <row r="97" spans="1:8" ht="19.5" customHeight="1">
      <c r="A97" s="129" t="s">
        <v>151</v>
      </c>
      <c r="B97" s="109">
        <f>D97-3</f>
        <v>45170</v>
      </c>
      <c r="C97" s="135" t="s">
        <v>122</v>
      </c>
      <c r="D97" s="110">
        <v>45173</v>
      </c>
      <c r="E97" s="109">
        <f t="shared" ref="E97" si="51">D97+6</f>
        <v>45179</v>
      </c>
      <c r="F97" s="111">
        <f>E97+1</f>
        <v>45180</v>
      </c>
      <c r="G97" s="89"/>
      <c r="H97" s="89"/>
    </row>
    <row r="98" spans="1:8" ht="16.5" customHeight="1">
      <c r="A98" s="130" t="s">
        <v>152</v>
      </c>
      <c r="B98" s="108">
        <f>B97+7</f>
        <v>45177</v>
      </c>
      <c r="C98" s="136" t="s">
        <v>122</v>
      </c>
      <c r="D98" s="108">
        <f>D97+7</f>
        <v>45180</v>
      </c>
      <c r="E98" s="108">
        <f t="shared" ref="E98" si="52">D98+6</f>
        <v>45186</v>
      </c>
      <c r="F98" s="112">
        <f>E98+1</f>
        <v>45187</v>
      </c>
      <c r="G98" s="89"/>
      <c r="H98" s="89"/>
    </row>
    <row r="99" spans="1:8" ht="17.25" customHeight="1" thickBot="1">
      <c r="A99" s="130" t="s">
        <v>153</v>
      </c>
      <c r="B99" s="108">
        <f t="shared" ref="B99:B100" si="53">B98+7</f>
        <v>45184</v>
      </c>
      <c r="C99" s="136" t="s">
        <v>122</v>
      </c>
      <c r="D99" s="108">
        <f t="shared" ref="D99:D100" si="54">D98+7</f>
        <v>45187</v>
      </c>
      <c r="E99" s="108">
        <f>D99+6</f>
        <v>45193</v>
      </c>
      <c r="F99" s="112">
        <f t="shared" ref="F99:F100" si="55">E99+1</f>
        <v>45194</v>
      </c>
      <c r="G99" s="89"/>
      <c r="H99" s="89"/>
    </row>
    <row r="100" spans="1:8" ht="17.25" customHeight="1">
      <c r="A100" s="129" t="s">
        <v>154</v>
      </c>
      <c r="B100" s="108">
        <f t="shared" si="53"/>
        <v>45191</v>
      </c>
      <c r="C100" s="136" t="s">
        <v>122</v>
      </c>
      <c r="D100" s="108">
        <f t="shared" si="54"/>
        <v>45194</v>
      </c>
      <c r="E100" s="108">
        <f>D100+6</f>
        <v>45200</v>
      </c>
      <c r="F100" s="112">
        <f t="shared" si="55"/>
        <v>45201</v>
      </c>
      <c r="G100" s="89"/>
      <c r="H100" s="89"/>
    </row>
    <row r="101" spans="1:8" ht="15.75">
      <c r="A101" s="96"/>
      <c r="B101" s="97"/>
      <c r="C101" s="97"/>
      <c r="D101" s="97"/>
      <c r="E101" s="97"/>
      <c r="F101" s="97"/>
      <c r="G101" s="89"/>
    </row>
    <row r="102" spans="1:8" ht="16.5" thickBot="1">
      <c r="A102" s="378" t="s">
        <v>155</v>
      </c>
      <c r="B102" s="379"/>
      <c r="C102" s="379"/>
      <c r="D102" s="379"/>
      <c r="E102" s="379"/>
      <c r="F102" s="379"/>
      <c r="G102" s="379"/>
    </row>
    <row r="103" spans="1:8" ht="30">
      <c r="A103" s="101" t="s">
        <v>4</v>
      </c>
      <c r="B103" s="91" t="s">
        <v>116</v>
      </c>
      <c r="C103" s="92" t="s">
        <v>37</v>
      </c>
      <c r="D103" s="102" t="s">
        <v>7</v>
      </c>
      <c r="E103" s="102" t="s">
        <v>156</v>
      </c>
      <c r="F103" s="102" t="s">
        <v>157</v>
      </c>
      <c r="G103" s="103" t="s">
        <v>158</v>
      </c>
    </row>
    <row r="104" spans="1:8" ht="15.75">
      <c r="A104" s="148" t="s">
        <v>159</v>
      </c>
      <c r="B104" s="104">
        <f>D104-2</f>
        <v>45168</v>
      </c>
      <c r="C104" s="104" t="s">
        <v>122</v>
      </c>
      <c r="D104" s="104">
        <v>45170</v>
      </c>
      <c r="E104" s="104">
        <f>D104+10</f>
        <v>45180</v>
      </c>
      <c r="F104" s="104">
        <f>D104+13</f>
        <v>45183</v>
      </c>
      <c r="G104" s="105">
        <f>D104+17</f>
        <v>45187</v>
      </c>
    </row>
    <row r="105" spans="1:8" ht="15.75">
      <c r="A105" s="335" t="s">
        <v>160</v>
      </c>
      <c r="B105" s="106">
        <f t="shared" ref="B105:B107" si="56">D105-2</f>
        <v>45175</v>
      </c>
      <c r="C105" s="106" t="s">
        <v>122</v>
      </c>
      <c r="D105" s="106">
        <f>D104+7</f>
        <v>45177</v>
      </c>
      <c r="E105" s="106">
        <f>D105+10</f>
        <v>45187</v>
      </c>
      <c r="F105" s="106">
        <f>D105+13</f>
        <v>45190</v>
      </c>
      <c r="G105" s="107">
        <f>D105+17</f>
        <v>45194</v>
      </c>
    </row>
    <row r="106" spans="1:8" ht="15.75">
      <c r="A106" s="149" t="s">
        <v>161</v>
      </c>
      <c r="B106" s="106">
        <f t="shared" si="56"/>
        <v>45182</v>
      </c>
      <c r="C106" s="106" t="s">
        <v>122</v>
      </c>
      <c r="D106" s="106">
        <f t="shared" ref="D106:D108" si="57">D105+7</f>
        <v>45184</v>
      </c>
      <c r="E106" s="106">
        <f>D106+10</f>
        <v>45194</v>
      </c>
      <c r="F106" s="106">
        <f>D106+13</f>
        <v>45197</v>
      </c>
      <c r="G106" s="107">
        <f>D106+17</f>
        <v>45201</v>
      </c>
    </row>
    <row r="107" spans="1:8" ht="15.75">
      <c r="A107" s="305" t="s">
        <v>162</v>
      </c>
      <c r="B107" s="106">
        <f t="shared" si="56"/>
        <v>45189</v>
      </c>
      <c r="C107" s="106" t="s">
        <v>122</v>
      </c>
      <c r="D107" s="106">
        <f t="shared" si="57"/>
        <v>45191</v>
      </c>
      <c r="E107" s="106">
        <f>D107+10</f>
        <v>45201</v>
      </c>
      <c r="F107" s="106">
        <f>D107+13</f>
        <v>45204</v>
      </c>
      <c r="G107" s="107">
        <f>D107+17</f>
        <v>45208</v>
      </c>
    </row>
    <row r="108" spans="1:8" ht="16.5" thickBot="1">
      <c r="A108" s="302" t="s">
        <v>163</v>
      </c>
      <c r="B108" s="303">
        <f t="shared" ref="B108" si="58">D108-2</f>
        <v>45196</v>
      </c>
      <c r="C108" s="303" t="s">
        <v>122</v>
      </c>
      <c r="D108" s="303">
        <f t="shared" si="57"/>
        <v>45198</v>
      </c>
      <c r="E108" s="303">
        <f>D108+10</f>
        <v>45208</v>
      </c>
      <c r="F108" s="303">
        <f>D108+13</f>
        <v>45211</v>
      </c>
      <c r="G108" s="304">
        <f>D108+17</f>
        <v>45215</v>
      </c>
    </row>
    <row r="109" spans="1:8" ht="15.75">
      <c r="A109" s="300"/>
      <c r="B109" s="301"/>
      <c r="C109" s="301"/>
      <c r="D109" s="301"/>
      <c r="E109" s="301"/>
      <c r="F109" s="301"/>
      <c r="G109" s="301"/>
    </row>
    <row r="110" spans="1:8" ht="15.75">
      <c r="A110" s="188"/>
      <c r="B110" s="97"/>
      <c r="C110" s="97"/>
      <c r="D110" s="97"/>
      <c r="E110" s="97"/>
      <c r="F110" s="97"/>
    </row>
    <row r="111" spans="1:8" ht="23.25" customHeight="1" thickBot="1">
      <c r="A111" s="376" t="s">
        <v>164</v>
      </c>
      <c r="B111" s="377"/>
      <c r="C111" s="377"/>
      <c r="D111" s="377"/>
      <c r="E111" s="377"/>
      <c r="F111" s="377"/>
      <c r="G111" s="377"/>
    </row>
    <row r="112" spans="1:8" ht="35.25" customHeight="1">
      <c r="A112" s="309" t="s">
        <v>4</v>
      </c>
      <c r="B112" s="310" t="s">
        <v>116</v>
      </c>
      <c r="C112" s="310" t="s">
        <v>37</v>
      </c>
      <c r="D112" s="311" t="s">
        <v>7</v>
      </c>
      <c r="E112" s="311" t="s">
        <v>165</v>
      </c>
      <c r="F112" s="312" t="s">
        <v>166</v>
      </c>
      <c r="G112" s="313" t="s">
        <v>167</v>
      </c>
    </row>
    <row r="113" spans="1:7" ht="18" customHeight="1">
      <c r="A113" s="314" t="s">
        <v>168</v>
      </c>
      <c r="B113" s="315">
        <v>45170</v>
      </c>
      <c r="C113" s="316" t="s">
        <v>122</v>
      </c>
      <c r="D113" s="172">
        <v>45173</v>
      </c>
      <c r="E113" s="172">
        <v>45192</v>
      </c>
      <c r="F113" s="172">
        <v>45194</v>
      </c>
      <c r="G113" s="172">
        <v>45199</v>
      </c>
    </row>
    <row r="114" spans="1:7" ht="18" customHeight="1">
      <c r="A114" s="314" t="s">
        <v>169</v>
      </c>
      <c r="B114" s="315">
        <v>45184</v>
      </c>
      <c r="C114" s="316" t="s">
        <v>122</v>
      </c>
      <c r="D114" s="172">
        <v>45187</v>
      </c>
      <c r="E114" s="172">
        <v>45174</v>
      </c>
      <c r="F114" s="172">
        <f t="shared" ref="F114:F116" si="59">E114+3</f>
        <v>45177</v>
      </c>
      <c r="G114" s="172">
        <f t="shared" ref="G114:G116" si="60">F114+4</f>
        <v>45181</v>
      </c>
    </row>
    <row r="115" spans="1:7" ht="18" customHeight="1">
      <c r="A115" s="314" t="s">
        <v>125</v>
      </c>
      <c r="B115" s="315">
        <f t="shared" ref="B115:B116" si="61">D115-2</f>
        <v>45189</v>
      </c>
      <c r="C115" s="316" t="s">
        <v>122</v>
      </c>
      <c r="D115" s="172">
        <v>45191</v>
      </c>
      <c r="E115" s="172">
        <f t="shared" ref="E115" si="62">D115+16</f>
        <v>45207</v>
      </c>
      <c r="F115" s="172">
        <f t="shared" si="59"/>
        <v>45210</v>
      </c>
      <c r="G115" s="172">
        <f t="shared" si="60"/>
        <v>45214</v>
      </c>
    </row>
    <row r="116" spans="1:7" ht="18" customHeight="1">
      <c r="A116" s="314" t="s">
        <v>170</v>
      </c>
      <c r="B116" s="317">
        <f t="shared" si="61"/>
        <v>45195</v>
      </c>
      <c r="C116" s="318" t="s">
        <v>122</v>
      </c>
      <c r="D116" s="319">
        <v>45197</v>
      </c>
      <c r="E116" s="319">
        <v>45215</v>
      </c>
      <c r="F116" s="319">
        <f t="shared" si="59"/>
        <v>45218</v>
      </c>
      <c r="G116" s="319">
        <f t="shared" si="60"/>
        <v>45222</v>
      </c>
    </row>
    <row r="117" spans="1:7" ht="18" customHeight="1">
      <c r="A117" s="331" t="s">
        <v>171</v>
      </c>
      <c r="B117" s="306"/>
      <c r="C117" s="307"/>
      <c r="D117" s="308"/>
      <c r="E117" s="308"/>
      <c r="F117" s="308"/>
      <c r="G117" s="308"/>
    </row>
    <row r="118" spans="1:7" ht="35.25" customHeight="1">
      <c r="A118" s="330"/>
      <c r="B118" s="269"/>
      <c r="C118" s="270"/>
      <c r="D118" s="271"/>
      <c r="E118" s="272"/>
      <c r="F118" s="272"/>
      <c r="G118" s="272"/>
    </row>
    <row r="119" spans="1:7">
      <c r="A119" s="268"/>
      <c r="B119" s="119"/>
      <c r="C119" s="119"/>
      <c r="D119" s="119"/>
      <c r="E119" s="119"/>
      <c r="F119" s="119"/>
      <c r="G119" s="120"/>
    </row>
    <row r="120" spans="1:7" ht="17.649999999999999" customHeight="1">
      <c r="A120" s="175" t="s">
        <v>172</v>
      </c>
      <c r="B120" s="176" t="s">
        <v>173</v>
      </c>
      <c r="C120" s="176" t="s">
        <v>173</v>
      </c>
      <c r="D120" s="176" t="s">
        <v>173</v>
      </c>
      <c r="E120" s="383" t="s">
        <v>173</v>
      </c>
      <c r="F120" s="384"/>
    </row>
    <row r="121" spans="1:7" ht="30.75">
      <c r="A121" s="177" t="s">
        <v>4</v>
      </c>
      <c r="B121" s="173" t="s">
        <v>116</v>
      </c>
      <c r="C121" s="173" t="s">
        <v>37</v>
      </c>
      <c r="D121" s="174" t="s">
        <v>7</v>
      </c>
      <c r="E121" s="174" t="s">
        <v>174</v>
      </c>
      <c r="F121" s="274" t="s">
        <v>175</v>
      </c>
    </row>
    <row r="122" spans="1:7" ht="15.75">
      <c r="A122" s="178" t="s">
        <v>176</v>
      </c>
      <c r="B122" s="239">
        <f>D122-2</f>
        <v>45170</v>
      </c>
      <c r="C122" s="151" t="s">
        <v>122</v>
      </c>
      <c r="D122" s="172">
        <v>45172</v>
      </c>
      <c r="E122" s="273">
        <f t="shared" ref="E122:E124" si="63">D122+4</f>
        <v>45176</v>
      </c>
      <c r="F122" s="150">
        <f>D122+5</f>
        <v>45177</v>
      </c>
    </row>
    <row r="123" spans="1:7" ht="15.75">
      <c r="A123" s="178" t="s">
        <v>177</v>
      </c>
      <c r="B123" s="239">
        <v>45177</v>
      </c>
      <c r="C123" s="151" t="s">
        <v>122</v>
      </c>
      <c r="D123" s="172">
        <v>45179</v>
      </c>
      <c r="E123" s="273">
        <f t="shared" si="63"/>
        <v>45183</v>
      </c>
      <c r="F123" s="150">
        <f t="shared" ref="F123:F125" si="64">D123+5</f>
        <v>45184</v>
      </c>
    </row>
    <row r="124" spans="1:7" ht="15.75">
      <c r="A124" s="178" t="s">
        <v>178</v>
      </c>
      <c r="B124" s="239">
        <f t="shared" ref="B124:B125" si="65">D124-2</f>
        <v>45184</v>
      </c>
      <c r="C124" s="151" t="s">
        <v>122</v>
      </c>
      <c r="D124" s="172">
        <v>45186</v>
      </c>
      <c r="E124" s="273">
        <f t="shared" si="63"/>
        <v>45190</v>
      </c>
      <c r="F124" s="150">
        <f t="shared" si="64"/>
        <v>45191</v>
      </c>
    </row>
    <row r="125" spans="1:7" ht="15.75">
      <c r="A125" s="178" t="s">
        <v>179</v>
      </c>
      <c r="B125" s="239">
        <f t="shared" si="65"/>
        <v>45191</v>
      </c>
      <c r="C125" s="151" t="s">
        <v>122</v>
      </c>
      <c r="D125" s="172">
        <v>45193</v>
      </c>
      <c r="E125" s="273">
        <v>45197</v>
      </c>
      <c r="F125" s="150">
        <f t="shared" si="64"/>
        <v>45198</v>
      </c>
    </row>
    <row r="126" spans="1:7">
      <c r="A126" s="120"/>
      <c r="B126" s="120"/>
      <c r="C126" s="120"/>
      <c r="D126" s="120"/>
      <c r="E126" s="120"/>
      <c r="F126" s="120"/>
    </row>
  </sheetData>
  <mergeCells count="14">
    <mergeCell ref="A111:G111"/>
    <mergeCell ref="A102:G102"/>
    <mergeCell ref="A80:I80"/>
    <mergeCell ref="E120:F120"/>
    <mergeCell ref="A44:E44"/>
    <mergeCell ref="A45:E45"/>
    <mergeCell ref="A54:E54"/>
    <mergeCell ref="A55:E55"/>
    <mergeCell ref="A95:F95"/>
    <mergeCell ref="A1:G4"/>
    <mergeCell ref="A5:G5"/>
    <mergeCell ref="A7:H8"/>
    <mergeCell ref="A22:I23"/>
    <mergeCell ref="A36:F36"/>
  </mergeCells>
  <pageMargins left="0.7" right="0.7" top="0.75" bottom="0.75" header="0.3" footer="0.3"/>
  <pageSetup scale="41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8" ma:contentTypeDescription="新建文档。" ma:contentTypeScope="" ma:versionID="84bd266149e7904a71f536d640dbb8b6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efe6b34898977aa28384188b266c3d79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D661-82B5-4508-89AD-6671158138FA}">
  <ds:schemaRefs>
    <ds:schemaRef ds:uri="633ee1cc-3fe0-4a49-a704-20ce586fd042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24537aa-7a59-40f9-8184-ac5376a9b6b6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6D4BD7-385D-4A76-93BB-53B9D37E7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FUZ-XIA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2023-09-01T03:40:31Z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