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FUZ-NGB" sheetId="3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2" l="1"/>
  <c r="D69" i="2"/>
  <c r="E69" i="2"/>
  <c r="F69" i="2" s="1"/>
  <c r="G69" i="2" s="1"/>
  <c r="H69" i="2" s="1"/>
  <c r="B69" i="2"/>
  <c r="D66" i="2"/>
  <c r="B95" i="2"/>
  <c r="B111" i="2"/>
  <c r="B112" i="2"/>
  <c r="F123" i="2"/>
  <c r="F124" i="2"/>
  <c r="B122" i="2"/>
  <c r="B123" i="2"/>
  <c r="B124" i="2"/>
  <c r="D74" i="2"/>
  <c r="B58" i="2"/>
  <c r="B59" i="2" s="1"/>
  <c r="B60" i="2" s="1"/>
  <c r="B37" i="1"/>
  <c r="B66" i="2" l="1"/>
  <c r="D67" i="2"/>
  <c r="B67" i="2" s="1"/>
  <c r="D75" i="2"/>
  <c r="D76" i="2" s="1"/>
  <c r="B74" i="2"/>
  <c r="B113" i="2"/>
  <c r="B114" i="2"/>
  <c r="B115" i="2"/>
  <c r="F112" i="2"/>
  <c r="F113" i="2"/>
  <c r="F114" i="2"/>
  <c r="F115" i="2"/>
  <c r="E112" i="2"/>
  <c r="E113" i="2"/>
  <c r="E114" i="2"/>
  <c r="E115" i="2"/>
  <c r="D90" i="2"/>
  <c r="B90" i="2" s="1"/>
  <c r="B88" i="2"/>
  <c r="B87" i="2"/>
  <c r="B75" i="2"/>
  <c r="B76" i="2"/>
  <c r="B73" i="2"/>
  <c r="C58" i="2"/>
  <c r="D58" i="2" s="1"/>
  <c r="E58" i="2" s="1"/>
  <c r="F111" i="2"/>
  <c r="D96" i="2"/>
  <c r="B96" i="2" s="1"/>
  <c r="D97" i="2" l="1"/>
  <c r="B97" i="2" s="1"/>
  <c r="B89" i="2"/>
  <c r="C59" i="2"/>
  <c r="D59" i="2" s="1"/>
  <c r="E59" i="2" s="1"/>
  <c r="B12" i="2"/>
  <c r="C36" i="1"/>
  <c r="E36" i="1"/>
  <c r="C43" i="1"/>
  <c r="D43" i="1" s="1"/>
  <c r="B44" i="1"/>
  <c r="B45" i="1" s="1"/>
  <c r="D98" i="2" l="1"/>
  <c r="B98" i="2" s="1"/>
  <c r="C37" i="1"/>
  <c r="I36" i="1"/>
  <c r="B38" i="1"/>
  <c r="H36" i="1"/>
  <c r="G36" i="1"/>
  <c r="C45" i="1"/>
  <c r="D45" i="1" s="1"/>
  <c r="B46" i="1"/>
  <c r="E43" i="1"/>
  <c r="F43" i="1"/>
  <c r="G43" i="1"/>
  <c r="H43" i="1"/>
  <c r="I43" i="1" s="1"/>
  <c r="C44" i="1"/>
  <c r="D44" i="1" s="1"/>
  <c r="F36" i="1"/>
  <c r="C46" i="1" l="1"/>
  <c r="D46" i="1" s="1"/>
  <c r="H46" i="1" s="1"/>
  <c r="I46" i="1" s="1"/>
  <c r="C38" i="1"/>
  <c r="C39" i="1" s="1"/>
  <c r="B39" i="1"/>
  <c r="H37" i="1"/>
  <c r="E37" i="1"/>
  <c r="F37" i="1"/>
  <c r="G37" i="1"/>
  <c r="I37" i="1"/>
  <c r="E38" i="1"/>
  <c r="F38" i="1"/>
  <c r="G38" i="1"/>
  <c r="H38" i="1"/>
  <c r="I38" i="1"/>
  <c r="E44" i="1"/>
  <c r="F44" i="1"/>
  <c r="G44" i="1"/>
  <c r="H44" i="1"/>
  <c r="I44" i="1" s="1"/>
  <c r="F45" i="1"/>
  <c r="G45" i="1"/>
  <c r="H45" i="1"/>
  <c r="I45" i="1" s="1"/>
  <c r="E45" i="1"/>
  <c r="G46" i="1" l="1"/>
  <c r="H39" i="1"/>
  <c r="E46" i="1"/>
  <c r="F46" i="1"/>
  <c r="G39" i="1"/>
  <c r="F39" i="1" l="1"/>
  <c r="I39" i="1"/>
  <c r="E39" i="1"/>
  <c r="B11" i="2"/>
  <c r="C11" i="2" s="1"/>
  <c r="C10" i="2"/>
  <c r="D10" i="2" s="1"/>
  <c r="D11" i="2" s="1"/>
  <c r="E11" i="2" s="1"/>
  <c r="F11" i="2" s="1"/>
  <c r="G11" i="2" s="1"/>
  <c r="H11" i="2" s="1"/>
  <c r="E87" i="2"/>
  <c r="F87" i="2"/>
  <c r="G87" i="2" s="1"/>
  <c r="B65" i="2"/>
  <c r="C25" i="2" l="1"/>
  <c r="D25" i="2" s="1"/>
  <c r="B26" i="2"/>
  <c r="C26" i="2" s="1"/>
  <c r="F74" i="2" l="1"/>
  <c r="G74" i="2" s="1"/>
  <c r="H74" i="2" s="1"/>
  <c r="E74" i="2"/>
  <c r="D81" i="2" l="1"/>
  <c r="B39" i="2"/>
  <c r="B40" i="2" s="1"/>
  <c r="E95" i="2"/>
  <c r="F95" i="2" s="1"/>
  <c r="E111" i="2"/>
  <c r="D103" i="2"/>
  <c r="G103" i="2" s="1"/>
  <c r="G102" i="2"/>
  <c r="F102" i="2"/>
  <c r="E102" i="2"/>
  <c r="B102" i="2"/>
  <c r="F80" i="2"/>
  <c r="G80" i="2" s="1"/>
  <c r="H80" i="2" s="1"/>
  <c r="I80" i="2" s="1"/>
  <c r="E80" i="2"/>
  <c r="B80" i="2"/>
  <c r="F73" i="2"/>
  <c r="G73" i="2" s="1"/>
  <c r="H73" i="2" s="1"/>
  <c r="E73" i="2"/>
  <c r="E65" i="2"/>
  <c r="F65" i="2" s="1"/>
  <c r="G65" i="2" s="1"/>
  <c r="H65" i="2" s="1"/>
  <c r="C57" i="2"/>
  <c r="D57" i="2" s="1"/>
  <c r="E57" i="2" s="1"/>
  <c r="B48" i="2"/>
  <c r="C48" i="2" s="1"/>
  <c r="D48" i="2" s="1"/>
  <c r="E48" i="2" s="1"/>
  <c r="C47" i="2"/>
  <c r="D47" i="2" s="1"/>
  <c r="E47" i="2" s="1"/>
  <c r="C38" i="2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81" i="2" l="1"/>
  <c r="D82" i="2"/>
  <c r="D83" i="2" s="1"/>
  <c r="E66" i="2"/>
  <c r="F66" i="2" s="1"/>
  <c r="G66" i="2" s="1"/>
  <c r="H66" i="2" s="1"/>
  <c r="F81" i="2"/>
  <c r="G81" i="2" s="1"/>
  <c r="H81" i="2" s="1"/>
  <c r="I81" i="2" s="1"/>
  <c r="D38" i="2"/>
  <c r="E38" i="2" s="1"/>
  <c r="F38" i="2" s="1"/>
  <c r="E88" i="2"/>
  <c r="F88" i="2"/>
  <c r="G88" i="2" s="1"/>
  <c r="B49" i="2"/>
  <c r="C49" i="2" s="1"/>
  <c r="D49" i="2" s="1"/>
  <c r="E49" i="2" s="1"/>
  <c r="D104" i="2"/>
  <c r="G104" i="2" s="1"/>
  <c r="C39" i="2"/>
  <c r="F76" i="2"/>
  <c r="G76" i="2" s="1"/>
  <c r="H76" i="2" s="1"/>
  <c r="E89" i="2"/>
  <c r="F89" i="2"/>
  <c r="G89" i="2" s="1"/>
  <c r="F103" i="2"/>
  <c r="B81" i="2"/>
  <c r="E96" i="2"/>
  <c r="F96" i="2" s="1"/>
  <c r="E103" i="2"/>
  <c r="F75" i="2"/>
  <c r="G75" i="2" s="1"/>
  <c r="H75" i="2" s="1"/>
  <c r="B103" i="2"/>
  <c r="B31" i="2"/>
  <c r="B33" i="2" s="1"/>
  <c r="B34" i="2" s="1"/>
  <c r="C34" i="2" s="1"/>
  <c r="B15" i="2"/>
  <c r="E75" i="2"/>
  <c r="C29" i="2"/>
  <c r="D29" i="2" s="1"/>
  <c r="E76" i="2"/>
  <c r="B41" i="2"/>
  <c r="C40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B18" i="2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B82" i="2" l="1"/>
  <c r="F83" i="2"/>
  <c r="G83" i="2" s="1"/>
  <c r="H83" i="2" s="1"/>
  <c r="I83" i="2" s="1"/>
  <c r="E83" i="2"/>
  <c r="C41" i="2"/>
  <c r="D41" i="2" s="1"/>
  <c r="E41" i="2" s="1"/>
  <c r="F41" i="2" s="1"/>
  <c r="C60" i="2"/>
  <c r="D60" i="2" s="1"/>
  <c r="E60" i="2" s="1"/>
  <c r="D40" i="2"/>
  <c r="E40" i="2" s="1"/>
  <c r="F40" i="2" s="1"/>
  <c r="D39" i="2"/>
  <c r="E39" i="2" s="1"/>
  <c r="F39" i="2" s="1"/>
  <c r="F104" i="2"/>
  <c r="B50" i="2"/>
  <c r="E104" i="2"/>
  <c r="B104" i="2"/>
  <c r="D105" i="2"/>
  <c r="D106" i="2" s="1"/>
  <c r="C33" i="2"/>
  <c r="D33" i="2" s="1"/>
  <c r="F82" i="2"/>
  <c r="G82" i="2" s="1"/>
  <c r="H82" i="2" s="1"/>
  <c r="I82" i="2" s="1"/>
  <c r="E82" i="2"/>
  <c r="F90" i="2"/>
  <c r="G90" i="2" s="1"/>
  <c r="E90" i="2"/>
  <c r="D68" i="2"/>
  <c r="B68" i="2" s="1"/>
  <c r="E67" i="2"/>
  <c r="F67" i="2" s="1"/>
  <c r="G67" i="2" s="1"/>
  <c r="H67" i="2" s="1"/>
  <c r="C31" i="2"/>
  <c r="D31" i="2" s="1"/>
  <c r="B32" i="2"/>
  <c r="C32" i="2" s="1"/>
  <c r="C15" i="2"/>
  <c r="B17" i="2"/>
  <c r="E97" i="2"/>
  <c r="F97" i="2" s="1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C18" i="2"/>
  <c r="D18" i="2" s="1"/>
  <c r="D19" i="2" s="1"/>
  <c r="E19" i="2" s="1"/>
  <c r="F19" i="2" s="1"/>
  <c r="G19" i="2" s="1"/>
  <c r="H19" i="2" s="1"/>
  <c r="E106" i="2" l="1"/>
  <c r="F106" i="2"/>
  <c r="B106" i="2"/>
  <c r="G106" i="2"/>
  <c r="F105" i="2"/>
  <c r="C50" i="2"/>
  <c r="D50" i="2" s="1"/>
  <c r="E50" i="2" s="1"/>
  <c r="B51" i="2"/>
  <c r="C51" i="2" s="1"/>
  <c r="D51" i="2" s="1"/>
  <c r="E51" i="2" s="1"/>
  <c r="E105" i="2"/>
  <c r="B105" i="2"/>
  <c r="G105" i="2"/>
  <c r="B19" i="2"/>
  <c r="C17" i="2"/>
  <c r="E68" i="2"/>
  <c r="F68" i="2" s="1"/>
  <c r="G68" i="2" s="1"/>
  <c r="H68" i="2" s="1"/>
  <c r="E98" i="2"/>
  <c r="F98" i="2" s="1"/>
  <c r="C19" i="2" l="1"/>
</calcChain>
</file>

<file path=xl/sharedStrings.xml><?xml version="1.0" encoding="utf-8"?>
<sst xmlns="http://schemas.openxmlformats.org/spreadsheetml/2006/main" count="442" uniqueCount="269">
  <si>
    <t>ZIM   LINE  十一月船期表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</si>
  <si>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</si>
  <si>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</si>
  <si>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</si>
  <si>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</si>
  <si>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</si>
  <si>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</si>
  <si>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</si>
  <si>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>BALBOA</t>
  </si>
  <si>
    <t xml:space="preserve">KINGSTON </t>
  </si>
  <si>
    <t>CHARLESTON</t>
  </si>
  <si>
    <t>SAVANNAH</t>
  </si>
  <si>
    <t>NORFOLK</t>
  </si>
  <si>
    <t xml:space="preserve">ZIM SAMMY OFER V.4E(ZS3,4E) </t>
  </si>
  <si>
    <t xml:space="preserve">ZIM BANGKOK V.4E(ADA,4E) </t>
  </si>
  <si>
    <t xml:space="preserve">ZIM MOUNT BLANC V.3E(ZB1,3E) </t>
  </si>
  <si>
    <t xml:space="preserve">ZIM MOUNT RAINIER V.2E(ZR1,2E) 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</si>
  <si>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</si>
  <si>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</si>
  <si>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</si>
  <si>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</si>
  <si>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DALI V.344E(DL2,11E)</t>
  </si>
  <si>
    <t>CCNI ANDES V.345E(CC4,23E)</t>
  </si>
  <si>
    <t>MAERSK YUKON V.346E(MY5,69E)</t>
  </si>
  <si>
    <t>MAERSK SHAMS V.347E(UHN,10E)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</si>
  <si>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</si>
  <si>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</si>
  <si>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</si>
  <si>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</si>
  <si>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</si>
  <si>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</si>
  <si>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</si>
  <si>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t>PORTO KAGIO V.343E(ZNJ,61E)</t>
  </si>
  <si>
    <t xml:space="preserve">MSC ANTONIA V.FR344E(MA6,20E)  </t>
  </si>
  <si>
    <t xml:space="preserve">MSC BOSPHORUS V.FR345E(B7P,16E)  </t>
  </si>
  <si>
    <t xml:space="preserve">MARCOS V V.346E(PKF,22E)  </t>
  </si>
  <si>
    <t>GSL TEGEA V.347E(EOF,142E)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</si>
  <si>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</si>
  <si>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</si>
  <si>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</si>
  <si>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</si>
  <si>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</si>
  <si>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</si>
  <si>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</si>
  <si>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</si>
  <si>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LIRQUEN V.344W (LI4,21W)</t>
  </si>
  <si>
    <t xml:space="preserve">ZIM NORFOLK V.11W (UK3,11W)  </t>
  </si>
  <si>
    <t xml:space="preserve">MAERSK LANCO V.346W (QJM,20W) </t>
  </si>
  <si>
    <t>ATACAMA V.347W (VVQ,21W)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</si>
  <si>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</si>
  <si>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</si>
  <si>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</si>
  <si>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  <phoneticPr fontId="50" type="noConversion"/>
  </si>
  <si>
    <t>ASHDOD</t>
    <phoneticPr fontId="50" type="noConversion"/>
  </si>
  <si>
    <t>AMBARLI</t>
  </si>
  <si>
    <t>YARIMCA</t>
  </si>
  <si>
    <t>MERSIN</t>
  </si>
  <si>
    <t>ZIM PACIFIC V.344W(HP4,344W)</t>
  </si>
  <si>
    <t>GLEN CANYON V.61W (GEM,61W)</t>
  </si>
  <si>
    <t>BLANK SAILING</t>
  </si>
  <si>
    <t>NAVIOS AMARILLO V.50W(NA7,50W)</t>
  </si>
  <si>
    <r>
      <t xml:space="preserve">ZIM ALBATROSS  (ZAT) </t>
    </r>
    <r>
      <rPr>
        <b/>
        <sz val="12"/>
        <color rgb="FFFFFFFF"/>
        <rFont val="SimSun"/>
      </rPr>
      <t>，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东南船代，四期码头</t>
    </r>
  </si>
  <si>
    <t>NINGBO SI CUT OFF 16:00</t>
  </si>
  <si>
    <t>LAZARO CARDENAS</t>
  </si>
  <si>
    <t>BUENAVENTURA</t>
  </si>
  <si>
    <t>GUAYAQUIL</t>
  </si>
  <si>
    <t>SAN ANTONIO</t>
  </si>
  <si>
    <t>VELA V.10E (VLB,10E)</t>
  </si>
  <si>
    <t>码头动态</t>
  </si>
  <si>
    <t>BACH V.80E (BC4,80E)</t>
  </si>
  <si>
    <t>TONGALA V.149E (XZD,149E)</t>
  </si>
  <si>
    <t>GSL LINE 十一月船期表</t>
  </si>
  <si>
    <r>
      <t>FAR-EAST AFRICA EXPRESS LINE (FAX)  1</t>
    </r>
    <r>
      <rPr>
        <b/>
        <sz val="12"/>
        <color rgb="FFFFFFFF"/>
        <rFont val="DengXian"/>
        <charset val="134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  <charset val="134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</si>
  <si>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</si>
  <si>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  <phoneticPr fontId="50" type="noConversion"/>
  </si>
  <si>
    <t>TINCAN</t>
    <phoneticPr fontId="50" type="noConversion"/>
  </si>
  <si>
    <t>TEMA</t>
    <phoneticPr fontId="50" type="noConversion"/>
  </si>
  <si>
    <t>LOME</t>
    <phoneticPr fontId="50" type="noConversion"/>
  </si>
  <si>
    <t>YONGZHOU W2249N（支线）</t>
  </si>
  <si>
    <t>GSL VALERIE 343W(GV0,343W)</t>
  </si>
  <si>
    <t>YONGZHOU W2250N（支线）</t>
  </si>
  <si>
    <t>VULPECULA 344W(QD6,344W)</t>
  </si>
  <si>
    <t>YONGZHOU W2251N（支线）</t>
  </si>
  <si>
    <t>NAVIOS MAGNOLIA V.115W(NM6,345W)</t>
  </si>
  <si>
    <t>YONGZHOU W2252N（支线）</t>
  </si>
  <si>
    <t>ZIM BALTIMORE V.346W(NF2,346W)</t>
  </si>
  <si>
    <t>YONGZHOU W2253N（支线）</t>
  </si>
  <si>
    <t>SEASPAN DUBAI 029W(SD4,347W)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</si>
  <si>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</si>
  <si>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TEMA</t>
  </si>
  <si>
    <t>COTONOU</t>
  </si>
  <si>
    <t>APAPA</t>
  </si>
  <si>
    <t>ONNE</t>
  </si>
  <si>
    <t>ABIDJAN</t>
  </si>
  <si>
    <t>YONGZHOU C2294N（支线）</t>
  </si>
  <si>
    <t>ANDROUSA V.344W(JU3,344W)</t>
  </si>
  <si>
    <t>YONGZHOU C2295N（支线）</t>
  </si>
  <si>
    <t>COSCO YINGKOU V.157W(YCK,345W)</t>
  </si>
  <si>
    <t>YONGZHOU C2296N（支线）</t>
  </si>
  <si>
    <t>RENA P V.002W(UWR,346W)</t>
  </si>
  <si>
    <t>YONGZHOU C2297N（支线）</t>
  </si>
  <si>
    <t>EXPRESS BLACK SEA V.043W(EE1,347W)</t>
  </si>
  <si>
    <t>YONGZHOU C2298N（支线）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</si>
  <si>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</si>
  <si>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</si>
  <si>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</si>
  <si>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</si>
  <si>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</si>
  <si>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ASHDOD V.080W (CK2,23W)</t>
  </si>
  <si>
    <t>NYK FURANO V.007W(XTD,46W)</t>
  </si>
  <si>
    <t>NYK FUJI V.123W(FUJ,59W)</t>
  </si>
  <si>
    <t>SEAMAX STAMFORD V.141W(UEB,141W)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</si>
  <si>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</si>
  <si>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</si>
  <si>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</si>
  <si>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</si>
  <si>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KOTA KAMIL V.344W (KZK,344W)</t>
  </si>
  <si>
    <t>AS CARLOTTA V.345W(SC5,345W)</t>
  </si>
  <si>
    <t>ATHENA V.346W(AT1,346W)</t>
  </si>
  <si>
    <t>KOTA KARIM V.347W(KA6,347W)</t>
  </si>
  <si>
    <t>KOTA KAYA V.348W (TK6,348W)</t>
  </si>
  <si>
    <t xml:space="preserve">China East Africa Express （TZX）甬舟码头 五截天开  东南船代 </t>
  </si>
  <si>
    <t xml:space="preserve">NINGBO SI CUT OFF 12:00 </t>
  </si>
  <si>
    <t>DAR ES SALAAM</t>
  </si>
  <si>
    <t xml:space="preserve">PORTO V.344W (PT5,344W) </t>
  </si>
  <si>
    <t>KOTA GANDING V.345W(KG4,345W)</t>
  </si>
  <si>
    <t>NYK CLARA V.346W(DKJ,346W)</t>
  </si>
  <si>
    <t xml:space="preserve">KOTA MACHAN V.347W (BC6,347W)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</si>
  <si>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</si>
  <si>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</si>
  <si>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</si>
  <si>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</si>
  <si>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</si>
  <si>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</si>
  <si>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LOTUS A V.0FFA5W1 (DL5,19W)</t>
  </si>
  <si>
    <t>ANL GIPPSLAND V.0FFA7W1 (QII,20W)</t>
  </si>
  <si>
    <t>CMA CGM ATTILA V.0FFA9W1 (AT6,6W)</t>
  </si>
  <si>
    <t>APL CHARLESTON V.0FFABW1 (LC2,12W)</t>
  </si>
  <si>
    <t>APL PHOENIX V.0FFADW1 (AO2,3W)</t>
  </si>
  <si>
    <t>China West India Express (CWX) 二期码头  ，一截三开，外运船代</t>
  </si>
  <si>
    <t>PORT KLANG(NORTH)</t>
  </si>
  <si>
    <t>X-PRESS CAPELLA V.23003W (XC6,3W)</t>
  </si>
  <si>
    <t>TBN</t>
  </si>
  <si>
    <t>EVER ENVOY V.184W (QEF,8W)</t>
  </si>
  <si>
    <t>NEW CHINA-INDIA-EXPRESS (NIX) 二期码头  六截一开 兴港船代</t>
  </si>
  <si>
    <t>PORT KELANG</t>
  </si>
  <si>
    <t>NHAVA SHEVA</t>
  </si>
  <si>
    <t>HAZIRA</t>
  </si>
  <si>
    <t>COLOMBO</t>
  </si>
  <si>
    <t>ESL DACHAN BAY V.02344W (YGF,26W)</t>
  </si>
  <si>
    <t>KMTC DUBAI V.2307W (KM8,31W)</t>
  </si>
  <si>
    <t>EVER ELITE V.163W (EJY,3W)</t>
  </si>
  <si>
    <t>TIANJIN V.50W (JTJ,50W)</t>
  </si>
  <si>
    <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</si>
  <si>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</si>
  <si>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</si>
  <si>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FEI ZHOU V.90W (XFU,73W)</t>
  </si>
  <si>
    <t>XIN BEIJING V.141W (XBJ,110W)</t>
  </si>
  <si>
    <t>SEAMAX WESTPORT V.091A (YTE,15W)</t>
  </si>
  <si>
    <r>
      <rPr>
        <b/>
        <sz val="12"/>
        <color rgb="FFFFFFFF"/>
        <rFont val="Tahoma"/>
        <family val="2"/>
      </rPr>
      <t xml:space="preserve">CHINA VIETNAM EXPRESS LINE (CVX)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七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FFFF"/>
        <rFont val="Microsoft YaHei UI"/>
        <family val="2"/>
      </rPr>
      <t>兴港船代</t>
    </r>
  </si>
  <si>
    <t>HO CHI MINH CITY</t>
  </si>
  <si>
    <t>LAEM CHABANG</t>
  </si>
  <si>
    <t>GH BORA V.113S (UHK,11S)</t>
  </si>
  <si>
    <t>YM CREDENTIAL V.064S (YD5,36S)</t>
  </si>
  <si>
    <t>GSL AFRICA V.942S (LZH,942S)</t>
  </si>
  <si>
    <t>GH BORA V.114S (UHK,12S)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</si>
  <si>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</si>
  <si>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  <phoneticPr fontId="50" type="noConversion"/>
  </si>
  <si>
    <t>SURABAYA</t>
    <phoneticPr fontId="50" type="noConversion"/>
  </si>
  <si>
    <t>DAVAO</t>
    <phoneticPr fontId="50" type="noConversion"/>
  </si>
  <si>
    <t>SYNERGY OAKLAND V.18S (OS4,18S)</t>
  </si>
  <si>
    <t>COSCO HAIFA V.112S (CH1,34S)</t>
  </si>
  <si>
    <t>YM EFFICIENCY V.173S(YF2,66S)</t>
  </si>
  <si>
    <t>XIN BEI LUN V.255S(XBU,314S)</t>
  </si>
  <si>
    <t>SYNERGY OAKLAND V.19S(OS4,19S)</t>
  </si>
  <si>
    <r>
      <rPr>
        <b/>
        <sz val="12"/>
        <color rgb="FFFFFFFF"/>
        <rFont val="Tahoma"/>
        <family val="2"/>
      </rP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</t>
    </r>
  </si>
  <si>
    <t> </t>
  </si>
  <si>
    <t>MANILA NORTH PORT</t>
  </si>
  <si>
    <t>MANILA SOUTH PORT</t>
  </si>
  <si>
    <t>WILLIAM V.22S (WM3,22S)</t>
  </si>
  <si>
    <t>ASL TAIPEI V.2334S (AP6,9S)</t>
  </si>
  <si>
    <t>WILLIAM V.23S (WM3,23S)</t>
  </si>
  <si>
    <t>ASL TAIPEI V.2335S (AP6,10S)</t>
  </si>
  <si>
    <t>WILLIAM V.24S (WM3,24S)</t>
  </si>
  <si>
    <r>
      <rPr>
        <b/>
        <sz val="12"/>
        <color rgb="FFFFFFFF"/>
        <rFont val="Calibri"/>
        <family val="2"/>
      </rPr>
      <t>Zim Australia Express (ZAX)  四</t>
    </r>
    <r>
      <rPr>
        <b/>
        <sz val="12"/>
        <color rgb="FFFFFFFF"/>
        <rFont val="Microsoft YaHei"/>
        <family val="2"/>
      </rPr>
      <t>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</si>
  <si>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BRISBANE</t>
  </si>
  <si>
    <t>MELBOURNE</t>
  </si>
  <si>
    <t>SYDNEY</t>
  </si>
  <si>
    <t>MSC VANESSA V.KQ343A (VNN,46S)</t>
  </si>
  <si>
    <t>EPAMINONDAS V.KQ344A (MK3,3S)</t>
  </si>
  <si>
    <t>ZIM SPARROW V.1S (ZS4,1S)</t>
  </si>
  <si>
    <t>MARIANNA I V.KQ346A (MK9,6S)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</si>
  <si>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</si>
  <si>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</si>
  <si>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</si>
  <si>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</si>
  <si>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</si>
  <si>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</si>
  <si>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</si>
  <si>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</si>
  <si>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/周一</t>
  </si>
  <si>
    <t>海盈</t>
  </si>
  <si>
    <t>截关时间：
周五18:00  
截进重时间：
周五12:00
截VGM时间：周五18：00</t>
  </si>
  <si>
    <t>XINYONGCHANG17</t>
  </si>
  <si>
    <t>XINMINGZHOU96</t>
  </si>
  <si>
    <t>/周三</t>
  </si>
  <si>
    <t>江阴</t>
  </si>
  <si>
    <t>截关时间：
周二12:00  
截进重时间：周一24:00
截VGM时间：周一18：00</t>
  </si>
  <si>
    <t>XINOU15</t>
  </si>
  <si>
    <t>/周四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</si>
  <si>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</si>
  <si>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</si>
  <si>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</si>
  <si>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</si>
  <si>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</si>
  <si>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</si>
  <si>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</si>
  <si>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</si>
  <si>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</si>
  <si>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</si>
  <si>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</si>
  <si>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</si>
  <si>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</si>
  <si>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</si>
  <si>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23544N</t>
  </si>
  <si>
    <t>OG3/570N</t>
  </si>
  <si>
    <t>23545N</t>
  </si>
  <si>
    <t>OG3/574N</t>
  </si>
  <si>
    <t>23546N</t>
  </si>
  <si>
    <t>OG3/578N</t>
  </si>
  <si>
    <t>23547N</t>
  </si>
  <si>
    <t>OG3/582N</t>
  </si>
  <si>
    <t>23548N</t>
  </si>
  <si>
    <t>OG3/586N</t>
  </si>
  <si>
    <t>2023-11-06</t>
  </si>
  <si>
    <t>2023-11-13</t>
  </si>
  <si>
    <t>2023-11-20</t>
  </si>
  <si>
    <t>2023-11-27</t>
  </si>
  <si>
    <t>2023-12-04</t>
  </si>
  <si>
    <t>XO8/225N</t>
  </si>
  <si>
    <t>XO8/229N</t>
  </si>
  <si>
    <t>XO8/233N</t>
  </si>
  <si>
    <t>XO8/237N</t>
  </si>
  <si>
    <t>XO8/241N</t>
  </si>
  <si>
    <t>2023-11-01</t>
  </si>
  <si>
    <t>2023-11-08</t>
  </si>
  <si>
    <t>2023-11-15</t>
  </si>
  <si>
    <t>2023-11-22</t>
  </si>
  <si>
    <t>2023-11-29</t>
  </si>
  <si>
    <t>OX2/447N</t>
  </si>
  <si>
    <t>OX2/451N</t>
  </si>
  <si>
    <t>OX2/455N</t>
  </si>
  <si>
    <t>OX2/459N</t>
  </si>
  <si>
    <t>OX2/463N</t>
  </si>
  <si>
    <t>2023-11-02</t>
  </si>
  <si>
    <t>2023-11-09</t>
  </si>
  <si>
    <t>2023-11-16</t>
  </si>
  <si>
    <t>2023-11-23</t>
  </si>
  <si>
    <t>2023-11-30</t>
  </si>
  <si>
    <t>XG5/330N</t>
  </si>
  <si>
    <t>XG5/334N</t>
  </si>
  <si>
    <t>XG5/338N</t>
  </si>
  <si>
    <t>XG5/342N</t>
  </si>
  <si>
    <t>XG5/346N</t>
  </si>
  <si>
    <t>2023-11-04</t>
  </si>
  <si>
    <t>2023-11-11</t>
  </si>
  <si>
    <t>2023-11-18</t>
  </si>
  <si>
    <t>2023-11-25</t>
  </si>
  <si>
    <t>2023-12-02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</si>
</sst>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4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  <charset val="134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b/>
      <sz val="12"/>
      <color rgb="FFE7E6E6"/>
      <name val="Microsoft YaHei UI"/>
      <family val="2"/>
    </font>
    <font>
      <b/>
      <sz val="12"/>
      <color rgb="FFFF0000"/>
      <name val="Microsoft YaHei UI"/>
      <family val="2"/>
    </font>
    <font>
      <b/>
      <sz val="12"/>
      <color theme="0"/>
      <name val="Calibri"/>
      <family val="2"/>
    </font>
    <font>
      <sz val="9"/>
      <name val="Calibri"/>
      <family val="3"/>
      <charset val="134"/>
      <scheme val="minor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b/>
      <sz val="12"/>
      <color rgb="FFFFFFFF"/>
      <name val="Microsoft YaHei UI"/>
      <family val="2"/>
      <charset val="1"/>
    </font>
    <font>
      <b/>
      <sz val="12"/>
      <color rgb="FF203764"/>
      <name val="Tahoma"/>
      <family val="2"/>
      <charset val="1"/>
    </font>
    <font>
      <sz val="12"/>
      <color rgb="FF203764"/>
      <name val="Tahoma"/>
      <family val="2"/>
      <charset val="1"/>
    </font>
    <font>
      <sz val="12"/>
      <color rgb="FF1F4E78"/>
      <name val="Microsoft YaHei UI"/>
      <family val="2"/>
      <charset val="1"/>
    </font>
    <font>
      <sz val="12"/>
      <color rgb="FF1F4E78"/>
      <name val="Tahoma"/>
      <family val="2"/>
      <charset val="1"/>
    </font>
    <font>
      <sz val="12"/>
      <color rgb="FF002060"/>
      <name val="Tahoma"/>
      <family val="2"/>
    </font>
    <font>
      <sz val="12"/>
      <color rgb="FF002060"/>
      <name val="Tahoma"/>
      <family val="2"/>
    </font>
    <font>
      <sz val="12"/>
      <color rgb="FFFF0000"/>
      <name val="Tahoma"/>
      <family val="2"/>
      <charset val="1"/>
    </font>
    <font>
      <sz val="12"/>
      <color rgb="FF002060"/>
      <name val="Microsoft YaHei"/>
      <family val="2"/>
      <charset val="1"/>
    </font>
    <font>
      <sz val="12"/>
      <name val="宋体"/>
      <family val="3"/>
      <charset val="134"/>
    </font>
    <font>
      <sz val="9"/>
      <name val="Tahoma"/>
      <family val="2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 Light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</fills>
  <borders count="109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4" fillId="5" borderId="1">
      <alignment vertical="center"/>
    </xf>
    <xf numFmtId="164" fontId="15" fillId="0" borderId="0"/>
  </cellStyleXfs>
  <cellXfs count="382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8" xfId="1" applyFont="1" applyBorder="1" applyAlignment="1">
      <alignment horizontal="center" vertical="center"/>
    </xf>
    <xf numFmtId="164" fontId="7" fillId="0" borderId="10" xfId="1" quotePrefix="1" applyFont="1" applyBorder="1" applyAlignment="1">
      <alignment horizontal="center" vertical="center"/>
    </xf>
    <xf numFmtId="164" fontId="13" fillId="0" borderId="10" xfId="1" applyFont="1" applyBorder="1" applyAlignment="1">
      <alignment horizontal="center" vertical="center"/>
    </xf>
    <xf numFmtId="164" fontId="13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4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5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1" xfId="0" applyFont="1" applyFill="1" applyBorder="1" applyAlignment="1" applyProtection="1">
      <alignment horizontal="center" vertical="center" wrapText="1"/>
      <protection hidden="1"/>
    </xf>
    <xf numFmtId="164" fontId="13" fillId="0" borderId="9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164" fontId="13" fillId="0" borderId="14" xfId="1" applyFont="1" applyBorder="1" applyAlignment="1">
      <alignment horizontal="center" vertic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37" xfId="0" applyFont="1" applyFill="1" applyBorder="1" applyAlignment="1" applyProtection="1">
      <alignment horizontal="center" vertical="center" wrapText="1"/>
      <protection hidden="1"/>
    </xf>
    <xf numFmtId="0" fontId="6" fillId="7" borderId="38" xfId="0" applyFont="1" applyFill="1" applyBorder="1" applyAlignment="1" applyProtection="1">
      <alignment horizontal="center" vertical="center" wrapText="1"/>
      <protection hidden="1"/>
    </xf>
    <xf numFmtId="0" fontId="6" fillId="7" borderId="39" xfId="0" applyFont="1" applyFill="1" applyBorder="1" applyAlignment="1" applyProtection="1">
      <alignment horizontal="center" vertical="center"/>
      <protection hidden="1"/>
    </xf>
    <xf numFmtId="0" fontId="7" fillId="6" borderId="29" xfId="0" applyFont="1" applyFill="1" applyBorder="1"/>
    <xf numFmtId="164" fontId="7" fillId="0" borderId="10" xfId="0" applyNumberFormat="1" applyFont="1" applyBorder="1" applyAlignment="1">
      <alignment horizontal="center" vertical="center"/>
    </xf>
    <xf numFmtId="0" fontId="7" fillId="6" borderId="36" xfId="0" applyFont="1" applyFill="1" applyBorder="1"/>
    <xf numFmtId="0" fontId="22" fillId="0" borderId="36" xfId="0" applyFont="1" applyBorder="1" applyAlignment="1">
      <alignment wrapText="1"/>
    </xf>
    <xf numFmtId="0" fontId="22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38" xfId="0" applyFont="1" applyFill="1" applyBorder="1" applyAlignment="1" applyProtection="1">
      <alignment horizontal="center" vertical="center" wrapText="1"/>
      <protection hidden="1"/>
    </xf>
    <xf numFmtId="0" fontId="11" fillId="7" borderId="39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Border="1" applyAlignment="1">
      <alignment horizontal="center" vertical="center" wrapText="1"/>
    </xf>
    <xf numFmtId="164" fontId="22" fillId="0" borderId="0" xfId="1" applyFont="1" applyBorder="1" applyAlignment="1">
      <alignment horizontal="center" vertical="center"/>
    </xf>
    <xf numFmtId="164" fontId="22" fillId="6" borderId="0" xfId="1" applyFont="1" applyFill="1" applyBorder="1" applyAlignment="1">
      <alignment horizontal="center" vertical="center"/>
    </xf>
    <xf numFmtId="164" fontId="22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1" fillId="0" borderId="0" xfId="0" applyFont="1"/>
    <xf numFmtId="0" fontId="28" fillId="5" borderId="23" xfId="0" applyFont="1" applyFill="1" applyBorder="1"/>
    <xf numFmtId="0" fontId="28" fillId="5" borderId="24" xfId="0" applyFont="1" applyFill="1" applyBorder="1"/>
    <xf numFmtId="164" fontId="21" fillId="0" borderId="0" xfId="1" quotePrefix="1" applyFont="1" applyBorder="1" applyAlignment="1">
      <alignment horizontal="center" vertical="center"/>
    </xf>
    <xf numFmtId="164" fontId="21" fillId="0" borderId="0" xfId="1" applyFont="1" applyBorder="1" applyAlignment="1">
      <alignment horizontal="center" vertical="center"/>
    </xf>
    <xf numFmtId="0" fontId="21" fillId="6" borderId="0" xfId="0" applyFont="1" applyFill="1"/>
    <xf numFmtId="0" fontId="30" fillId="0" borderId="36" xfId="0" applyFont="1" applyBorder="1"/>
    <xf numFmtId="16" fontId="31" fillId="0" borderId="0" xfId="0" applyNumberFormat="1" applyFont="1" applyAlignment="1">
      <alignment horizontal="center"/>
    </xf>
    <xf numFmtId="0" fontId="7" fillId="6" borderId="26" xfId="0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16" fontId="35" fillId="0" borderId="10" xfId="0" applyNumberFormat="1" applyFont="1" applyBorder="1" applyAlignment="1">
      <alignment horizontal="center"/>
    </xf>
    <xf numFmtId="16" fontId="35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4" fontId="7" fillId="0" borderId="14" xfId="1" quotePrefix="1" applyFont="1" applyBorder="1" applyAlignment="1">
      <alignment horizontal="center" vertical="center"/>
    </xf>
    <xf numFmtId="0" fontId="36" fillId="0" borderId="0" xfId="0" applyFont="1"/>
    <xf numFmtId="0" fontId="37" fillId="0" borderId="0" xfId="0" applyFont="1"/>
    <xf numFmtId="164" fontId="13" fillId="6" borderId="10" xfId="0" applyNumberFormat="1" applyFont="1" applyFill="1" applyBorder="1" applyAlignment="1">
      <alignment horizontal="center"/>
    </xf>
    <xf numFmtId="0" fontId="6" fillId="8" borderId="50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16" fontId="13" fillId="0" borderId="8" xfId="0" applyNumberFormat="1" applyFont="1" applyBorder="1" applyAlignment="1">
      <alignment horizontal="center" vertical="center"/>
    </xf>
    <xf numFmtId="164" fontId="13" fillId="0" borderId="8" xfId="1" quotePrefix="1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/>
    <xf numFmtId="164" fontId="7" fillId="0" borderId="33" xfId="1" applyFont="1" applyBorder="1" applyAlignment="1">
      <alignment horizontal="center" vertical="center"/>
    </xf>
    <xf numFmtId="164" fontId="7" fillId="0" borderId="33" xfId="1" quotePrefix="1" applyFont="1" applyBorder="1" applyAlignment="1">
      <alignment horizontal="center" vertical="center"/>
    </xf>
    <xf numFmtId="165" fontId="18" fillId="5" borderId="2" xfId="2" applyFont="1" applyBorder="1">
      <alignment vertical="center"/>
    </xf>
    <xf numFmtId="16" fontId="7" fillId="0" borderId="33" xfId="0" applyNumberFormat="1" applyFont="1" applyBorder="1" applyAlignment="1">
      <alignment horizontal="center"/>
    </xf>
    <xf numFmtId="0" fontId="45" fillId="0" borderId="33" xfId="0" applyFont="1" applyBorder="1" applyAlignment="1">
      <alignment horizontal="center"/>
    </xf>
    <xf numFmtId="164" fontId="7" fillId="6" borderId="10" xfId="1" applyFont="1" applyFill="1" applyBorder="1" applyAlignment="1">
      <alignment horizontal="center" vertical="center"/>
    </xf>
    <xf numFmtId="164" fontId="13" fillId="0" borderId="60" xfId="1" applyFont="1" applyBorder="1" applyAlignment="1">
      <alignment horizontal="center" vertical="center"/>
    </xf>
    <xf numFmtId="164" fontId="13" fillId="0" borderId="32" xfId="1" applyFont="1" applyBorder="1" applyAlignment="1">
      <alignment horizontal="center" vertical="center"/>
    </xf>
    <xf numFmtId="164" fontId="13" fillId="0" borderId="28" xfId="1" applyFont="1" applyBorder="1" applyAlignment="1">
      <alignment horizontal="center" vertical="center"/>
    </xf>
    <xf numFmtId="164" fontId="13" fillId="0" borderId="30" xfId="1" applyFont="1" applyBorder="1" applyAlignment="1">
      <alignment horizontal="center" vertical="center"/>
    </xf>
    <xf numFmtId="164" fontId="13" fillId="0" borderId="27" xfId="1" applyFont="1" applyBorder="1" applyAlignment="1">
      <alignment horizontal="center" vertical="center"/>
    </xf>
    <xf numFmtId="164" fontId="13" fillId="0" borderId="29" xfId="1" applyFont="1" applyBorder="1" applyAlignment="1">
      <alignment horizontal="center" vertical="center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16" fontId="7" fillId="4" borderId="10" xfId="0" applyNumberFormat="1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 wrapText="1"/>
    </xf>
    <xf numFmtId="0" fontId="11" fillId="4" borderId="33" xfId="0" applyFont="1" applyFill="1" applyBorder="1" applyAlignment="1">
      <alignment horizontal="center"/>
    </xf>
    <xf numFmtId="0" fontId="5" fillId="3" borderId="33" xfId="0" applyFont="1" applyFill="1" applyBorder="1"/>
    <xf numFmtId="0" fontId="29" fillId="3" borderId="33" xfId="0" applyFont="1" applyFill="1" applyBorder="1"/>
    <xf numFmtId="0" fontId="11" fillId="4" borderId="33" xfId="0" applyFont="1" applyFill="1" applyBorder="1"/>
    <xf numFmtId="0" fontId="7" fillId="0" borderId="33" xfId="0" applyFont="1" applyBorder="1"/>
    <xf numFmtId="0" fontId="20" fillId="0" borderId="33" xfId="0" applyFont="1" applyBorder="1" applyAlignment="1">
      <alignment vertical="center"/>
    </xf>
    <xf numFmtId="0" fontId="19" fillId="8" borderId="33" xfId="0" applyFont="1" applyFill="1" applyBorder="1" applyAlignment="1">
      <alignment horizontal="center" vertical="center" wrapText="1"/>
    </xf>
    <xf numFmtId="0" fontId="20" fillId="6" borderId="33" xfId="0" applyFont="1" applyFill="1" applyBorder="1" applyAlignment="1">
      <alignment vertical="center"/>
    </xf>
    <xf numFmtId="164" fontId="22" fillId="0" borderId="33" xfId="1" applyFont="1" applyBorder="1" applyAlignment="1">
      <alignment horizontal="center" vertical="center"/>
    </xf>
    <xf numFmtId="0" fontId="19" fillId="8" borderId="33" xfId="0" applyFont="1" applyFill="1" applyBorder="1" applyAlignment="1">
      <alignment vertical="center" wrapText="1"/>
    </xf>
    <xf numFmtId="0" fontId="19" fillId="0" borderId="33" xfId="0" applyFont="1" applyBorder="1" applyAlignment="1">
      <alignment horizontal="center" vertical="center" wrapText="1"/>
    </xf>
    <xf numFmtId="164" fontId="22" fillId="0" borderId="33" xfId="1" quotePrefix="1" applyFont="1" applyBorder="1" applyAlignment="1">
      <alignment horizontal="center" vertical="center"/>
    </xf>
    <xf numFmtId="16" fontId="20" fillId="8" borderId="33" xfId="0" applyNumberFormat="1" applyFont="1" applyFill="1" applyBorder="1" applyAlignment="1">
      <alignment horizontal="center" vertical="center"/>
    </xf>
    <xf numFmtId="0" fontId="30" fillId="0" borderId="0" xfId="0" applyFont="1"/>
    <xf numFmtId="165" fontId="18" fillId="5" borderId="33" xfId="2" applyFont="1" applyBorder="1">
      <alignment vertic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1" fillId="5" borderId="3" xfId="2" applyFont="1" applyBorder="1">
      <alignment vertical="center"/>
    </xf>
    <xf numFmtId="165" fontId="11" fillId="5" borderId="46" xfId="2" applyFont="1" applyBorder="1">
      <alignment vertical="center"/>
    </xf>
    <xf numFmtId="164" fontId="7" fillId="6" borderId="59" xfId="1" applyFont="1" applyFill="1" applyBorder="1" applyAlignment="1">
      <alignment horizontal="center" vertical="center"/>
    </xf>
    <xf numFmtId="164" fontId="7" fillId="6" borderId="43" xfId="1" applyFont="1" applyFill="1" applyBorder="1" applyAlignment="1">
      <alignment horizontal="center" vertical="center"/>
    </xf>
    <xf numFmtId="164" fontId="7" fillId="6" borderId="43" xfId="1" applyFont="1" applyFill="1" applyBorder="1" applyAlignment="1">
      <alignment horizontal="center"/>
    </xf>
    <xf numFmtId="164" fontId="7" fillId="6" borderId="43" xfId="0" applyNumberFormat="1" applyFont="1" applyFill="1" applyBorder="1" applyAlignment="1">
      <alignment horizontal="center" vertical="center" wrapText="1"/>
    </xf>
    <xf numFmtId="164" fontId="7" fillId="6" borderId="53" xfId="0" applyNumberFormat="1" applyFont="1" applyFill="1" applyBorder="1" applyAlignment="1">
      <alignment horizontal="center"/>
    </xf>
    <xf numFmtId="164" fontId="7" fillId="6" borderId="52" xfId="1" applyFont="1" applyFill="1" applyBorder="1" applyAlignment="1">
      <alignment horizontal="center" vertical="center"/>
    </xf>
    <xf numFmtId="164" fontId="7" fillId="6" borderId="52" xfId="1" applyFont="1" applyFill="1" applyBorder="1" applyAlignment="1">
      <alignment horizontal="center"/>
    </xf>
    <xf numFmtId="164" fontId="7" fillId="6" borderId="52" xfId="0" applyNumberFormat="1" applyFont="1" applyFill="1" applyBorder="1" applyAlignment="1">
      <alignment horizontal="center" vertical="center" wrapText="1"/>
    </xf>
    <xf numFmtId="164" fontId="7" fillId="6" borderId="54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16" fontId="45" fillId="0" borderId="33" xfId="0" applyNumberFormat="1" applyFont="1" applyBorder="1" applyAlignment="1">
      <alignment horizontal="center"/>
    </xf>
    <xf numFmtId="164" fontId="7" fillId="6" borderId="61" xfId="1" applyFont="1" applyFill="1" applyBorder="1" applyAlignment="1">
      <alignment horizontal="center" vertical="center"/>
    </xf>
    <xf numFmtId="164" fontId="7" fillId="6" borderId="55" xfId="1" applyFont="1" applyFill="1" applyBorder="1" applyAlignment="1">
      <alignment horizontal="center" vertical="center"/>
    </xf>
    <xf numFmtId="164" fontId="7" fillId="6" borderId="55" xfId="1" applyFont="1" applyFill="1" applyBorder="1" applyAlignment="1">
      <alignment horizontal="center"/>
    </xf>
    <xf numFmtId="164" fontId="7" fillId="6" borderId="55" xfId="0" applyNumberFormat="1" applyFont="1" applyFill="1" applyBorder="1" applyAlignment="1">
      <alignment horizontal="center" vertical="center" wrapText="1"/>
    </xf>
    <xf numFmtId="164" fontId="7" fillId="6" borderId="62" xfId="0" applyNumberFormat="1" applyFont="1" applyFill="1" applyBorder="1" applyAlignment="1">
      <alignment horizontal="center"/>
    </xf>
    <xf numFmtId="0" fontId="11" fillId="7" borderId="40" xfId="0" applyFont="1" applyFill="1" applyBorder="1" applyAlignment="1" applyProtection="1">
      <alignment horizontal="center" vertical="center" wrapText="1"/>
      <protection hidden="1"/>
    </xf>
    <xf numFmtId="164" fontId="7" fillId="6" borderId="63" xfId="1" applyFont="1" applyFill="1" applyBorder="1" applyAlignment="1">
      <alignment horizontal="center" vertical="center"/>
    </xf>
    <xf numFmtId="16" fontId="13" fillId="0" borderId="57" xfId="0" applyNumberFormat="1" applyFont="1" applyBorder="1" applyAlignment="1">
      <alignment horizontal="center" vertical="center"/>
    </xf>
    <xf numFmtId="164" fontId="13" fillId="0" borderId="57" xfId="0" applyNumberFormat="1" applyFont="1" applyBorder="1" applyAlignment="1">
      <alignment horizontal="center"/>
    </xf>
    <xf numFmtId="0" fontId="13" fillId="0" borderId="57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16" fontId="7" fillId="0" borderId="66" xfId="0" applyNumberFormat="1" applyFont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7" fillId="6" borderId="68" xfId="0" applyFont="1" applyFill="1" applyBorder="1" applyAlignment="1">
      <alignment vertical="center"/>
    </xf>
    <xf numFmtId="0" fontId="7" fillId="0" borderId="30" xfId="0" applyFont="1" applyBorder="1"/>
    <xf numFmtId="0" fontId="6" fillId="6" borderId="27" xfId="0" applyFont="1" applyFill="1" applyBorder="1" applyAlignment="1" applyProtection="1">
      <alignment vertical="center"/>
      <protection hidden="1"/>
    </xf>
    <xf numFmtId="0" fontId="46" fillId="0" borderId="12" xfId="0" applyFont="1" applyBorder="1"/>
    <xf numFmtId="0" fontId="11" fillId="4" borderId="40" xfId="0" applyFont="1" applyFill="1" applyBorder="1" applyAlignment="1">
      <alignment vertical="center"/>
    </xf>
    <xf numFmtId="0" fontId="11" fillId="4" borderId="38" xfId="0" applyFont="1" applyFill="1" applyBorder="1" applyAlignment="1">
      <alignment horizontal="center" wrapText="1"/>
    </xf>
    <xf numFmtId="0" fontId="11" fillId="4" borderId="38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7" fillId="6" borderId="69" xfId="0" applyFont="1" applyFill="1" applyBorder="1"/>
    <xf numFmtId="164" fontId="7" fillId="0" borderId="58" xfId="0" applyNumberFormat="1" applyFont="1" applyBorder="1" applyAlignment="1">
      <alignment horizontal="center" vertical="center"/>
    </xf>
    <xf numFmtId="164" fontId="7" fillId="0" borderId="70" xfId="1" applyFont="1" applyBorder="1" applyAlignment="1">
      <alignment horizontal="center" vertical="center"/>
    </xf>
    <xf numFmtId="0" fontId="7" fillId="6" borderId="25" xfId="0" applyFont="1" applyFill="1" applyBorder="1" applyAlignment="1">
      <alignment vertical="center"/>
    </xf>
    <xf numFmtId="0" fontId="7" fillId="6" borderId="26" xfId="0" applyFont="1" applyFill="1" applyBorder="1"/>
    <xf numFmtId="164" fontId="13" fillId="0" borderId="7" xfId="1" applyFont="1" applyBorder="1" applyAlignment="1">
      <alignment horizontal="center" vertical="center"/>
    </xf>
    <xf numFmtId="164" fontId="13" fillId="0" borderId="12" xfId="1" applyFont="1" applyBorder="1" applyAlignment="1">
      <alignment horizontal="center" vertical="center"/>
    </xf>
    <xf numFmtId="164" fontId="7" fillId="0" borderId="37" xfId="1" applyFont="1" applyBorder="1" applyAlignment="1">
      <alignment horizontal="center" vertical="center"/>
    </xf>
    <xf numFmtId="164" fontId="7" fillId="0" borderId="12" xfId="1" applyFont="1" applyBorder="1" applyAlignment="1">
      <alignment horizontal="center" vertical="center"/>
    </xf>
    <xf numFmtId="0" fontId="34" fillId="0" borderId="12" xfId="0" applyFont="1" applyBorder="1"/>
    <xf numFmtId="0" fontId="7" fillId="0" borderId="10" xfId="0" applyFont="1" applyBorder="1" applyAlignment="1">
      <alignment horizontal="center" vertical="center" wrapText="1"/>
    </xf>
    <xf numFmtId="16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/>
    <xf numFmtId="16" fontId="35" fillId="0" borderId="57" xfId="0" applyNumberFormat="1" applyFont="1" applyBorder="1" applyAlignment="1">
      <alignment horizontal="center"/>
    </xf>
    <xf numFmtId="16" fontId="35" fillId="0" borderId="64" xfId="0" applyNumberFormat="1" applyFont="1" applyBorder="1" applyAlignment="1">
      <alignment horizontal="center"/>
    </xf>
    <xf numFmtId="0" fontId="32" fillId="0" borderId="45" xfId="0" applyFont="1" applyBorder="1"/>
    <xf numFmtId="0" fontId="11" fillId="7" borderId="72" xfId="0" applyFont="1" applyFill="1" applyBorder="1" applyAlignment="1" applyProtection="1">
      <alignment horizontal="center" vertical="center" wrapText="1"/>
      <protection hidden="1"/>
    </xf>
    <xf numFmtId="0" fontId="11" fillId="7" borderId="73" xfId="0" applyFont="1" applyFill="1" applyBorder="1" applyAlignment="1" applyProtection="1">
      <alignment horizontal="center" vertical="center" wrapText="1"/>
      <protection hidden="1"/>
    </xf>
    <xf numFmtId="0" fontId="32" fillId="8" borderId="46" xfId="0" applyFont="1" applyFill="1" applyBorder="1" applyAlignment="1">
      <alignment horizontal="center"/>
    </xf>
    <xf numFmtId="0" fontId="33" fillId="0" borderId="46" xfId="0" applyFont="1" applyBorder="1" applyAlignment="1">
      <alignment horizontal="center"/>
    </xf>
    <xf numFmtId="164" fontId="7" fillId="0" borderId="77" xfId="0" applyNumberFormat="1" applyFont="1" applyBorder="1" applyAlignment="1">
      <alignment horizontal="center"/>
    </xf>
    <xf numFmtId="164" fontId="7" fillId="0" borderId="79" xfId="1" applyFont="1" applyBorder="1" applyAlignment="1">
      <alignment horizontal="center" vertical="center"/>
    </xf>
    <xf numFmtId="164" fontId="7" fillId="0" borderId="79" xfId="1" quotePrefix="1" applyFont="1" applyBorder="1" applyAlignment="1">
      <alignment horizontal="center" vertical="center"/>
    </xf>
    <xf numFmtId="164" fontId="7" fillId="0" borderId="80" xfId="0" applyNumberFormat="1" applyFont="1" applyBorder="1" applyAlignment="1">
      <alignment horizontal="center"/>
    </xf>
    <xf numFmtId="0" fontId="11" fillId="7" borderId="87" xfId="0" applyFont="1" applyFill="1" applyBorder="1" applyAlignment="1" applyProtection="1">
      <alignment horizontal="left" vertical="center" wrapText="1"/>
      <protection hidden="1"/>
    </xf>
    <xf numFmtId="0" fontId="11" fillId="7" borderId="58" xfId="0" applyFont="1" applyFill="1" applyBorder="1" applyAlignment="1" applyProtection="1">
      <alignment horizontal="center" vertical="center" wrapText="1"/>
      <protection hidden="1"/>
    </xf>
    <xf numFmtId="0" fontId="11" fillId="7" borderId="70" xfId="0" applyFont="1" applyFill="1" applyBorder="1" applyAlignment="1" applyProtection="1">
      <alignment horizontal="center" vertical="center" wrapText="1"/>
      <protection hidden="1"/>
    </xf>
    <xf numFmtId="0" fontId="7" fillId="0" borderId="74" xfId="0" applyFont="1" applyBorder="1" applyAlignment="1">
      <alignment horizontal="center" vertical="center" wrapText="1"/>
    </xf>
    <xf numFmtId="16" fontId="7" fillId="0" borderId="74" xfId="0" applyNumberFormat="1" applyFont="1" applyBorder="1" applyAlignment="1">
      <alignment horizontal="center" vertical="center" wrapText="1"/>
    </xf>
    <xf numFmtId="16" fontId="7" fillId="0" borderId="82" xfId="0" applyNumberFormat="1" applyFont="1" applyBorder="1" applyAlignment="1">
      <alignment horizontal="center" vertical="center" wrapText="1"/>
    </xf>
    <xf numFmtId="16" fontId="7" fillId="0" borderId="83" xfId="0" applyNumberFormat="1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16" fontId="7" fillId="0" borderId="78" xfId="0" applyNumberFormat="1" applyFont="1" applyBorder="1" applyAlignment="1">
      <alignment horizontal="center" vertical="center" wrapText="1"/>
    </xf>
    <xf numFmtId="16" fontId="7" fillId="0" borderId="86" xfId="0" applyNumberFormat="1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wrapText="1"/>
    </xf>
    <xf numFmtId="0" fontId="11" fillId="8" borderId="88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9" fillId="0" borderId="71" xfId="0" applyFont="1" applyBorder="1" applyAlignment="1">
      <alignment horizontal="center" vertical="center" wrapText="1"/>
    </xf>
    <xf numFmtId="164" fontId="11" fillId="7" borderId="33" xfId="3" applyFont="1" applyFill="1" applyBorder="1" applyAlignment="1" applyProtection="1">
      <alignment horizontal="left" vertical="center" wrapText="1"/>
      <protection hidden="1"/>
    </xf>
    <xf numFmtId="164" fontId="7" fillId="8" borderId="66" xfId="1" quotePrefix="1" applyFont="1" applyFill="1" applyBorder="1" applyAlignment="1">
      <alignment horizontal="left" vertical="center"/>
    </xf>
    <xf numFmtId="164" fontId="7" fillId="0" borderId="66" xfId="1" quotePrefix="1" applyFont="1" applyBorder="1" applyAlignment="1">
      <alignment horizontal="left" vertical="center" wrapText="1"/>
    </xf>
    <xf numFmtId="164" fontId="7" fillId="0" borderId="66" xfId="1" quotePrefix="1" applyFont="1" applyBorder="1" applyAlignment="1">
      <alignment horizontal="left" vertical="center"/>
    </xf>
    <xf numFmtId="164" fontId="11" fillId="7" borderId="43" xfId="3" applyFont="1" applyFill="1" applyBorder="1" applyAlignment="1" applyProtection="1">
      <alignment horizontal="center" vertical="center" wrapText="1"/>
      <protection hidden="1"/>
    </xf>
    <xf numFmtId="0" fontId="0" fillId="0" borderId="10" xfId="0" applyBorder="1"/>
    <xf numFmtId="164" fontId="7" fillId="0" borderId="91" xfId="1" quotePrefix="1" applyFont="1" applyBorder="1" applyAlignment="1">
      <alignment horizontal="center" vertical="center"/>
    </xf>
    <xf numFmtId="164" fontId="7" fillId="0" borderId="92" xfId="1" quotePrefix="1" applyFont="1" applyBorder="1" applyAlignment="1">
      <alignment horizontal="center" vertical="center"/>
    </xf>
    <xf numFmtId="164" fontId="7" fillId="0" borderId="93" xfId="1" quotePrefix="1" applyFont="1" applyBorder="1" applyAlignment="1">
      <alignment horizontal="center" vertical="center"/>
    </xf>
    <xf numFmtId="0" fontId="7" fillId="6" borderId="10" xfId="0" applyFont="1" applyFill="1" applyBorder="1"/>
    <xf numFmtId="164" fontId="7" fillId="6" borderId="94" xfId="1" applyFont="1" applyFill="1" applyBorder="1" applyAlignment="1">
      <alignment horizontal="center" vertical="center"/>
    </xf>
    <xf numFmtId="0" fontId="7" fillId="7" borderId="10" xfId="0" applyFont="1" applyFill="1" applyBorder="1" applyAlignment="1" applyProtection="1">
      <alignment vertical="center" wrapText="1"/>
      <protection hidden="1"/>
    </xf>
    <xf numFmtId="0" fontId="7" fillId="7" borderId="10" xfId="0" applyFont="1" applyFill="1" applyBorder="1" applyAlignment="1" applyProtection="1">
      <alignment horizontal="left" vertical="center" wrapText="1"/>
      <protection hidden="1"/>
    </xf>
    <xf numFmtId="0" fontId="7" fillId="6" borderId="10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 wrapText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95" xfId="0" applyFont="1" applyFill="1" applyBorder="1" applyAlignment="1" applyProtection="1">
      <alignment horizontal="center" vertical="center" wrapText="1"/>
      <protection hidden="1"/>
    </xf>
    <xf numFmtId="0" fontId="11" fillId="8" borderId="96" xfId="0" applyFont="1" applyFill="1" applyBorder="1" applyAlignment="1">
      <alignment horizontal="center" vertical="center" wrapText="1"/>
    </xf>
    <xf numFmtId="0" fontId="11" fillId="8" borderId="9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wrapText="1"/>
    </xf>
    <xf numFmtId="0" fontId="7" fillId="6" borderId="10" xfId="0" applyFont="1" applyFill="1" applyBorder="1" applyAlignment="1">
      <alignment horizontal="center" wrapText="1"/>
    </xf>
    <xf numFmtId="16" fontId="7" fillId="8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16" fontId="35" fillId="8" borderId="1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164" fontId="7" fillId="0" borderId="15" xfId="1" applyFont="1" applyBorder="1" applyAlignment="1">
      <alignment horizontal="center" vertical="center"/>
    </xf>
    <xf numFmtId="16" fontId="7" fillId="6" borderId="10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0" fontId="41" fillId="0" borderId="0" xfId="0" applyFont="1"/>
    <xf numFmtId="164" fontId="7" fillId="0" borderId="14" xfId="1" applyFont="1" applyBorder="1" applyAlignment="1">
      <alignment horizontal="center" vertical="center"/>
    </xf>
    <xf numFmtId="0" fontId="6" fillId="12" borderId="4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42" fillId="6" borderId="18" xfId="0" applyFont="1" applyFill="1" applyBorder="1" applyAlignment="1">
      <alignment horizontal="center" vertical="center" wrapText="1"/>
    </xf>
    <xf numFmtId="16" fontId="7" fillId="6" borderId="8" xfId="0" applyNumberFormat="1" applyFont="1" applyFill="1" applyBorder="1" applyAlignment="1">
      <alignment horizontal="center" vertical="center"/>
    </xf>
    <xf numFmtId="164" fontId="7" fillId="6" borderId="8" xfId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wrapText="1"/>
    </xf>
    <xf numFmtId="16" fontId="7" fillId="6" borderId="14" xfId="0" applyNumberFormat="1" applyFont="1" applyFill="1" applyBorder="1" applyAlignment="1">
      <alignment horizontal="center" vertical="center"/>
    </xf>
    <xf numFmtId="164" fontId="7" fillId="6" borderId="14" xfId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16" fontId="7" fillId="0" borderId="10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6" fontId="7" fillId="0" borderId="14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/>
    </xf>
    <xf numFmtId="0" fontId="7" fillId="0" borderId="89" xfId="0" applyFont="1" applyBorder="1" applyAlignment="1">
      <alignment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7" fillId="0" borderId="90" xfId="0" applyFont="1" applyBorder="1" applyAlignment="1">
      <alignment vertical="center"/>
    </xf>
    <xf numFmtId="16" fontId="7" fillId="0" borderId="12" xfId="0" applyNumberFormat="1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6" fontId="7" fillId="6" borderId="7" xfId="0" applyNumberFormat="1" applyFont="1" applyFill="1" applyBorder="1" applyAlignment="1">
      <alignment horizontal="center" vertical="center"/>
    </xf>
    <xf numFmtId="16" fontId="7" fillId="6" borderId="12" xfId="0" applyNumberFormat="1" applyFont="1" applyFill="1" applyBorder="1" applyAlignment="1">
      <alignment horizontal="center" vertical="center"/>
    </xf>
    <xf numFmtId="16" fontId="7" fillId="6" borderId="13" xfId="0" applyNumberFormat="1" applyFont="1" applyFill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7" fillId="8" borderId="26" xfId="0" applyFont="1" applyFill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/>
    </xf>
    <xf numFmtId="0" fontId="54" fillId="8" borderId="31" xfId="0" applyFont="1" applyFill="1" applyBorder="1"/>
    <xf numFmtId="0" fontId="54" fillId="8" borderId="47" xfId="0" applyFont="1" applyFill="1" applyBorder="1"/>
    <xf numFmtId="0" fontId="54" fillId="0" borderId="47" xfId="0" applyFont="1" applyBorder="1"/>
    <xf numFmtId="0" fontId="55" fillId="0" borderId="31" xfId="0" applyFont="1" applyBorder="1"/>
    <xf numFmtId="0" fontId="55" fillId="8" borderId="31" xfId="0" applyFont="1" applyFill="1" applyBorder="1"/>
    <xf numFmtId="0" fontId="31" fillId="8" borderId="31" xfId="0" applyFont="1" applyFill="1" applyBorder="1"/>
    <xf numFmtId="16" fontId="55" fillId="0" borderId="47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16" fontId="57" fillId="0" borderId="47" xfId="0" applyNumberFormat="1" applyFont="1" applyBorder="1" applyAlignment="1">
      <alignment horizontal="center"/>
    </xf>
    <xf numFmtId="16" fontId="55" fillId="8" borderId="47" xfId="0" applyNumberFormat="1" applyFont="1" applyFill="1" applyBorder="1" applyAlignment="1">
      <alignment horizontal="center"/>
    </xf>
    <xf numFmtId="0" fontId="7" fillId="11" borderId="12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58" fillId="8" borderId="0" xfId="0" applyFont="1" applyFill="1" applyAlignment="1">
      <alignment horizontal="center"/>
    </xf>
    <xf numFmtId="0" fontId="21" fillId="7" borderId="10" xfId="0" applyFont="1" applyFill="1" applyBorder="1" applyAlignment="1" applyProtection="1">
      <alignment vertical="center" wrapText="1"/>
      <protection hidden="1"/>
    </xf>
    <xf numFmtId="16" fontId="59" fillId="11" borderId="46" xfId="0" applyNumberFormat="1" applyFont="1" applyFill="1" applyBorder="1" applyAlignment="1">
      <alignment horizontal="center" vertical="center"/>
    </xf>
    <xf numFmtId="16" fontId="60" fillId="8" borderId="10" xfId="0" applyNumberFormat="1" applyFont="1" applyFill="1" applyBorder="1" applyAlignment="1">
      <alignment horizontal="center"/>
    </xf>
    <xf numFmtId="0" fontId="61" fillId="0" borderId="10" xfId="0" applyFont="1" applyBorder="1" applyAlignment="1">
      <alignment horizontal="center"/>
    </xf>
    <xf numFmtId="16" fontId="21" fillId="4" borderId="10" xfId="0" applyNumberFormat="1" applyFont="1" applyFill="1" applyBorder="1" applyAlignment="1">
      <alignment horizontal="center" wrapText="1"/>
    </xf>
    <xf numFmtId="16" fontId="21" fillId="0" borderId="10" xfId="0" applyNumberFormat="1" applyFont="1" applyBorder="1" applyAlignment="1">
      <alignment horizontal="center"/>
    </xf>
    <xf numFmtId="0" fontId="6" fillId="7" borderId="33" xfId="0" applyFont="1" applyFill="1" applyBorder="1" applyAlignment="1" applyProtection="1">
      <alignment horizontal="center" vertical="center" wrapText="1"/>
      <protection hidden="1"/>
    </xf>
    <xf numFmtId="0" fontId="6" fillId="0" borderId="33" xfId="0" applyFont="1" applyBorder="1" applyAlignment="1">
      <alignment horizontal="center" vertical="center" wrapText="1"/>
    </xf>
    <xf numFmtId="164" fontId="7" fillId="0" borderId="33" xfId="0" applyNumberFormat="1" applyFont="1" applyBorder="1" applyAlignment="1">
      <alignment horizontal="center" vertical="center" wrapText="1"/>
    </xf>
    <xf numFmtId="164" fontId="21" fillId="0" borderId="33" xfId="1" quotePrefix="1" applyFont="1" applyBorder="1" applyAlignment="1">
      <alignment horizontal="center" vertical="center"/>
    </xf>
    <xf numFmtId="164" fontId="21" fillId="0" borderId="33" xfId="1" applyFont="1" applyBorder="1" applyAlignment="1">
      <alignment horizontal="center" vertical="center"/>
    </xf>
    <xf numFmtId="165" fontId="18" fillId="5" borderId="99" xfId="2" applyFont="1" applyBorder="1">
      <alignment vertical="center"/>
    </xf>
    <xf numFmtId="165" fontId="27" fillId="5" borderId="75" xfId="2" applyFont="1" applyBorder="1">
      <alignment vertical="center"/>
    </xf>
    <xf numFmtId="165" fontId="27" fillId="5" borderId="76" xfId="2" applyFont="1" applyBorder="1">
      <alignment vertical="center"/>
    </xf>
    <xf numFmtId="0" fontId="6" fillId="7" borderId="100" xfId="0" applyFont="1" applyFill="1" applyBorder="1" applyAlignment="1" applyProtection="1">
      <alignment vertical="center" wrapText="1"/>
      <protection hidden="1"/>
    </xf>
    <xf numFmtId="0" fontId="6" fillId="7" borderId="77" xfId="0" applyFont="1" applyFill="1" applyBorder="1" applyAlignment="1" applyProtection="1">
      <alignment horizontal="center" vertical="center" wrapText="1"/>
      <protection hidden="1"/>
    </xf>
    <xf numFmtId="0" fontId="7" fillId="7" borderId="100" xfId="0" quotePrefix="1" applyFont="1" applyFill="1" applyBorder="1" applyAlignment="1" applyProtection="1">
      <alignment vertical="center" wrapText="1"/>
      <protection hidden="1"/>
    </xf>
    <xf numFmtId="0" fontId="21" fillId="7" borderId="100" xfId="0" quotePrefix="1" applyFont="1" applyFill="1" applyBorder="1" applyAlignment="1" applyProtection="1">
      <alignment vertical="center" wrapText="1"/>
      <protection hidden="1"/>
    </xf>
    <xf numFmtId="0" fontId="22" fillId="7" borderId="100" xfId="0" quotePrefix="1" applyFont="1" applyFill="1" applyBorder="1" applyAlignment="1" applyProtection="1">
      <alignment vertical="center" wrapText="1"/>
      <protection hidden="1"/>
    </xf>
    <xf numFmtId="0" fontId="22" fillId="7" borderId="101" xfId="0" quotePrefix="1" applyFont="1" applyFill="1" applyBorder="1" applyAlignment="1" applyProtection="1">
      <alignment vertical="center" wrapText="1"/>
      <protection hidden="1"/>
    </xf>
    <xf numFmtId="164" fontId="22" fillId="0" borderId="79" xfId="1" quotePrefix="1" applyFont="1" applyBorder="1" applyAlignment="1">
      <alignment horizontal="center" vertical="center"/>
    </xf>
    <xf numFmtId="164" fontId="22" fillId="0" borderId="79" xfId="1" applyFont="1" applyBorder="1" applyAlignment="1">
      <alignment horizontal="center" vertical="center"/>
    </xf>
    <xf numFmtId="0" fontId="21" fillId="8" borderId="81" xfId="0" applyFont="1" applyFill="1" applyBorder="1" applyAlignment="1">
      <alignment wrapText="1"/>
    </xf>
    <xf numFmtId="16" fontId="21" fillId="0" borderId="74" xfId="0" applyNumberFormat="1" applyFont="1" applyBorder="1" applyAlignment="1">
      <alignment horizontal="center" vertical="center" wrapText="1"/>
    </xf>
    <xf numFmtId="16" fontId="21" fillId="0" borderId="74" xfId="0" applyNumberFormat="1" applyFont="1" applyBorder="1" applyAlignment="1">
      <alignment horizontal="center" wrapText="1"/>
    </xf>
    <xf numFmtId="0" fontId="21" fillId="8" borderId="84" xfId="0" applyFont="1" applyFill="1" applyBorder="1" applyAlignment="1">
      <alignment wrapText="1"/>
    </xf>
    <xf numFmtId="16" fontId="21" fillId="0" borderId="10" xfId="0" applyNumberFormat="1" applyFont="1" applyBorder="1" applyAlignment="1">
      <alignment horizontal="center" vertical="center" wrapText="1"/>
    </xf>
    <xf numFmtId="16" fontId="21" fillId="0" borderId="10" xfId="0" applyNumberFormat="1" applyFont="1" applyBorder="1" applyAlignment="1">
      <alignment horizontal="center" wrapText="1"/>
    </xf>
    <xf numFmtId="0" fontId="21" fillId="8" borderId="85" xfId="0" applyFont="1" applyFill="1" applyBorder="1" applyAlignment="1">
      <alignment wrapText="1"/>
    </xf>
    <xf numFmtId="16" fontId="21" fillId="0" borderId="78" xfId="0" applyNumberFormat="1" applyFont="1" applyBorder="1" applyAlignment="1">
      <alignment horizontal="center" vertical="center" wrapText="1"/>
    </xf>
    <xf numFmtId="16" fontId="21" fillId="0" borderId="78" xfId="0" applyNumberFormat="1" applyFont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18" fillId="5" borderId="66" xfId="0" applyFont="1" applyFill="1" applyBorder="1" applyAlignment="1">
      <alignment vertical="center"/>
    </xf>
    <xf numFmtId="0" fontId="18" fillId="5" borderId="67" xfId="0" applyFont="1" applyFill="1" applyBorder="1" applyAlignment="1">
      <alignment vertical="center"/>
    </xf>
    <xf numFmtId="0" fontId="18" fillId="5" borderId="56" xfId="0" applyFont="1" applyFill="1" applyBorder="1" applyAlignment="1">
      <alignment vertical="center"/>
    </xf>
    <xf numFmtId="0" fontId="26" fillId="5" borderId="2" xfId="0" applyFont="1" applyFill="1" applyBorder="1" applyAlignment="1"/>
    <xf numFmtId="0" fontId="26" fillId="5" borderId="3" xfId="0" applyFont="1" applyFill="1" applyBorder="1" applyAlignment="1"/>
    <xf numFmtId="0" fontId="26" fillId="5" borderId="98" xfId="0" applyFont="1" applyFill="1" applyBorder="1" applyAlignment="1"/>
    <xf numFmtId="0" fontId="51" fillId="3" borderId="49" xfId="0" applyFont="1" applyFill="1" applyBorder="1" applyAlignment="1">
      <alignment horizontal="left" vertical="center"/>
    </xf>
    <xf numFmtId="0" fontId="49" fillId="3" borderId="0" xfId="0" applyFont="1" applyFill="1" applyAlignment="1">
      <alignment horizontal="left"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5" fillId="5" borderId="20" xfId="2" applyFont="1" applyBorder="1" applyAlignment="1">
      <alignment vertical="center"/>
    </xf>
    <xf numFmtId="0" fontId="26" fillId="10" borderId="23" xfId="0" applyFont="1" applyFill="1" applyBorder="1" applyAlignment="1">
      <alignment horizontal="left"/>
    </xf>
    <xf numFmtId="0" fontId="26" fillId="10" borderId="24" xfId="0" applyFont="1" applyFill="1" applyBorder="1" applyAlignment="1">
      <alignment horizontal="left"/>
    </xf>
    <xf numFmtId="165" fontId="18" fillId="5" borderId="7" xfId="2" applyFont="1" applyBorder="1" applyAlignment="1">
      <alignment horizontal="left" vertical="center"/>
    </xf>
    <xf numFmtId="165" fontId="18" fillId="5" borderId="8" xfId="2" applyFont="1" applyBorder="1" applyAlignment="1">
      <alignment horizontal="left" vertical="center"/>
    </xf>
    <xf numFmtId="165" fontId="18" fillId="5" borderId="9" xfId="2" applyFont="1" applyBorder="1" applyAlignment="1">
      <alignment horizontal="left" vertical="center"/>
    </xf>
    <xf numFmtId="0" fontId="29" fillId="3" borderId="65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6" fillId="5" borderId="34" xfId="0" applyFont="1" applyFill="1" applyBorder="1" applyAlignment="1">
      <alignment horizontal="left"/>
    </xf>
    <xf numFmtId="0" fontId="26" fillId="5" borderId="35" xfId="0" applyFont="1" applyFill="1" applyBorder="1" applyAlignment="1">
      <alignment horizontal="left"/>
    </xf>
    <xf numFmtId="0" fontId="26" fillId="5" borderId="36" xfId="0" applyFont="1" applyFill="1" applyBorder="1" applyAlignment="1">
      <alignment horizontal="left"/>
    </xf>
    <xf numFmtId="0" fontId="26" fillId="5" borderId="0" xfId="0" applyFont="1" applyFill="1" applyAlignment="1">
      <alignment horizontal="left"/>
    </xf>
    <xf numFmtId="0" fontId="26" fillId="5" borderId="41" xfId="0" applyFont="1" applyFill="1" applyBorder="1" applyAlignment="1">
      <alignment horizontal="left" vertical="center"/>
    </xf>
    <xf numFmtId="0" fontId="26" fillId="5" borderId="42" xfId="0" applyFont="1" applyFill="1" applyBorder="1" applyAlignment="1">
      <alignment horizontal="left" vertical="center"/>
    </xf>
    <xf numFmtId="0" fontId="43" fillId="13" borderId="10" xfId="0" applyNumberFormat="1" applyFont="1" applyFill="1" applyBorder="1" applyAlignment="1"/>
    <xf numFmtId="0" fontId="43" fillId="13" borderId="10" xfId="0" applyNumberFormat="1" applyFont="1" applyFill="1" applyBorder="1" applyAlignment="1">
      <alignment horizontal="center"/>
    </xf>
    <xf numFmtId="166" fontId="43" fillId="13" borderId="10" xfId="0" applyNumberFormat="1" applyFont="1" applyFill="1" applyBorder="1" applyAlignment="1">
      <alignment horizontal="center"/>
    </xf>
    <xf numFmtId="166" fontId="43" fillId="13" borderId="32" xfId="0" applyNumberFormat="1" applyFont="1" applyFill="1" applyBorder="1" applyAlignment="1">
      <alignment horizontal="center"/>
    </xf>
    <xf numFmtId="166" fontId="43" fillId="13" borderId="30" xfId="0" applyNumberFormat="1" applyFont="1" applyFill="1" applyBorder="1" applyAlignment="1">
      <alignment horizontal="center"/>
    </xf>
    <xf numFmtId="166" fontId="43" fillId="13" borderId="10" xfId="0" applyNumberFormat="1" applyFont="1" applyFill="1" applyBorder="1" applyAlignment="1">
      <alignment horizontal="center" vertical="center"/>
    </xf>
    <xf numFmtId="0" fontId="62" fillId="0" borderId="10" xfId="0" applyNumberFormat="1" applyFont="1" applyFill="1" applyBorder="1" applyAlignment="1">
      <alignment horizontal="center" vertical="center" wrapText="1"/>
    </xf>
    <xf numFmtId="166" fontId="63" fillId="0" borderId="103" xfId="0" applyNumberFormat="1" applyFont="1" applyFill="1" applyBorder="1" applyAlignment="1">
      <alignment horizontal="center" vertical="center"/>
    </xf>
    <xf numFmtId="166" fontId="64" fillId="0" borderId="57" xfId="0" applyNumberFormat="1" applyFont="1" applyFill="1" applyBorder="1" applyAlignment="1">
      <alignment horizontal="center" vertical="center"/>
    </xf>
    <xf numFmtId="0" fontId="65" fillId="0" borderId="104" xfId="0" applyFont="1" applyBorder="1" applyAlignment="1">
      <alignment horizontal="center" vertical="center" wrapText="1"/>
    </xf>
    <xf numFmtId="0" fontId="62" fillId="0" borderId="10" xfId="0" applyNumberFormat="1" applyFont="1" applyFill="1" applyBorder="1" applyAlignment="1">
      <alignment horizontal="center" vertical="center"/>
    </xf>
    <xf numFmtId="49" fontId="66" fillId="0" borderId="102" xfId="0" applyNumberFormat="1" applyFont="1" applyFill="1" applyBorder="1" applyAlignment="1">
      <alignment horizontal="center" vertical="center" wrapText="1"/>
    </xf>
    <xf numFmtId="49" fontId="67" fillId="0" borderId="103" xfId="0" applyNumberFormat="1" applyFont="1" applyFill="1" applyBorder="1" applyAlignment="1">
      <alignment horizontal="center" vertical="center" wrapText="1"/>
    </xf>
    <xf numFmtId="0" fontId="65" fillId="0" borderId="105" xfId="0" applyFont="1" applyBorder="1" applyAlignment="1">
      <alignment horizontal="center" vertical="center" wrapText="1"/>
    </xf>
    <xf numFmtId="0" fontId="68" fillId="0" borderId="0" xfId="0" applyFont="1"/>
    <xf numFmtId="0" fontId="62" fillId="0" borderId="103" xfId="0" applyNumberFormat="1" applyFont="1" applyFill="1" applyBorder="1" applyAlignment="1">
      <alignment horizontal="center" vertical="center"/>
    </xf>
    <xf numFmtId="0" fontId="65" fillId="0" borderId="106" xfId="0" applyFont="1" applyBorder="1" applyAlignment="1">
      <alignment horizontal="center" vertical="center" wrapText="1"/>
    </xf>
    <xf numFmtId="49" fontId="69" fillId="0" borderId="103" xfId="0" applyNumberFormat="1" applyFont="1" applyFill="1" applyBorder="1" applyAlignment="1">
      <alignment horizontal="center" vertical="center" wrapText="1"/>
    </xf>
    <xf numFmtId="0" fontId="65" fillId="0" borderId="107" xfId="0" applyFont="1" applyBorder="1" applyAlignment="1">
      <alignment horizontal="center" vertical="center" wrapText="1"/>
    </xf>
    <xf numFmtId="0" fontId="65" fillId="0" borderId="108" xfId="0" applyFont="1" applyBorder="1" applyAlignment="1">
      <alignment horizontal="center" vertical="center" wrapText="1"/>
    </xf>
    <xf numFmtId="49" fontId="70" fillId="0" borderId="102" xfId="0" applyNumberFormat="1" applyFont="1" applyFill="1" applyBorder="1" applyAlignment="1">
      <alignment horizontal="center" vertical="center" wrapText="1"/>
    </xf>
    <xf numFmtId="0" fontId="65" fillId="0" borderId="57" xfId="0" applyFont="1" applyBorder="1" applyAlignment="1">
      <alignment horizontal="center" vertical="center" wrapText="1"/>
    </xf>
    <xf numFmtId="166" fontId="63" fillId="0" borderId="57" xfId="0" applyNumberFormat="1" applyFont="1" applyFill="1" applyBorder="1" applyAlignment="1">
      <alignment horizontal="center" vertical="center"/>
    </xf>
    <xf numFmtId="49" fontId="69" fillId="0" borderId="57" xfId="0" applyNumberFormat="1" applyFont="1" applyFill="1" applyBorder="1" applyAlignment="1">
      <alignment horizontal="center" vertical="center" wrapText="1"/>
    </xf>
    <xf numFmtId="0" fontId="71" fillId="13" borderId="0" xfId="0" applyNumberFormat="1" applyFont="1" applyFill="1" applyAlignment="1"/>
    <xf numFmtId="164" fontId="72" fillId="0" borderId="0" xfId="0" applyNumberFormat="1" applyFont="1"/>
    <xf numFmtId="0" fontId="73" fillId="0" borderId="0" xfId="0" applyFont="1"/>
    <xf numFmtId="164" fontId="73" fillId="0" borderId="0" xfId="0" applyNumberFormat="1" applyFont="1" applyFill="1" applyAlignment="1"/>
    <xf numFmtId="164" fontId="36" fillId="0" borderId="0" xfId="0" applyNumberFormat="1" applyFont="1" applyFill="1" applyAlignment="1"/>
    <xf numFmtId="49" fontId="66" fillId="0" borderId="102" xfId="0" applyNumberFormat="1" applyFont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677429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N7" sqref="N7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52" t="s">
        <v>192</v>
      </c>
      <c r="B2" s="353" t="s">
        <v>193</v>
      </c>
      <c r="C2" s="354" t="s">
        <v>194</v>
      </c>
      <c r="D2" s="354" t="s">
        <v>195</v>
      </c>
      <c r="E2" s="355" t="s">
        <v>196</v>
      </c>
      <c r="F2" s="356"/>
      <c r="G2" s="357" t="s">
        <v>197</v>
      </c>
      <c r="H2" s="354" t="s">
        <v>198</v>
      </c>
    </row>
    <row r="3" spans="1:8">
      <c r="A3" s="358" t="s">
        <v>199</v>
      </c>
      <c r="B3" s="363" t="s">
        <v>203</v>
      </c>
      <c r="C3" s="363" t="s">
        <v>224</v>
      </c>
      <c r="D3" s="372" t="s">
        <v>225</v>
      </c>
      <c r="E3" s="381" t="s">
        <v>234</v>
      </c>
      <c r="F3" s="360" t="s">
        <v>200</v>
      </c>
      <c r="G3" s="360" t="s">
        <v>201</v>
      </c>
      <c r="H3" s="361" t="s">
        <v>202</v>
      </c>
    </row>
    <row r="4" spans="1:8" s="366" customFormat="1">
      <c r="A4" s="362"/>
      <c r="B4" s="363" t="s">
        <v>203</v>
      </c>
      <c r="C4" s="363" t="s">
        <v>226</v>
      </c>
      <c r="D4" s="372" t="s">
        <v>227</v>
      </c>
      <c r="E4" s="381" t="s">
        <v>235</v>
      </c>
      <c r="F4" s="360" t="s">
        <v>200</v>
      </c>
      <c r="G4" s="364" t="s">
        <v>201</v>
      </c>
      <c r="H4" s="365"/>
    </row>
    <row r="5" spans="1:8" s="366" customFormat="1">
      <c r="A5" s="367"/>
      <c r="B5" s="363" t="s">
        <v>203</v>
      </c>
      <c r="C5" s="363" t="s">
        <v>228</v>
      </c>
      <c r="D5" s="372" t="s">
        <v>229</v>
      </c>
      <c r="E5" s="381" t="s">
        <v>236</v>
      </c>
      <c r="F5" s="360" t="s">
        <v>200</v>
      </c>
      <c r="G5" s="364" t="s">
        <v>201</v>
      </c>
      <c r="H5" s="365"/>
    </row>
    <row r="6" spans="1:8" s="366" customFormat="1">
      <c r="A6" s="367"/>
      <c r="B6" s="363" t="s">
        <v>203</v>
      </c>
      <c r="C6" s="363" t="s">
        <v>230</v>
      </c>
      <c r="D6" s="372" t="s">
        <v>231</v>
      </c>
      <c r="E6" s="381" t="s">
        <v>237</v>
      </c>
      <c r="F6" s="360" t="s">
        <v>200</v>
      </c>
      <c r="G6" s="364" t="s">
        <v>201</v>
      </c>
      <c r="H6" s="365"/>
    </row>
    <row r="7" spans="1:8" s="366" customFormat="1">
      <c r="A7" s="367"/>
      <c r="B7" s="363" t="s">
        <v>203</v>
      </c>
      <c r="C7" s="363" t="s">
        <v>232</v>
      </c>
      <c r="D7" s="372" t="s">
        <v>233</v>
      </c>
      <c r="E7" s="381" t="s">
        <v>238</v>
      </c>
      <c r="F7" s="360" t="s">
        <v>200</v>
      </c>
      <c r="G7" s="360" t="s">
        <v>201</v>
      </c>
      <c r="H7" s="368"/>
    </row>
    <row r="8" spans="1:8" s="366" customFormat="1">
      <c r="A8" s="367"/>
      <c r="B8" s="363" t="s">
        <v>204</v>
      </c>
      <c r="C8" s="363" t="s">
        <v>224</v>
      </c>
      <c r="D8" s="372" t="s">
        <v>239</v>
      </c>
      <c r="E8" s="363" t="s">
        <v>244</v>
      </c>
      <c r="F8" s="359" t="s">
        <v>205</v>
      </c>
      <c r="G8" s="369" t="s">
        <v>206</v>
      </c>
      <c r="H8" s="370" t="s">
        <v>207</v>
      </c>
    </row>
    <row r="9" spans="1:8" s="366" customFormat="1">
      <c r="A9" s="367"/>
      <c r="B9" s="363" t="s">
        <v>204</v>
      </c>
      <c r="C9" s="363" t="s">
        <v>226</v>
      </c>
      <c r="D9" s="372" t="s">
        <v>240</v>
      </c>
      <c r="E9" s="363" t="s">
        <v>245</v>
      </c>
      <c r="F9" s="359" t="s">
        <v>205</v>
      </c>
      <c r="G9" s="369" t="s">
        <v>206</v>
      </c>
      <c r="H9" s="371"/>
    </row>
    <row r="10" spans="1:8" s="366" customFormat="1">
      <c r="A10" s="367"/>
      <c r="B10" s="363" t="s">
        <v>204</v>
      </c>
      <c r="C10" s="363" t="s">
        <v>228</v>
      </c>
      <c r="D10" s="372" t="s">
        <v>241</v>
      </c>
      <c r="E10" s="363" t="s">
        <v>246</v>
      </c>
      <c r="F10" s="359" t="s">
        <v>205</v>
      </c>
      <c r="G10" s="369" t="s">
        <v>206</v>
      </c>
      <c r="H10" s="371"/>
    </row>
    <row r="11" spans="1:8" s="366" customFormat="1">
      <c r="A11" s="367"/>
      <c r="B11" s="363" t="s">
        <v>204</v>
      </c>
      <c r="C11" s="363" t="s">
        <v>230</v>
      </c>
      <c r="D11" s="372" t="s">
        <v>242</v>
      </c>
      <c r="E11" s="363" t="s">
        <v>247</v>
      </c>
      <c r="F11" s="359" t="s">
        <v>205</v>
      </c>
      <c r="G11" s="369" t="s">
        <v>206</v>
      </c>
      <c r="H11" s="371"/>
    </row>
    <row r="12" spans="1:8" s="366" customFormat="1">
      <c r="A12" s="367"/>
      <c r="B12" s="363" t="s">
        <v>204</v>
      </c>
      <c r="C12" s="363" t="s">
        <v>232</v>
      </c>
      <c r="D12" s="372" t="s">
        <v>243</v>
      </c>
      <c r="E12" s="363" t="s">
        <v>248</v>
      </c>
      <c r="F12" s="359" t="s">
        <v>205</v>
      </c>
      <c r="G12" s="369" t="s">
        <v>206</v>
      </c>
      <c r="H12" s="373"/>
    </row>
    <row r="13" spans="1:8" s="366" customFormat="1">
      <c r="A13" s="367"/>
      <c r="B13" s="363" t="s">
        <v>208</v>
      </c>
      <c r="C13" s="363" t="s">
        <v>224</v>
      </c>
      <c r="D13" s="372" t="s">
        <v>249</v>
      </c>
      <c r="E13" s="381" t="s">
        <v>254</v>
      </c>
      <c r="F13" s="374" t="s">
        <v>209</v>
      </c>
      <c r="G13" s="375" t="s">
        <v>210</v>
      </c>
      <c r="H13" s="370" t="s">
        <v>211</v>
      </c>
    </row>
    <row r="14" spans="1:8" s="366" customFormat="1">
      <c r="A14" s="367"/>
      <c r="B14" s="363" t="s">
        <v>208</v>
      </c>
      <c r="C14" s="363" t="s">
        <v>226</v>
      </c>
      <c r="D14" s="372" t="s">
        <v>250</v>
      </c>
      <c r="E14" s="381" t="s">
        <v>255</v>
      </c>
      <c r="F14" s="374" t="s">
        <v>209</v>
      </c>
      <c r="G14" s="375" t="s">
        <v>210</v>
      </c>
      <c r="H14" s="371"/>
    </row>
    <row r="15" spans="1:8" s="366" customFormat="1">
      <c r="A15" s="367"/>
      <c r="B15" s="363" t="s">
        <v>208</v>
      </c>
      <c r="C15" s="363" t="s">
        <v>228</v>
      </c>
      <c r="D15" s="372" t="s">
        <v>251</v>
      </c>
      <c r="E15" s="381" t="s">
        <v>256</v>
      </c>
      <c r="F15" s="374" t="s">
        <v>209</v>
      </c>
      <c r="G15" s="375" t="s">
        <v>210</v>
      </c>
      <c r="H15" s="371"/>
    </row>
    <row r="16" spans="1:8" s="366" customFormat="1">
      <c r="A16" s="367"/>
      <c r="B16" s="363" t="s">
        <v>208</v>
      </c>
      <c r="C16" s="363" t="s">
        <v>230</v>
      </c>
      <c r="D16" s="372" t="s">
        <v>252</v>
      </c>
      <c r="E16" s="381" t="s">
        <v>257</v>
      </c>
      <c r="F16" s="374" t="s">
        <v>209</v>
      </c>
      <c r="G16" s="375" t="s">
        <v>210</v>
      </c>
      <c r="H16" s="371"/>
    </row>
    <row r="17" spans="1:8" s="366" customFormat="1">
      <c r="A17" s="367"/>
      <c r="B17" s="363" t="s">
        <v>208</v>
      </c>
      <c r="C17" s="363" t="s">
        <v>232</v>
      </c>
      <c r="D17" s="372" t="s">
        <v>253</v>
      </c>
      <c r="E17" s="381" t="s">
        <v>258</v>
      </c>
      <c r="F17" s="359" t="s">
        <v>209</v>
      </c>
      <c r="G17" s="369" t="s">
        <v>210</v>
      </c>
      <c r="H17" s="373"/>
    </row>
    <row r="18" spans="1:8" s="366" customFormat="1">
      <c r="A18" s="367"/>
      <c r="B18" s="363" t="s">
        <v>212</v>
      </c>
      <c r="C18" s="363" t="s">
        <v>224</v>
      </c>
      <c r="D18" s="372" t="s">
        <v>259</v>
      </c>
      <c r="E18" s="381" t="s">
        <v>264</v>
      </c>
      <c r="F18" s="359" t="s">
        <v>213</v>
      </c>
      <c r="G18" s="364" t="s">
        <v>206</v>
      </c>
      <c r="H18" s="370" t="s">
        <v>214</v>
      </c>
    </row>
    <row r="19" spans="1:8" s="366" customFormat="1">
      <c r="A19" s="367"/>
      <c r="B19" s="363" t="s">
        <v>212</v>
      </c>
      <c r="C19" s="363" t="s">
        <v>226</v>
      </c>
      <c r="D19" s="372" t="s">
        <v>260</v>
      </c>
      <c r="E19" s="381" t="s">
        <v>265</v>
      </c>
      <c r="F19" s="359" t="s">
        <v>213</v>
      </c>
      <c r="G19" s="364" t="s">
        <v>206</v>
      </c>
      <c r="H19" s="371"/>
    </row>
    <row r="20" spans="1:8" s="366" customFormat="1">
      <c r="A20" s="367"/>
      <c r="B20" s="363" t="s">
        <v>212</v>
      </c>
      <c r="C20" s="363" t="s">
        <v>228</v>
      </c>
      <c r="D20" s="372" t="s">
        <v>261</v>
      </c>
      <c r="E20" s="381" t="s">
        <v>266</v>
      </c>
      <c r="F20" s="359" t="s">
        <v>213</v>
      </c>
      <c r="G20" s="364" t="s">
        <v>206</v>
      </c>
      <c r="H20" s="371"/>
    </row>
    <row r="21" spans="1:8" s="366" customFormat="1">
      <c r="A21" s="367"/>
      <c r="B21" s="363" t="s">
        <v>212</v>
      </c>
      <c r="C21" s="363" t="s">
        <v>230</v>
      </c>
      <c r="D21" s="372" t="s">
        <v>262</v>
      </c>
      <c r="E21" s="381" t="s">
        <v>267</v>
      </c>
      <c r="F21" s="359" t="s">
        <v>213</v>
      </c>
      <c r="G21" s="364" t="s">
        <v>206</v>
      </c>
      <c r="H21" s="371"/>
    </row>
    <row r="22" spans="1:8" s="366" customFormat="1">
      <c r="A22" s="367"/>
      <c r="B22" s="363" t="s">
        <v>212</v>
      </c>
      <c r="C22" s="363" t="s">
        <v>232</v>
      </c>
      <c r="D22" s="372" t="s">
        <v>263</v>
      </c>
      <c r="E22" s="381" t="s">
        <v>268</v>
      </c>
      <c r="F22" s="359" t="s">
        <v>213</v>
      </c>
      <c r="G22" s="364" t="s">
        <v>206</v>
      </c>
      <c r="H22" s="373"/>
    </row>
    <row r="24" spans="1:8">
      <c r="A24" s="376" t="s">
        <v>215</v>
      </c>
    </row>
    <row r="25" spans="1:8">
      <c r="A25" s="244" t="s">
        <v>216</v>
      </c>
    </row>
    <row r="26" spans="1:8">
      <c r="A26" s="377" t="s">
        <v>217</v>
      </c>
    </row>
    <row r="27" spans="1:8">
      <c r="A27" s="377" t="s">
        <v>218</v>
      </c>
    </row>
    <row r="28" spans="1:8" s="231" customFormat="1" ht="14.25">
      <c r="A28" s="76" t="s">
        <v>219</v>
      </c>
    </row>
    <row r="29" spans="1:8">
      <c r="A29" s="378" t="s">
        <v>220</v>
      </c>
    </row>
    <row r="30" spans="1:8">
      <c r="A30" s="379" t="s">
        <v>221</v>
      </c>
    </row>
    <row r="31" spans="1:8">
      <c r="A31" s="379" t="s">
        <v>222</v>
      </c>
    </row>
    <row r="32" spans="1:8">
      <c r="A32" s="380" t="s">
        <v>223</v>
      </c>
    </row>
  </sheetData>
  <mergeCells count="6">
    <mergeCell ref="E2:F2"/>
    <mergeCell ref="A3:A22"/>
    <mergeCell ref="H3:H7"/>
    <mergeCell ref="H8:H12"/>
    <mergeCell ref="H13:H17"/>
    <mergeCell ref="H18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3"/>
  <sheetViews>
    <sheetView zoomScaleNormal="100" workbookViewId="0">
      <selection activeCell="A58" sqref="A58"/>
    </sheetView>
  </sheetViews>
  <sheetFormatPr defaultRowHeight="15"/>
  <cols>
    <col min="1" max="1" width="53.42578125" customWidth="1"/>
    <col min="2" max="2" width="36.42578125" bestFit="1" customWidth="1"/>
    <col min="3" max="3" width="15.42578125" bestFit="1" customWidth="1"/>
    <col min="4" max="4" width="10.42578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1" width="9.42578125" bestFit="1" customWidth="1"/>
  </cols>
  <sheetData>
    <row r="1" spans="1:12" ht="15" customHeight="1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2" ht="15" customHeight="1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2" ht="15" customHeight="1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</row>
    <row r="4" spans="1:12" ht="34.5" customHeight="1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7" spans="1:12" s="1" customFormat="1" ht="21.75" thickBot="1">
      <c r="A7" s="244" t="s">
        <v>2</v>
      </c>
      <c r="B7"/>
      <c r="C7"/>
      <c r="D7"/>
      <c r="E7"/>
      <c r="F7"/>
      <c r="G7"/>
      <c r="H7"/>
      <c r="I7"/>
      <c r="J7"/>
      <c r="K7"/>
      <c r="L7"/>
    </row>
    <row r="8" spans="1:12" s="1" customFormat="1" ht="21.75" thickBot="1">
      <c r="A8" s="238" t="s">
        <v>3</v>
      </c>
      <c r="B8" s="239"/>
      <c r="C8" s="239"/>
      <c r="D8" s="239"/>
      <c r="E8" s="239"/>
      <c r="F8" s="239"/>
      <c r="G8" s="239"/>
      <c r="H8" s="239"/>
      <c r="I8" s="239"/>
      <c r="J8"/>
      <c r="K8"/>
      <c r="L8"/>
    </row>
    <row r="9" spans="1:12" s="1" customFormat="1" ht="45">
      <c r="A9" s="246" t="s">
        <v>4</v>
      </c>
      <c r="B9" s="247" t="s">
        <v>5</v>
      </c>
      <c r="C9" s="248" t="s">
        <v>6</v>
      </c>
      <c r="D9" s="248" t="s">
        <v>7</v>
      </c>
      <c r="E9" s="249" t="s">
        <v>8</v>
      </c>
      <c r="F9" s="248" t="s">
        <v>9</v>
      </c>
      <c r="G9" s="248" t="s">
        <v>10</v>
      </c>
      <c r="H9" s="248" t="s">
        <v>11</v>
      </c>
      <c r="I9" s="250" t="s">
        <v>12</v>
      </c>
      <c r="J9"/>
      <c r="K9"/>
      <c r="L9"/>
    </row>
    <row r="10" spans="1:12" s="1" customFormat="1" ht="21">
      <c r="A10" s="268" t="s">
        <v>13</v>
      </c>
      <c r="B10" s="266">
        <v>45233</v>
      </c>
      <c r="C10" s="257">
        <v>45235</v>
      </c>
      <c r="D10" s="9">
        <v>45237</v>
      </c>
      <c r="E10" s="9">
        <v>45261</v>
      </c>
      <c r="F10" s="9">
        <v>45263</v>
      </c>
      <c r="G10" s="9">
        <v>45267</v>
      </c>
      <c r="H10" s="9">
        <v>45269</v>
      </c>
      <c r="I10" s="8">
        <v>45273</v>
      </c>
      <c r="J10" s="233"/>
      <c r="K10"/>
      <c r="L10"/>
    </row>
    <row r="11" spans="1:12" s="1" customFormat="1" ht="21">
      <c r="A11" s="268" t="s">
        <v>14</v>
      </c>
      <c r="B11" s="266">
        <v>45240</v>
      </c>
      <c r="C11" s="257">
        <v>45242</v>
      </c>
      <c r="D11" s="9">
        <v>45244</v>
      </c>
      <c r="E11" s="9">
        <v>45268</v>
      </c>
      <c r="F11" s="9">
        <v>45270</v>
      </c>
      <c r="G11" s="9">
        <v>45274</v>
      </c>
      <c r="H11" s="9">
        <v>45276</v>
      </c>
      <c r="I11" s="8">
        <v>45280</v>
      </c>
      <c r="J11" s="233"/>
      <c r="K11" s="231"/>
      <c r="L11" s="231"/>
    </row>
    <row r="12" spans="1:12" s="1" customFormat="1" ht="21">
      <c r="A12" s="268" t="s">
        <v>15</v>
      </c>
      <c r="B12" s="266">
        <v>45247</v>
      </c>
      <c r="C12" s="257">
        <v>45249</v>
      </c>
      <c r="D12" s="9">
        <v>45251</v>
      </c>
      <c r="E12" s="9">
        <v>45275</v>
      </c>
      <c r="F12" s="9">
        <v>45277</v>
      </c>
      <c r="G12" s="9">
        <v>45281</v>
      </c>
      <c r="H12" s="9">
        <v>45283</v>
      </c>
      <c r="I12" s="8">
        <v>45287</v>
      </c>
      <c r="J12" s="233"/>
      <c r="K12" s="231"/>
      <c r="L12" s="231"/>
    </row>
    <row r="13" spans="1:12" s="1" customFormat="1" ht="21.75" thickBot="1">
      <c r="A13" s="262" t="s">
        <v>16</v>
      </c>
      <c r="B13" s="267">
        <v>45254</v>
      </c>
      <c r="C13" s="259">
        <v>45256</v>
      </c>
      <c r="D13" s="245">
        <v>45258</v>
      </c>
      <c r="E13" s="245">
        <v>45282</v>
      </c>
      <c r="F13" s="245">
        <v>45284</v>
      </c>
      <c r="G13" s="245">
        <v>45288</v>
      </c>
      <c r="H13" s="245">
        <v>45290</v>
      </c>
      <c r="I13" s="241">
        <v>45294</v>
      </c>
      <c r="J13" s="233"/>
      <c r="K13" s="231"/>
      <c r="L13" s="231"/>
    </row>
    <row r="14" spans="1:12" s="1" customFormat="1" ht="21">
      <c r="A14"/>
      <c r="B14"/>
      <c r="C14" s="232"/>
      <c r="D14" s="232"/>
      <c r="E14" s="232"/>
      <c r="F14" s="232"/>
      <c r="G14" s="232"/>
      <c r="H14" s="233"/>
      <c r="I14" s="233"/>
      <c r="J14"/>
      <c r="K14"/>
      <c r="L14"/>
    </row>
    <row r="15" spans="1:12" s="1" customFormat="1" ht="21.75" thickBot="1">
      <c r="A15"/>
      <c r="B15"/>
      <c r="C15" s="232"/>
      <c r="D15" s="232"/>
      <c r="E15" s="232"/>
      <c r="F15" s="232"/>
      <c r="G15" s="232"/>
      <c r="H15" s="233"/>
      <c r="I15" s="233"/>
      <c r="J15"/>
      <c r="K15"/>
      <c r="L15"/>
    </row>
    <row r="16" spans="1:12" s="1" customFormat="1" ht="21.75" thickBot="1">
      <c r="A16" s="243" t="s">
        <v>17</v>
      </c>
      <c r="B16" s="243"/>
      <c r="C16" s="240"/>
      <c r="D16" s="240"/>
      <c r="E16" s="240"/>
      <c r="F16" s="240"/>
      <c r="G16" s="240"/>
      <c r="H16" s="233"/>
      <c r="I16" s="233"/>
    </row>
    <row r="17" spans="1:9" s="1" customFormat="1" ht="45.75" thickBot="1">
      <c r="A17" s="234" t="s">
        <v>4</v>
      </c>
      <c r="B17" s="253" t="s">
        <v>18</v>
      </c>
      <c r="C17" s="235" t="s">
        <v>6</v>
      </c>
      <c r="D17" s="235" t="s">
        <v>7</v>
      </c>
      <c r="E17" s="235" t="s">
        <v>19</v>
      </c>
      <c r="F17" s="235" t="s">
        <v>12</v>
      </c>
      <c r="G17" s="236" t="s">
        <v>20</v>
      </c>
      <c r="H17" s="233"/>
      <c r="I17" s="233"/>
    </row>
    <row r="18" spans="1:9" s="1" customFormat="1" ht="21">
      <c r="A18" s="274" t="s">
        <v>21</v>
      </c>
      <c r="B18" s="269">
        <v>45233</v>
      </c>
      <c r="C18" s="251">
        <v>45234</v>
      </c>
      <c r="D18" s="251">
        <v>45236</v>
      </c>
      <c r="E18" s="252">
        <v>45260</v>
      </c>
      <c r="F18" s="4">
        <v>45265</v>
      </c>
      <c r="G18" s="5">
        <v>45268</v>
      </c>
      <c r="H18" s="233"/>
      <c r="I18" s="233"/>
    </row>
    <row r="19" spans="1:9" s="1" customFormat="1" ht="21">
      <c r="A19" s="272" t="s">
        <v>22</v>
      </c>
      <c r="B19" s="270">
        <v>45240</v>
      </c>
      <c r="C19" s="242">
        <v>45241</v>
      </c>
      <c r="D19" s="242">
        <v>45243</v>
      </c>
      <c r="E19" s="94">
        <v>45267</v>
      </c>
      <c r="F19" s="9">
        <v>45272</v>
      </c>
      <c r="G19" s="8">
        <v>45275</v>
      </c>
      <c r="H19" s="233"/>
      <c r="I19" s="233"/>
    </row>
    <row r="20" spans="1:9" s="1" customFormat="1" ht="21">
      <c r="A20" s="273" t="s">
        <v>23</v>
      </c>
      <c r="B20" s="270">
        <v>45247</v>
      </c>
      <c r="C20" s="242">
        <v>45248</v>
      </c>
      <c r="D20" s="242">
        <v>45250</v>
      </c>
      <c r="E20" s="94">
        <v>45274</v>
      </c>
      <c r="F20" s="9">
        <v>45279</v>
      </c>
      <c r="G20" s="8">
        <v>45282</v>
      </c>
      <c r="H20" s="233"/>
      <c r="I20" s="233"/>
    </row>
    <row r="21" spans="1:9" s="1" customFormat="1" ht="21.75" thickBot="1">
      <c r="A21" s="265" t="s">
        <v>24</v>
      </c>
      <c r="B21" s="271">
        <v>45254</v>
      </c>
      <c r="C21" s="254">
        <v>45255</v>
      </c>
      <c r="D21" s="254">
        <v>45257</v>
      </c>
      <c r="E21" s="255">
        <v>45281</v>
      </c>
      <c r="F21" s="245">
        <v>45286</v>
      </c>
      <c r="G21" s="241">
        <v>45289</v>
      </c>
      <c r="H21" s="233"/>
      <c r="I21" s="233"/>
    </row>
    <row r="22" spans="1:9" s="1" customFormat="1" ht="21">
      <c r="A22" s="232"/>
      <c r="B22"/>
      <c r="C22" s="232"/>
      <c r="D22" s="232"/>
      <c r="E22" s="232"/>
      <c r="F22" s="232"/>
      <c r="G22" s="232"/>
      <c r="H22" s="233"/>
      <c r="I22" s="233"/>
    </row>
    <row r="23" spans="1:9" s="1" customFormat="1" ht="21.75" thickBot="1">
      <c r="A23" s="232"/>
      <c r="B23"/>
      <c r="C23" s="232"/>
      <c r="D23" s="232"/>
      <c r="E23" s="232"/>
      <c r="F23" s="232"/>
      <c r="G23" s="232"/>
      <c r="H23" s="233"/>
      <c r="I23" s="233"/>
    </row>
    <row r="24" spans="1:9" s="1" customFormat="1" ht="21.75" thickBot="1">
      <c r="A24" s="275" t="s">
        <v>25</v>
      </c>
      <c r="B24" s="276"/>
      <c r="C24" s="276"/>
      <c r="D24" s="276"/>
      <c r="E24" s="276"/>
      <c r="F24" s="276"/>
      <c r="G24" s="276"/>
      <c r="H24" s="277"/>
      <c r="I24" s="237"/>
    </row>
    <row r="25" spans="1:9" s="1" customFormat="1" ht="45">
      <c r="A25" s="260" t="s">
        <v>4</v>
      </c>
      <c r="B25" s="278" t="s">
        <v>26</v>
      </c>
      <c r="C25" s="279" t="s">
        <v>27</v>
      </c>
      <c r="D25" s="279" t="s">
        <v>7</v>
      </c>
      <c r="E25" s="279" t="s">
        <v>28</v>
      </c>
      <c r="F25" s="279" t="s">
        <v>29</v>
      </c>
      <c r="G25" s="279" t="s">
        <v>30</v>
      </c>
      <c r="H25" s="57" t="s">
        <v>31</v>
      </c>
      <c r="I25" s="237"/>
    </row>
    <row r="26" spans="1:9" s="1" customFormat="1" ht="21">
      <c r="A26" s="256" t="s">
        <v>32</v>
      </c>
      <c r="B26" s="295">
        <v>45230</v>
      </c>
      <c r="C26" s="295">
        <v>45232</v>
      </c>
      <c r="D26" s="295">
        <v>45234</v>
      </c>
      <c r="E26" s="295">
        <v>45261</v>
      </c>
      <c r="F26" s="295">
        <v>45265</v>
      </c>
      <c r="G26" s="295">
        <v>45268</v>
      </c>
      <c r="H26" s="295">
        <v>45272</v>
      </c>
      <c r="I26" s="237"/>
    </row>
    <row r="27" spans="1:9" s="1" customFormat="1" ht="21">
      <c r="A27" s="280" t="s">
        <v>33</v>
      </c>
      <c r="B27" s="50">
        <v>45233</v>
      </c>
      <c r="C27" s="50">
        <v>45235</v>
      </c>
      <c r="D27" s="50">
        <v>45237</v>
      </c>
      <c r="E27" s="50">
        <v>45265</v>
      </c>
      <c r="F27" s="50">
        <v>45268</v>
      </c>
      <c r="G27" s="50">
        <v>45272</v>
      </c>
      <c r="H27" s="261">
        <v>45275</v>
      </c>
      <c r="I27" s="237"/>
    </row>
    <row r="28" spans="1:9" s="1" customFormat="1" ht="21">
      <c r="A28" s="291" t="s">
        <v>34</v>
      </c>
      <c r="B28" s="50">
        <v>45240</v>
      </c>
      <c r="C28" s="50">
        <v>45241</v>
      </c>
      <c r="D28" s="50">
        <v>45243</v>
      </c>
      <c r="E28" s="50">
        <v>45271</v>
      </c>
      <c r="F28" s="50">
        <v>45274</v>
      </c>
      <c r="G28" s="50">
        <v>45278</v>
      </c>
      <c r="H28" s="261">
        <v>45281</v>
      </c>
      <c r="I28" s="237"/>
    </row>
    <row r="29" spans="1:9" s="1" customFormat="1" ht="21">
      <c r="A29" s="280" t="s">
        <v>35</v>
      </c>
      <c r="B29" s="50">
        <v>45247</v>
      </c>
      <c r="C29" s="50">
        <v>45248</v>
      </c>
      <c r="D29" s="50">
        <v>45250</v>
      </c>
      <c r="E29" s="50">
        <v>45278</v>
      </c>
      <c r="F29" s="50">
        <v>45281</v>
      </c>
      <c r="G29" s="50">
        <v>45285</v>
      </c>
      <c r="H29" s="261">
        <v>45288</v>
      </c>
      <c r="I29" s="237"/>
    </row>
    <row r="30" spans="1:9" s="1" customFormat="1" ht="21.75" thickBot="1">
      <c r="A30" s="258" t="s">
        <v>36</v>
      </c>
      <c r="B30" s="263">
        <v>45254</v>
      </c>
      <c r="C30" s="263">
        <v>45255</v>
      </c>
      <c r="D30" s="263">
        <v>45257</v>
      </c>
      <c r="E30" s="263">
        <v>45285</v>
      </c>
      <c r="F30" s="263">
        <v>45288</v>
      </c>
      <c r="G30" s="263">
        <v>45292</v>
      </c>
      <c r="H30" s="264">
        <v>45295</v>
      </c>
      <c r="I30" s="237"/>
    </row>
    <row r="34" spans="1:11">
      <c r="A34" s="124" t="s">
        <v>37</v>
      </c>
      <c r="B34" s="124"/>
      <c r="C34" s="124"/>
      <c r="D34" s="124"/>
      <c r="E34" s="124"/>
      <c r="F34" s="124"/>
      <c r="G34" s="124"/>
      <c r="H34" s="124"/>
      <c r="I34" s="124"/>
      <c r="K34" s="211"/>
    </row>
    <row r="35" spans="1:11" ht="45">
      <c r="A35" s="206" t="s">
        <v>4</v>
      </c>
      <c r="B35" s="210" t="s">
        <v>38</v>
      </c>
      <c r="C35" s="210" t="s">
        <v>39</v>
      </c>
      <c r="D35" s="210" t="s">
        <v>7</v>
      </c>
      <c r="E35" s="210" t="s">
        <v>40</v>
      </c>
      <c r="F35" s="210" t="s">
        <v>41</v>
      </c>
      <c r="G35" s="210" t="s">
        <v>42</v>
      </c>
      <c r="H35" s="210" t="s">
        <v>43</v>
      </c>
      <c r="I35" s="210" t="s">
        <v>44</v>
      </c>
    </row>
    <row r="36" spans="1:11">
      <c r="A36" s="207" t="s">
        <v>45</v>
      </c>
      <c r="B36" s="9">
        <v>45233</v>
      </c>
      <c r="C36" s="27">
        <f>B36+1</f>
        <v>45234</v>
      </c>
      <c r="D36" s="50">
        <v>45237</v>
      </c>
      <c r="E36" s="27">
        <f>D36+35</f>
        <v>45272</v>
      </c>
      <c r="F36" s="27">
        <f>D36+37</f>
        <v>45274</v>
      </c>
      <c r="G36" s="27">
        <f>D36+42</f>
        <v>45279</v>
      </c>
      <c r="H36" s="27">
        <f>D36+45</f>
        <v>45282</v>
      </c>
      <c r="I36" s="212">
        <f>D36+49</f>
        <v>45286</v>
      </c>
    </row>
    <row r="37" spans="1:11">
      <c r="A37" s="208" t="s">
        <v>46</v>
      </c>
      <c r="B37" s="9">
        <f>B36+7</f>
        <v>45240</v>
      </c>
      <c r="C37" s="27">
        <f>B37+1</f>
        <v>45241</v>
      </c>
      <c r="D37" s="50">
        <v>45244</v>
      </c>
      <c r="E37" s="27">
        <f>D37+35</f>
        <v>45279</v>
      </c>
      <c r="F37" s="27">
        <f>D37+37</f>
        <v>45281</v>
      </c>
      <c r="G37" s="27">
        <f>D37+42</f>
        <v>45286</v>
      </c>
      <c r="H37" s="27">
        <f>D37+45</f>
        <v>45289</v>
      </c>
      <c r="I37" s="213">
        <f>D37+49</f>
        <v>45293</v>
      </c>
    </row>
    <row r="38" spans="1:11">
      <c r="A38" s="209" t="s">
        <v>47</v>
      </c>
      <c r="B38" s="27">
        <f>B37+7</f>
        <v>45247</v>
      </c>
      <c r="C38" s="27">
        <f>B38+1</f>
        <v>45248</v>
      </c>
      <c r="D38" s="50">
        <v>45251</v>
      </c>
      <c r="E38" s="27">
        <f>D38+35</f>
        <v>45286</v>
      </c>
      <c r="F38" s="27">
        <f>D38+37</f>
        <v>45288</v>
      </c>
      <c r="G38" s="27">
        <f>D38+42</f>
        <v>45293</v>
      </c>
      <c r="H38" s="27">
        <f>D38+45</f>
        <v>45296</v>
      </c>
      <c r="I38" s="213">
        <f>D38+49</f>
        <v>45300</v>
      </c>
    </row>
    <row r="39" spans="1:11">
      <c r="A39" s="207" t="s">
        <v>48</v>
      </c>
      <c r="B39" s="27">
        <f>B38+7</f>
        <v>45254</v>
      </c>
      <c r="C39" s="9">
        <f>C38+7</f>
        <v>45255</v>
      </c>
      <c r="D39" s="50">
        <v>45258</v>
      </c>
      <c r="E39" s="27">
        <f>D39+35</f>
        <v>45293</v>
      </c>
      <c r="F39" s="27">
        <f>D39+37</f>
        <v>45295</v>
      </c>
      <c r="G39" s="27">
        <f>D39+42</f>
        <v>45300</v>
      </c>
      <c r="H39" s="27">
        <f>D39+45</f>
        <v>45303</v>
      </c>
      <c r="I39" s="214">
        <f>D39+49</f>
        <v>45307</v>
      </c>
    </row>
    <row r="40" spans="1:11">
      <c r="A40" s="77"/>
      <c r="B40" s="77"/>
      <c r="C40" s="77"/>
      <c r="D40" s="77"/>
      <c r="E40" s="77"/>
      <c r="F40" s="77"/>
      <c r="G40" s="77"/>
      <c r="H40" s="77"/>
      <c r="I40" s="77"/>
    </row>
    <row r="41" spans="1:11" ht="15.75">
      <c r="A41" s="326" t="s">
        <v>49</v>
      </c>
      <c r="B41" s="327"/>
      <c r="C41" s="327"/>
      <c r="D41" s="327"/>
      <c r="E41" s="327"/>
      <c r="F41" s="327"/>
      <c r="G41" s="327"/>
      <c r="H41" s="328"/>
    </row>
    <row r="42" spans="1:11" ht="45">
      <c r="A42" s="119" t="s">
        <v>4</v>
      </c>
      <c r="B42" s="116" t="s">
        <v>50</v>
      </c>
      <c r="C42" s="116" t="s">
        <v>51</v>
      </c>
      <c r="D42" s="116" t="s">
        <v>7</v>
      </c>
      <c r="E42" s="120" t="s">
        <v>52</v>
      </c>
      <c r="F42" s="120" t="s">
        <v>53</v>
      </c>
      <c r="G42" s="120" t="s">
        <v>54</v>
      </c>
      <c r="H42" s="120" t="s">
        <v>55</v>
      </c>
      <c r="I42" s="205" t="s">
        <v>56</v>
      </c>
    </row>
    <row r="43" spans="1:11">
      <c r="A43" s="115" t="s">
        <v>57</v>
      </c>
      <c r="B43" s="9">
        <v>45233</v>
      </c>
      <c r="C43" s="121">
        <f>B43</f>
        <v>45233</v>
      </c>
      <c r="D43" s="118">
        <f>C43+2</f>
        <v>45235</v>
      </c>
      <c r="E43" s="118">
        <f>D43+22</f>
        <v>45257</v>
      </c>
      <c r="F43" s="118">
        <f>D43+23</f>
        <v>45258</v>
      </c>
      <c r="G43" s="118">
        <f>D43+27</f>
        <v>45262</v>
      </c>
      <c r="H43" s="118">
        <f>D43+28</f>
        <v>45263</v>
      </c>
      <c r="I43" s="118">
        <f>H43+1</f>
        <v>45264</v>
      </c>
    </row>
    <row r="44" spans="1:11">
      <c r="A44" s="117" t="s">
        <v>58</v>
      </c>
      <c r="B44" s="122">
        <f>B43+7</f>
        <v>45240</v>
      </c>
      <c r="C44" s="121">
        <f t="shared" ref="C44:C46" si="0">B44</f>
        <v>45240</v>
      </c>
      <c r="D44" s="118">
        <f t="shared" ref="D44:D46" si="1">C44+2</f>
        <v>45242</v>
      </c>
      <c r="E44" s="118">
        <f t="shared" ref="E44:E46" si="2">D44+22</f>
        <v>45264</v>
      </c>
      <c r="F44" s="118">
        <f t="shared" ref="F44:F46" si="3">D44+23</f>
        <v>45265</v>
      </c>
      <c r="G44" s="118">
        <f t="shared" ref="G44:G46" si="4">D44+27</f>
        <v>45269</v>
      </c>
      <c r="H44" s="118">
        <f t="shared" ref="H44:H46" si="5">D44+28</f>
        <v>45270</v>
      </c>
      <c r="I44" s="118">
        <f t="shared" ref="I44:I46" si="6">H44+1</f>
        <v>45271</v>
      </c>
    </row>
    <row r="45" spans="1:11">
      <c r="A45" s="70" t="s">
        <v>59</v>
      </c>
      <c r="B45" s="122">
        <f t="shared" ref="B45:B46" si="7">B44+7</f>
        <v>45247</v>
      </c>
      <c r="C45" s="121">
        <f t="shared" si="0"/>
        <v>45247</v>
      </c>
      <c r="D45" s="118">
        <f t="shared" si="1"/>
        <v>45249</v>
      </c>
      <c r="E45" s="118">
        <f t="shared" si="2"/>
        <v>45271</v>
      </c>
      <c r="F45" s="118">
        <f t="shared" si="3"/>
        <v>45272</v>
      </c>
      <c r="G45" s="118">
        <f t="shared" si="4"/>
        <v>45276</v>
      </c>
      <c r="H45" s="118">
        <f t="shared" si="5"/>
        <v>45277</v>
      </c>
      <c r="I45" s="118">
        <f t="shared" si="6"/>
        <v>45278</v>
      </c>
    </row>
    <row r="46" spans="1:11">
      <c r="A46" s="115" t="s">
        <v>60</v>
      </c>
      <c r="B46" s="122">
        <f t="shared" si="7"/>
        <v>45254</v>
      </c>
      <c r="C46" s="121">
        <f t="shared" si="0"/>
        <v>45254</v>
      </c>
      <c r="D46" s="118">
        <f t="shared" si="1"/>
        <v>45256</v>
      </c>
      <c r="E46" s="118">
        <f t="shared" si="2"/>
        <v>45278</v>
      </c>
      <c r="F46" s="118">
        <f t="shared" si="3"/>
        <v>45279</v>
      </c>
      <c r="G46" s="118">
        <f t="shared" si="4"/>
        <v>45283</v>
      </c>
      <c r="H46" s="118">
        <f t="shared" si="5"/>
        <v>45284</v>
      </c>
      <c r="I46" s="118">
        <f t="shared" si="6"/>
        <v>45285</v>
      </c>
    </row>
    <row r="49" spans="1:8" ht="15.75">
      <c r="A49" s="329" t="s">
        <v>61</v>
      </c>
      <c r="B49" s="330"/>
      <c r="C49" s="330"/>
      <c r="D49" s="330"/>
      <c r="E49" s="330"/>
      <c r="F49" s="330"/>
      <c r="G49" s="330"/>
      <c r="H49" s="331"/>
    </row>
    <row r="50" spans="1:8" ht="15.75">
      <c r="A50" s="281" t="s">
        <v>4</v>
      </c>
      <c r="B50" s="282" t="s">
        <v>62</v>
      </c>
      <c r="C50" s="282" t="s">
        <v>51</v>
      </c>
      <c r="D50" s="282" t="s">
        <v>7</v>
      </c>
      <c r="E50" s="283" t="s">
        <v>63</v>
      </c>
      <c r="F50" s="283" t="s">
        <v>64</v>
      </c>
      <c r="G50" s="283" t="s">
        <v>65</v>
      </c>
      <c r="H50" s="283" t="s">
        <v>66</v>
      </c>
    </row>
    <row r="51" spans="1:8" ht="15.75">
      <c r="A51" s="284" t="s">
        <v>67</v>
      </c>
      <c r="B51" s="287">
        <v>45240</v>
      </c>
      <c r="C51" s="288" t="s">
        <v>68</v>
      </c>
      <c r="D51" s="289">
        <v>45243</v>
      </c>
      <c r="E51" s="289">
        <v>45264</v>
      </c>
      <c r="F51" s="289">
        <v>45271</v>
      </c>
      <c r="G51" s="289">
        <v>45273</v>
      </c>
      <c r="H51" s="289">
        <v>45278</v>
      </c>
    </row>
    <row r="52" spans="1:8" ht="15.75">
      <c r="A52" s="285" t="s">
        <v>69</v>
      </c>
      <c r="B52" s="290">
        <v>45247</v>
      </c>
      <c r="C52" s="288" t="s">
        <v>68</v>
      </c>
      <c r="D52" s="289">
        <v>45251</v>
      </c>
      <c r="E52" s="289">
        <v>45271</v>
      </c>
      <c r="F52" s="289">
        <v>45278</v>
      </c>
      <c r="G52" s="289">
        <v>45280</v>
      </c>
      <c r="H52" s="289">
        <v>45285</v>
      </c>
    </row>
    <row r="53" spans="1:8" ht="15.75">
      <c r="A53" s="286" t="s">
        <v>70</v>
      </c>
      <c r="B53" s="290">
        <v>45254</v>
      </c>
      <c r="C53" s="288" t="s">
        <v>68</v>
      </c>
      <c r="D53" s="289">
        <v>45258</v>
      </c>
      <c r="E53" s="289">
        <v>45278</v>
      </c>
      <c r="F53" s="289">
        <v>45285</v>
      </c>
      <c r="G53" s="289">
        <v>45287</v>
      </c>
      <c r="H53" s="289">
        <v>44927</v>
      </c>
    </row>
  </sheetData>
  <mergeCells count="3">
    <mergeCell ref="A1:K4"/>
    <mergeCell ref="A41:H41"/>
    <mergeCell ref="A49:H49"/>
  </mergeCells>
  <phoneticPr fontId="50" type="noConversion"/>
  <pageMargins left="0.7" right="0.7" top="0.75" bottom="0.75" header="0.3" footer="0.3"/>
  <pageSetup scale="51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6"/>
  <sheetViews>
    <sheetView topLeftCell="A65" zoomScale="110" zoomScaleNormal="110" workbookViewId="0">
      <selection activeCell="A85" sqref="A85:G90"/>
    </sheetView>
  </sheetViews>
  <sheetFormatPr defaultRowHeight="15"/>
  <cols>
    <col min="1" max="1" width="50.140625" customWidth="1"/>
    <col min="2" max="2" width="19.42578125" customWidth="1"/>
    <col min="3" max="3" width="21" customWidth="1"/>
    <col min="4" max="4" width="17.42578125" customWidth="1"/>
    <col min="5" max="5" width="27.85546875" customWidth="1"/>
    <col min="6" max="6" width="24.85546875" customWidth="1"/>
    <col min="7" max="7" width="20.5703125" customWidth="1"/>
    <col min="8" max="8" width="22" customWidth="1"/>
    <col min="9" max="9" width="11.42578125" customWidth="1"/>
    <col min="10" max="10" width="17.42578125" customWidth="1"/>
    <col min="11" max="11" width="21" customWidth="1"/>
  </cols>
  <sheetData>
    <row r="1" spans="1:8" ht="15" customHeight="1">
      <c r="A1" s="334" t="s">
        <v>71</v>
      </c>
      <c r="B1" s="334"/>
      <c r="C1" s="334"/>
      <c r="D1" s="334"/>
      <c r="E1" s="334"/>
      <c r="F1" s="334"/>
      <c r="G1" s="334"/>
    </row>
    <row r="2" spans="1:8" ht="15" customHeight="1">
      <c r="A2" s="334"/>
      <c r="B2" s="334"/>
      <c r="C2" s="334"/>
      <c r="D2" s="334"/>
      <c r="E2" s="334"/>
      <c r="F2" s="334"/>
      <c r="G2" s="334"/>
    </row>
    <row r="3" spans="1:8" ht="15" customHeight="1">
      <c r="A3" s="334"/>
      <c r="B3" s="334"/>
      <c r="C3" s="334"/>
      <c r="D3" s="334"/>
      <c r="E3" s="334"/>
      <c r="F3" s="334"/>
      <c r="G3" s="334"/>
    </row>
    <row r="4" spans="1:8" ht="15" customHeight="1">
      <c r="A4" s="334"/>
      <c r="B4" s="334"/>
      <c r="C4" s="334"/>
      <c r="D4" s="334"/>
      <c r="E4" s="334"/>
      <c r="F4" s="334"/>
      <c r="G4" s="334"/>
    </row>
    <row r="5" spans="1:8" ht="21">
      <c r="A5" s="335" t="s">
        <v>1</v>
      </c>
      <c r="B5" s="335"/>
      <c r="C5" s="335"/>
      <c r="D5" s="335"/>
      <c r="E5" s="335"/>
      <c r="F5" s="335"/>
      <c r="G5" s="335"/>
    </row>
    <row r="6" spans="1:8" ht="20.25" customHeight="1">
      <c r="A6" s="12"/>
      <c r="B6" s="12"/>
      <c r="C6" s="12"/>
      <c r="D6" s="12"/>
      <c r="E6" s="12"/>
      <c r="F6" s="12"/>
      <c r="G6" s="12"/>
    </row>
    <row r="7" spans="1:8" ht="21" customHeight="1">
      <c r="A7" s="336" t="s">
        <v>72</v>
      </c>
      <c r="B7" s="336"/>
      <c r="C7" s="336"/>
      <c r="D7" s="336"/>
      <c r="E7" s="336"/>
      <c r="F7" s="336"/>
      <c r="G7" s="336"/>
      <c r="H7" s="336"/>
    </row>
    <row r="8" spans="1:8" ht="21" customHeight="1" thickBot="1">
      <c r="A8" s="336"/>
      <c r="B8" s="336"/>
      <c r="C8" s="336"/>
      <c r="D8" s="336"/>
      <c r="E8" s="336"/>
      <c r="F8" s="336"/>
      <c r="G8" s="336"/>
      <c r="H8" s="336"/>
    </row>
    <row r="9" spans="1:8" ht="39.75" customHeight="1" thickBot="1">
      <c r="A9" s="13" t="s">
        <v>4</v>
      </c>
      <c r="B9" s="14" t="s">
        <v>73</v>
      </c>
      <c r="C9" s="15" t="s">
        <v>51</v>
      </c>
      <c r="D9" s="15" t="s">
        <v>7</v>
      </c>
      <c r="E9" s="14" t="s">
        <v>74</v>
      </c>
      <c r="F9" s="14" t="s">
        <v>75</v>
      </c>
      <c r="G9" s="14" t="s">
        <v>76</v>
      </c>
      <c r="H9" s="14" t="s">
        <v>77</v>
      </c>
    </row>
    <row r="10" spans="1:8" ht="20.25" customHeight="1">
      <c r="A10" s="70" t="s">
        <v>78</v>
      </c>
      <c r="B10" s="85">
        <v>44861</v>
      </c>
      <c r="C10" s="16">
        <f t="shared" ref="C10:C11" si="0">B10</f>
        <v>44861</v>
      </c>
      <c r="D10" s="16">
        <f>C10+1</f>
        <v>44862</v>
      </c>
      <c r="E10" s="17"/>
      <c r="F10" s="17"/>
      <c r="G10" s="17"/>
      <c r="H10" s="18"/>
    </row>
    <row r="11" spans="1:8" ht="20.25" customHeight="1">
      <c r="A11" s="70" t="s">
        <v>79</v>
      </c>
      <c r="B11" s="78">
        <f>B10+3</f>
        <v>44864</v>
      </c>
      <c r="C11" s="78">
        <f t="shared" si="0"/>
        <v>44864</v>
      </c>
      <c r="D11" s="78">
        <f>D10+4</f>
        <v>44866</v>
      </c>
      <c r="E11" s="19">
        <f>D11+35</f>
        <v>44901</v>
      </c>
      <c r="F11" s="19">
        <f>E11+2</f>
        <v>44903</v>
      </c>
      <c r="G11" s="19">
        <f>F11+4</f>
        <v>44907</v>
      </c>
      <c r="H11" s="20">
        <f>G11+3</f>
        <v>44910</v>
      </c>
    </row>
    <row r="12" spans="1:8" ht="19.5" customHeight="1">
      <c r="A12" s="71" t="s">
        <v>80</v>
      </c>
      <c r="B12" s="151">
        <f>B10+7</f>
        <v>44868</v>
      </c>
      <c r="C12" s="152">
        <f t="shared" ref="C12:C19" si="1">B12</f>
        <v>44868</v>
      </c>
      <c r="D12" s="152">
        <f>C12+1</f>
        <v>44869</v>
      </c>
      <c r="E12" s="153"/>
      <c r="F12" s="153"/>
      <c r="G12" s="153"/>
      <c r="H12" s="154"/>
    </row>
    <row r="13" spans="1:8" ht="19.5" customHeight="1">
      <c r="A13" s="70" t="s">
        <v>81</v>
      </c>
      <c r="B13" s="78">
        <f>B12+3</f>
        <v>44871</v>
      </c>
      <c r="C13" s="78">
        <f t="shared" si="1"/>
        <v>44871</v>
      </c>
      <c r="D13" s="78">
        <f>D12+4</f>
        <v>44873</v>
      </c>
      <c r="E13" s="19">
        <f>D13+35</f>
        <v>44908</v>
      </c>
      <c r="F13" s="19">
        <f>E13+2</f>
        <v>44910</v>
      </c>
      <c r="G13" s="19">
        <f>F13+4</f>
        <v>44914</v>
      </c>
      <c r="H13" s="20">
        <f>G13+3</f>
        <v>44917</v>
      </c>
    </row>
    <row r="14" spans="1:8" ht="19.5" customHeight="1">
      <c r="A14" s="71" t="s">
        <v>82</v>
      </c>
      <c r="B14" s="78">
        <f t="shared" ref="B14:B19" si="2">B12+7</f>
        <v>44875</v>
      </c>
      <c r="C14" s="78">
        <f t="shared" si="1"/>
        <v>44875</v>
      </c>
      <c r="D14" s="78">
        <f>C14+1</f>
        <v>44876</v>
      </c>
      <c r="E14" s="21"/>
      <c r="F14" s="21"/>
      <c r="G14" s="21"/>
      <c r="H14" s="20"/>
    </row>
    <row r="15" spans="1:8" ht="19.5" customHeight="1">
      <c r="A15" s="70" t="s">
        <v>83</v>
      </c>
      <c r="B15" s="78">
        <f t="shared" si="2"/>
        <v>44878</v>
      </c>
      <c r="C15" s="78">
        <f t="shared" si="1"/>
        <v>44878</v>
      </c>
      <c r="D15" s="78">
        <f>D14+4</f>
        <v>44880</v>
      </c>
      <c r="E15" s="19">
        <f>D15+35</f>
        <v>44915</v>
      </c>
      <c r="F15" s="19">
        <f>E15+2</f>
        <v>44917</v>
      </c>
      <c r="G15" s="19">
        <f>F15+4</f>
        <v>44921</v>
      </c>
      <c r="H15" s="20">
        <f t="shared" ref="H15:H19" si="3">G15+3</f>
        <v>44924</v>
      </c>
    </row>
    <row r="16" spans="1:8" ht="19.5" customHeight="1">
      <c r="A16" s="70" t="s">
        <v>84</v>
      </c>
      <c r="B16" s="78">
        <f t="shared" si="2"/>
        <v>44882</v>
      </c>
      <c r="C16" s="78">
        <f t="shared" si="1"/>
        <v>44882</v>
      </c>
      <c r="D16" s="78">
        <f>C16+1</f>
        <v>44883</v>
      </c>
      <c r="E16" s="21"/>
      <c r="F16" s="21"/>
      <c r="G16" s="21"/>
      <c r="H16" s="20"/>
    </row>
    <row r="17" spans="1:9" ht="19.5" customHeight="1">
      <c r="A17" s="70" t="s">
        <v>85</v>
      </c>
      <c r="B17" s="78">
        <f t="shared" si="2"/>
        <v>44885</v>
      </c>
      <c r="C17" s="78">
        <f t="shared" si="1"/>
        <v>44885</v>
      </c>
      <c r="D17" s="78">
        <f>D16+4</f>
        <v>44887</v>
      </c>
      <c r="E17" s="19">
        <f>D17+35</f>
        <v>44922</v>
      </c>
      <c r="F17" s="19">
        <f>E17+2</f>
        <v>44924</v>
      </c>
      <c r="G17" s="19">
        <f>F17+4</f>
        <v>44928</v>
      </c>
      <c r="H17" s="20">
        <f t="shared" si="3"/>
        <v>44931</v>
      </c>
    </row>
    <row r="18" spans="1:9" ht="19.5" customHeight="1">
      <c r="A18" s="70" t="s">
        <v>86</v>
      </c>
      <c r="B18" s="78">
        <f t="shared" si="2"/>
        <v>44889</v>
      </c>
      <c r="C18" s="78">
        <f t="shared" si="1"/>
        <v>44889</v>
      </c>
      <c r="D18" s="78">
        <f>C18+1</f>
        <v>44890</v>
      </c>
      <c r="E18" s="21"/>
      <c r="F18" s="21"/>
      <c r="G18" s="21"/>
      <c r="H18" s="20"/>
    </row>
    <row r="19" spans="1:9" ht="19.5" customHeight="1">
      <c r="A19" s="70" t="s">
        <v>87</v>
      </c>
      <c r="B19" s="78">
        <f t="shared" si="2"/>
        <v>44892</v>
      </c>
      <c r="C19" s="78">
        <f t="shared" si="1"/>
        <v>44892</v>
      </c>
      <c r="D19" s="78">
        <f>D18+4</f>
        <v>44894</v>
      </c>
      <c r="E19" s="19">
        <f>D19+35</f>
        <v>44929</v>
      </c>
      <c r="F19" s="19">
        <f>E19+2</f>
        <v>44931</v>
      </c>
      <c r="G19" s="19">
        <f>F19+4</f>
        <v>44935</v>
      </c>
      <c r="H19" s="20">
        <f t="shared" si="3"/>
        <v>44938</v>
      </c>
    </row>
    <row r="20" spans="1:9" ht="15.75">
      <c r="A20" s="24"/>
      <c r="B20" s="6"/>
      <c r="C20" s="6"/>
      <c r="D20" s="6"/>
      <c r="E20" s="6"/>
      <c r="F20" s="6"/>
      <c r="G20" s="25"/>
    </row>
    <row r="21" spans="1:9" ht="15.75">
      <c r="A21" s="24"/>
      <c r="B21" s="6"/>
      <c r="C21" s="6"/>
      <c r="D21" s="6"/>
      <c r="E21" s="6"/>
      <c r="F21" s="6"/>
      <c r="G21" s="25"/>
    </row>
    <row r="22" spans="1:9" ht="15.75" customHeight="1">
      <c r="A22" s="337" t="s">
        <v>88</v>
      </c>
      <c r="B22" s="337"/>
      <c r="C22" s="337"/>
      <c r="D22" s="337"/>
      <c r="E22" s="337"/>
      <c r="F22" s="337"/>
      <c r="G22" s="337"/>
      <c r="H22" s="337"/>
      <c r="I22" s="337"/>
    </row>
    <row r="23" spans="1:9" ht="28.5" customHeight="1" thickBot="1">
      <c r="A23" s="337"/>
      <c r="B23" s="337"/>
      <c r="C23" s="337"/>
      <c r="D23" s="337"/>
      <c r="E23" s="337"/>
      <c r="F23" s="337"/>
      <c r="G23" s="337"/>
      <c r="H23" s="337"/>
      <c r="I23" s="337"/>
    </row>
    <row r="24" spans="1:9" ht="30" customHeight="1" thickBot="1">
      <c r="A24" s="13" t="s">
        <v>4</v>
      </c>
      <c r="B24" s="79" t="s">
        <v>73</v>
      </c>
      <c r="C24" s="79" t="s">
        <v>51</v>
      </c>
      <c r="D24" s="79" t="s">
        <v>7</v>
      </c>
      <c r="E24" s="79" t="s">
        <v>89</v>
      </c>
      <c r="F24" s="79" t="s">
        <v>90</v>
      </c>
      <c r="G24" s="80" t="s">
        <v>91</v>
      </c>
      <c r="H24" s="81" t="s">
        <v>92</v>
      </c>
      <c r="I24" s="82" t="s">
        <v>93</v>
      </c>
    </row>
    <row r="25" spans="1:9" ht="15.75" thickBot="1">
      <c r="A25" s="10" t="s">
        <v>94</v>
      </c>
      <c r="B25" s="3">
        <v>45229</v>
      </c>
      <c r="C25" s="86">
        <f>B25</f>
        <v>45229</v>
      </c>
      <c r="D25" s="26">
        <f>C25</f>
        <v>45229</v>
      </c>
      <c r="E25" s="17"/>
      <c r="F25" s="17"/>
      <c r="G25" s="17"/>
      <c r="H25" s="17"/>
      <c r="I25" s="87"/>
    </row>
    <row r="26" spans="1:9" ht="15.75">
      <c r="A26" s="159" t="s">
        <v>95</v>
      </c>
      <c r="B26" s="27">
        <f>B25+2</f>
        <v>45231</v>
      </c>
      <c r="C26" s="27">
        <f t="shared" ref="C26:C32" si="4">B26</f>
        <v>45231</v>
      </c>
      <c r="D26" s="3">
        <v>45202</v>
      </c>
      <c r="E26" s="19">
        <f>D26+35</f>
        <v>45237</v>
      </c>
      <c r="F26" s="19">
        <f>E26+2</f>
        <v>45239</v>
      </c>
      <c r="G26" s="19">
        <f>F26+2</f>
        <v>45241</v>
      </c>
      <c r="H26" s="19">
        <f>G26+3</f>
        <v>45244</v>
      </c>
      <c r="I26" s="20">
        <f>H26+3</f>
        <v>45247</v>
      </c>
    </row>
    <row r="27" spans="1:9">
      <c r="A27" s="158" t="s">
        <v>96</v>
      </c>
      <c r="B27" s="27">
        <f>B25+7</f>
        <v>45236</v>
      </c>
      <c r="C27" s="27">
        <f t="shared" si="4"/>
        <v>45236</v>
      </c>
      <c r="D27" s="28">
        <f>C27</f>
        <v>45236</v>
      </c>
      <c r="E27" s="21"/>
      <c r="F27" s="21"/>
      <c r="G27" s="21"/>
      <c r="H27" s="19"/>
      <c r="I27" s="20"/>
    </row>
    <row r="28" spans="1:9" ht="15.75">
      <c r="A28" s="159" t="s">
        <v>97</v>
      </c>
      <c r="B28" s="27">
        <f>B27+2</f>
        <v>45238</v>
      </c>
      <c r="C28" s="27">
        <f t="shared" si="4"/>
        <v>45238</v>
      </c>
      <c r="D28" s="28">
        <f>C28+2</f>
        <v>45240</v>
      </c>
      <c r="E28" s="19">
        <f>D28+35</f>
        <v>45275</v>
      </c>
      <c r="F28" s="19">
        <f>E28+2</f>
        <v>45277</v>
      </c>
      <c r="G28" s="19">
        <f>F28+2</f>
        <v>45279</v>
      </c>
      <c r="H28" s="19">
        <f>G28+3</f>
        <v>45282</v>
      </c>
      <c r="I28" s="20">
        <f>H28+3</f>
        <v>45285</v>
      </c>
    </row>
    <row r="29" spans="1:9">
      <c r="A29" s="10" t="s">
        <v>98</v>
      </c>
      <c r="B29" s="27">
        <f>B25+14</f>
        <v>45243</v>
      </c>
      <c r="C29" s="27">
        <f t="shared" si="4"/>
        <v>45243</v>
      </c>
      <c r="D29" s="28">
        <f>C29</f>
        <v>45243</v>
      </c>
      <c r="E29" s="21"/>
      <c r="F29" s="21"/>
      <c r="G29" s="21"/>
      <c r="H29" s="19"/>
      <c r="I29" s="20"/>
    </row>
    <row r="30" spans="1:9" ht="15.75">
      <c r="A30" s="159" t="s">
        <v>99</v>
      </c>
      <c r="B30" s="27">
        <f>B29+2</f>
        <v>45245</v>
      </c>
      <c r="C30" s="7">
        <f t="shared" si="4"/>
        <v>45245</v>
      </c>
      <c r="D30" s="28">
        <f>C30+2</f>
        <v>45247</v>
      </c>
      <c r="E30" s="19">
        <f>D30+35</f>
        <v>45282</v>
      </c>
      <c r="F30" s="19">
        <f>E30+2</f>
        <v>45284</v>
      </c>
      <c r="G30" s="19">
        <f>F30+2</f>
        <v>45286</v>
      </c>
      <c r="H30" s="19">
        <f>G30+3</f>
        <v>45289</v>
      </c>
      <c r="I30" s="20">
        <f>H30+3</f>
        <v>45292</v>
      </c>
    </row>
    <row r="31" spans="1:9">
      <c r="A31" s="10" t="s">
        <v>100</v>
      </c>
      <c r="B31" s="29">
        <f>B29+7</f>
        <v>45250</v>
      </c>
      <c r="C31" s="29">
        <f t="shared" si="4"/>
        <v>45250</v>
      </c>
      <c r="D31" s="28">
        <f>C31</f>
        <v>45250</v>
      </c>
      <c r="E31" s="21"/>
      <c r="F31" s="21"/>
      <c r="G31" s="21"/>
      <c r="H31" s="19"/>
      <c r="I31" s="20"/>
    </row>
    <row r="32" spans="1:9" ht="15.75">
      <c r="A32" s="88" t="s">
        <v>101</v>
      </c>
      <c r="B32" s="27">
        <f>B31+2</f>
        <v>45252</v>
      </c>
      <c r="C32" s="27">
        <f t="shared" si="4"/>
        <v>45252</v>
      </c>
      <c r="D32" s="28">
        <f>D30+7</f>
        <v>45254</v>
      </c>
      <c r="E32" s="19">
        <f>D32+35</f>
        <v>45289</v>
      </c>
      <c r="F32" s="19">
        <f>E32+2</f>
        <v>45291</v>
      </c>
      <c r="G32" s="19">
        <f>F32+2</f>
        <v>45293</v>
      </c>
      <c r="H32" s="19">
        <f>G32+3</f>
        <v>45296</v>
      </c>
      <c r="I32" s="20">
        <f>H32+3</f>
        <v>45299</v>
      </c>
    </row>
    <row r="33" spans="1:9">
      <c r="A33" s="10" t="s">
        <v>102</v>
      </c>
      <c r="B33" s="29">
        <f>B31+7</f>
        <v>45257</v>
      </c>
      <c r="C33" s="29">
        <f t="shared" ref="C33" si="5">B33</f>
        <v>45257</v>
      </c>
      <c r="D33" s="28">
        <f>C33</f>
        <v>45257</v>
      </c>
      <c r="E33" s="19"/>
      <c r="F33" s="19"/>
      <c r="G33" s="19"/>
      <c r="H33" s="19"/>
      <c r="I33" s="20"/>
    </row>
    <row r="34" spans="1:9" ht="15.75" thickBot="1">
      <c r="A34" s="70" t="s">
        <v>59</v>
      </c>
      <c r="B34" s="75">
        <f>B33+2</f>
        <v>45259</v>
      </c>
      <c r="C34" s="75">
        <f t="shared" ref="C34" si="6">B34</f>
        <v>45259</v>
      </c>
      <c r="D34" s="40">
        <f>D32+7</f>
        <v>45261</v>
      </c>
      <c r="E34" s="22">
        <f>D34+35</f>
        <v>45296</v>
      </c>
      <c r="F34" s="22">
        <f>E34+2</f>
        <v>45298</v>
      </c>
      <c r="G34" s="22">
        <f>F34+2</f>
        <v>45300</v>
      </c>
      <c r="H34" s="22">
        <f>G34+3</f>
        <v>45303</v>
      </c>
      <c r="I34" s="23">
        <f>H34+3</f>
        <v>45306</v>
      </c>
    </row>
    <row r="35" spans="1:9" ht="16.5" thickBot="1">
      <c r="A35" s="30"/>
      <c r="B35" s="11"/>
      <c r="C35" s="31"/>
      <c r="D35" s="31"/>
      <c r="E35" s="31"/>
      <c r="F35" s="32"/>
      <c r="G35" s="25"/>
    </row>
    <row r="36" spans="1:9" ht="16.5" thickBot="1">
      <c r="A36" s="338" t="s">
        <v>103</v>
      </c>
      <c r="B36" s="338"/>
      <c r="C36" s="338"/>
      <c r="D36" s="338"/>
      <c r="E36" s="338"/>
      <c r="F36" s="338"/>
      <c r="G36" s="25"/>
    </row>
    <row r="37" spans="1:9" ht="42.75" customHeight="1" thickBot="1">
      <c r="A37" s="33" t="s">
        <v>104</v>
      </c>
      <c r="B37" s="34" t="s">
        <v>105</v>
      </c>
      <c r="C37" s="35" t="s">
        <v>39</v>
      </c>
      <c r="D37" s="34" t="s">
        <v>7</v>
      </c>
      <c r="E37" s="36" t="s">
        <v>106</v>
      </c>
      <c r="F37" s="37" t="s">
        <v>107</v>
      </c>
      <c r="G37" s="25"/>
    </row>
    <row r="38" spans="1:9" ht="15.75">
      <c r="A38" s="170" t="s">
        <v>108</v>
      </c>
      <c r="B38" s="172">
        <v>45232</v>
      </c>
      <c r="C38" s="95">
        <f>B38+1</f>
        <v>45233</v>
      </c>
      <c r="D38" s="99">
        <f>C38+2</f>
        <v>45235</v>
      </c>
      <c r="E38" s="97">
        <f>D38+22</f>
        <v>45257</v>
      </c>
      <c r="F38" s="38">
        <f>E38+7</f>
        <v>45264</v>
      </c>
      <c r="G38" s="25"/>
    </row>
    <row r="39" spans="1:9" ht="15.75">
      <c r="A39" s="171" t="s">
        <v>109</v>
      </c>
      <c r="B39" s="173">
        <f>B38+7</f>
        <v>45239</v>
      </c>
      <c r="C39" s="96">
        <f t="shared" ref="C39:C41" si="7">B39+1</f>
        <v>45240</v>
      </c>
      <c r="D39" s="100">
        <f>C39+2</f>
        <v>45242</v>
      </c>
      <c r="E39" s="98">
        <f t="shared" ref="E39:E41" si="8">D39+22</f>
        <v>45264</v>
      </c>
      <c r="F39" s="39">
        <f t="shared" ref="F39:F41" si="9">E39+7</f>
        <v>45271</v>
      </c>
      <c r="G39" s="25"/>
    </row>
    <row r="40" spans="1:9" ht="15.75">
      <c r="A40" s="171" t="s">
        <v>110</v>
      </c>
      <c r="B40" s="173">
        <f>B39+7</f>
        <v>45246</v>
      </c>
      <c r="C40" s="96">
        <f t="shared" si="7"/>
        <v>45247</v>
      </c>
      <c r="D40" s="100">
        <f>C40+2</f>
        <v>45249</v>
      </c>
      <c r="E40" s="98">
        <f t="shared" si="8"/>
        <v>45271</v>
      </c>
      <c r="F40" s="39">
        <f t="shared" si="9"/>
        <v>45278</v>
      </c>
      <c r="G40" s="25"/>
    </row>
    <row r="41" spans="1:9" ht="15.75">
      <c r="A41" s="171" t="s">
        <v>111</v>
      </c>
      <c r="B41" s="173">
        <f>B40+7</f>
        <v>45253</v>
      </c>
      <c r="C41" s="96">
        <f t="shared" si="7"/>
        <v>45254</v>
      </c>
      <c r="D41" s="100">
        <f>C41+2</f>
        <v>45256</v>
      </c>
      <c r="E41" s="98">
        <f t="shared" si="8"/>
        <v>45278</v>
      </c>
      <c r="F41" s="39">
        <f t="shared" si="9"/>
        <v>45285</v>
      </c>
      <c r="G41" s="25"/>
    </row>
    <row r="42" spans="1:9" ht="15.75">
      <c r="A42" s="83"/>
      <c r="B42" s="31"/>
      <c r="C42" s="31"/>
      <c r="D42" s="31"/>
      <c r="E42" s="31"/>
      <c r="F42" s="84"/>
      <c r="G42" s="25"/>
    </row>
    <row r="43" spans="1:9" ht="16.5" thickBot="1">
      <c r="A43" s="41"/>
      <c r="B43" s="42"/>
      <c r="C43" s="42"/>
      <c r="D43" s="42"/>
      <c r="E43" s="43"/>
      <c r="F43" s="44"/>
      <c r="G43" s="25"/>
    </row>
    <row r="44" spans="1:9" ht="15.75">
      <c r="A44" s="346" t="s">
        <v>112</v>
      </c>
      <c r="B44" s="347"/>
      <c r="C44" s="347"/>
      <c r="D44" s="347"/>
      <c r="E44" s="347"/>
      <c r="F44" s="25"/>
    </row>
    <row r="45" spans="1:9" ht="20.25" customHeight="1" thickBot="1">
      <c r="A45" s="348" t="s">
        <v>113</v>
      </c>
      <c r="B45" s="349"/>
      <c r="C45" s="349"/>
      <c r="D45" s="349"/>
      <c r="E45" s="349"/>
      <c r="F45" s="25"/>
    </row>
    <row r="46" spans="1:9" ht="30">
      <c r="A46" s="160" t="s">
        <v>114</v>
      </c>
      <c r="B46" s="46" t="s">
        <v>38</v>
      </c>
      <c r="C46" s="47" t="s">
        <v>39</v>
      </c>
      <c r="D46" s="47" t="s">
        <v>7</v>
      </c>
      <c r="E46" s="48" t="s">
        <v>115</v>
      </c>
      <c r="F46" s="25"/>
    </row>
    <row r="47" spans="1:9" ht="15.75">
      <c r="A47" s="215" t="s">
        <v>116</v>
      </c>
      <c r="B47" s="9">
        <v>45231</v>
      </c>
      <c r="C47" s="9">
        <f>B47</f>
        <v>45231</v>
      </c>
      <c r="D47" s="9">
        <f>C47+2</f>
        <v>45233</v>
      </c>
      <c r="E47" s="9">
        <f>D47+21</f>
        <v>45254</v>
      </c>
      <c r="F47" s="25"/>
    </row>
    <row r="48" spans="1:9" ht="15" customHeight="1">
      <c r="A48" s="179" t="s">
        <v>117</v>
      </c>
      <c r="B48" s="50">
        <f>B47+7</f>
        <v>45238</v>
      </c>
      <c r="C48" s="50">
        <f>B48</f>
        <v>45238</v>
      </c>
      <c r="D48" s="50">
        <f>C48+2</f>
        <v>45240</v>
      </c>
      <c r="E48" s="9">
        <f>D48+21</f>
        <v>45261</v>
      </c>
      <c r="F48" s="25"/>
    </row>
    <row r="49" spans="1:8" ht="15.75">
      <c r="A49" s="179" t="s">
        <v>118</v>
      </c>
      <c r="B49" s="50">
        <f t="shared" ref="B49:B51" si="10">B48+7</f>
        <v>45245</v>
      </c>
      <c r="C49" s="50">
        <f t="shared" ref="C49:C50" si="11">B49</f>
        <v>45245</v>
      </c>
      <c r="D49" s="50">
        <f t="shared" ref="D49:D50" si="12">C49+2</f>
        <v>45247</v>
      </c>
      <c r="E49" s="9">
        <f t="shared" ref="E49:E50" si="13">D49+21</f>
        <v>45268</v>
      </c>
      <c r="F49" s="25"/>
    </row>
    <row r="50" spans="1:8" ht="15.75">
      <c r="A50" s="215" t="s">
        <v>119</v>
      </c>
      <c r="B50" s="50">
        <f t="shared" si="10"/>
        <v>45252</v>
      </c>
      <c r="C50" s="50">
        <f t="shared" si="11"/>
        <v>45252</v>
      </c>
      <c r="D50" s="50">
        <f t="shared" si="12"/>
        <v>45254</v>
      </c>
      <c r="E50" s="9">
        <f t="shared" si="13"/>
        <v>45275</v>
      </c>
      <c r="F50" s="25"/>
    </row>
    <row r="51" spans="1:8" ht="15.75">
      <c r="A51" s="215" t="s">
        <v>120</v>
      </c>
      <c r="B51" s="50">
        <f t="shared" si="10"/>
        <v>45259</v>
      </c>
      <c r="C51" s="50">
        <f t="shared" ref="C51" si="14">B51</f>
        <v>45259</v>
      </c>
      <c r="D51" s="50">
        <f t="shared" ref="D51" si="15">C51+2</f>
        <v>45261</v>
      </c>
      <c r="E51" s="9">
        <f t="shared" ref="E51" si="16">D51+21</f>
        <v>45282</v>
      </c>
      <c r="F51" s="25"/>
    </row>
    <row r="52" spans="1:8" ht="15.75">
      <c r="A52" s="51"/>
      <c r="B52" s="42"/>
      <c r="C52" s="42"/>
      <c r="D52" s="42"/>
      <c r="E52" s="43"/>
      <c r="F52" s="25"/>
    </row>
    <row r="53" spans="1:8" ht="16.5" thickBot="1">
      <c r="A53" s="51"/>
      <c r="B53" s="42"/>
      <c r="C53" s="42"/>
      <c r="D53" s="42"/>
      <c r="E53" s="43"/>
      <c r="F53" s="25"/>
    </row>
    <row r="54" spans="1:8" ht="15.75">
      <c r="A54" s="346" t="s">
        <v>121</v>
      </c>
      <c r="B54" s="347"/>
      <c r="C54" s="347"/>
      <c r="D54" s="347"/>
      <c r="E54" s="347"/>
      <c r="F54" s="25"/>
    </row>
    <row r="55" spans="1:8" ht="16.5" thickBot="1">
      <c r="A55" s="348" t="s">
        <v>113</v>
      </c>
      <c r="B55" s="349"/>
      <c r="C55" s="349"/>
      <c r="D55" s="349"/>
      <c r="E55" s="349"/>
      <c r="F55" s="25"/>
    </row>
    <row r="56" spans="1:8" ht="30.75" thickBot="1">
      <c r="A56" s="45" t="s">
        <v>114</v>
      </c>
      <c r="B56" s="46" t="s">
        <v>122</v>
      </c>
      <c r="C56" s="47" t="s">
        <v>39</v>
      </c>
      <c r="D56" s="47" t="s">
        <v>7</v>
      </c>
      <c r="E56" s="48" t="s">
        <v>123</v>
      </c>
      <c r="F56" s="25"/>
    </row>
    <row r="57" spans="1:8" ht="15.75">
      <c r="A57" s="49" t="s">
        <v>124</v>
      </c>
      <c r="B57" s="174">
        <v>44868</v>
      </c>
      <c r="C57" s="4">
        <f>B57</f>
        <v>44868</v>
      </c>
      <c r="D57" s="4">
        <f>C57+2</f>
        <v>44870</v>
      </c>
      <c r="E57" s="5">
        <f>D57+22</f>
        <v>44892</v>
      </c>
      <c r="F57" s="25"/>
    </row>
    <row r="58" spans="1:8" ht="15.75">
      <c r="A58" s="167" t="s">
        <v>125</v>
      </c>
      <c r="B58" s="175">
        <f>B57+7</f>
        <v>44875</v>
      </c>
      <c r="C58" s="168">
        <f t="shared" ref="C58" si="17">B58</f>
        <v>44875</v>
      </c>
      <c r="D58" s="168">
        <f t="shared" ref="D58" si="18">C58+2</f>
        <v>44877</v>
      </c>
      <c r="E58" s="169">
        <f t="shared" ref="E58" si="19">D58+22</f>
        <v>44899</v>
      </c>
      <c r="F58" s="25"/>
    </row>
    <row r="59" spans="1:8" ht="15.75">
      <c r="A59" s="167" t="s">
        <v>126</v>
      </c>
      <c r="B59" s="175">
        <f t="shared" ref="B59:B60" si="20">B58+7</f>
        <v>44882</v>
      </c>
      <c r="C59" s="168">
        <f t="shared" ref="C59:C60" si="21">B59</f>
        <v>44882</v>
      </c>
      <c r="D59" s="168">
        <f t="shared" ref="D59:D60" si="22">C59+2</f>
        <v>44884</v>
      </c>
      <c r="E59" s="169">
        <f t="shared" ref="E59:E60" si="23">D59+22</f>
        <v>44906</v>
      </c>
      <c r="F59" s="44"/>
      <c r="G59" s="25"/>
    </row>
    <row r="60" spans="1:8" ht="15.75">
      <c r="A60" s="49" t="s">
        <v>127</v>
      </c>
      <c r="B60" s="175">
        <f t="shared" si="20"/>
        <v>44889</v>
      </c>
      <c r="C60" s="50">
        <f t="shared" si="21"/>
        <v>44889</v>
      </c>
      <c r="D60" s="50">
        <f t="shared" si="22"/>
        <v>44891</v>
      </c>
      <c r="E60" s="8">
        <f t="shared" si="23"/>
        <v>44913</v>
      </c>
      <c r="F60" s="44"/>
      <c r="G60" s="25"/>
    </row>
    <row r="61" spans="1:8" ht="15.75">
      <c r="A61" s="51"/>
      <c r="B61" s="42"/>
      <c r="C61" s="42"/>
      <c r="D61" s="42"/>
      <c r="E61" s="43"/>
      <c r="F61" s="44"/>
      <c r="G61" s="25"/>
    </row>
    <row r="62" spans="1:8" ht="15.75">
      <c r="A62" s="52"/>
      <c r="B62" s="11"/>
      <c r="C62" s="11"/>
      <c r="D62" s="31"/>
      <c r="E62" s="31"/>
      <c r="F62" s="31"/>
      <c r="G62" s="25"/>
    </row>
    <row r="63" spans="1:8">
      <c r="A63" s="305" t="s">
        <v>128</v>
      </c>
      <c r="B63" s="306"/>
      <c r="C63" s="306"/>
      <c r="D63" s="306"/>
      <c r="E63" s="306"/>
      <c r="F63" s="306"/>
      <c r="G63" s="306"/>
      <c r="H63" s="307"/>
    </row>
    <row r="64" spans="1:8" ht="30">
      <c r="A64" s="308" t="s">
        <v>104</v>
      </c>
      <c r="B64" s="300" t="s">
        <v>129</v>
      </c>
      <c r="C64" s="300" t="s">
        <v>39</v>
      </c>
      <c r="D64" s="300" t="s">
        <v>7</v>
      </c>
      <c r="E64" s="300" t="s">
        <v>130</v>
      </c>
      <c r="F64" s="300" t="s">
        <v>131</v>
      </c>
      <c r="G64" s="301" t="s">
        <v>132</v>
      </c>
      <c r="H64" s="309" t="s">
        <v>133</v>
      </c>
    </row>
    <row r="65" spans="1:9" ht="15.6" customHeight="1">
      <c r="A65" s="310" t="s">
        <v>134</v>
      </c>
      <c r="B65" s="90">
        <f>D65-4</f>
        <v>45229</v>
      </c>
      <c r="C65" s="90" t="s">
        <v>68</v>
      </c>
      <c r="D65" s="89">
        <v>45233</v>
      </c>
      <c r="E65" s="89">
        <f>D65+15</f>
        <v>45248</v>
      </c>
      <c r="F65" s="90">
        <f>E65+2</f>
        <v>45250</v>
      </c>
      <c r="G65" s="302">
        <f>F65+2</f>
        <v>45252</v>
      </c>
      <c r="H65" s="187">
        <f>G65+2</f>
        <v>45254</v>
      </c>
    </row>
    <row r="66" spans="1:9" ht="19.5" customHeight="1">
      <c r="A66" s="311" t="s">
        <v>135</v>
      </c>
      <c r="B66" s="303">
        <f>D66-3</f>
        <v>45237</v>
      </c>
      <c r="C66" s="90" t="s">
        <v>68</v>
      </c>
      <c r="D66" s="304">
        <f>D65+7</f>
        <v>45240</v>
      </c>
      <c r="E66" s="89">
        <f t="shared" ref="E66" si="24">D66+15</f>
        <v>45255</v>
      </c>
      <c r="F66" s="90">
        <f t="shared" ref="F66:G66" si="25">E66+2</f>
        <v>45257</v>
      </c>
      <c r="G66" s="89">
        <f t="shared" si="25"/>
        <v>45259</v>
      </c>
      <c r="H66" s="187">
        <f>G66+2</f>
        <v>45261</v>
      </c>
      <c r="I66" s="77"/>
    </row>
    <row r="67" spans="1:9" ht="15.6" customHeight="1">
      <c r="A67" s="311" t="s">
        <v>136</v>
      </c>
      <c r="B67" s="303">
        <f>D67-3</f>
        <v>45244</v>
      </c>
      <c r="C67" s="90" t="s">
        <v>68</v>
      </c>
      <c r="D67" s="304">
        <f>D66+7</f>
        <v>45247</v>
      </c>
      <c r="E67" s="89">
        <f t="shared" ref="E67:E68" si="26">D67+15</f>
        <v>45262</v>
      </c>
      <c r="F67" s="90">
        <f t="shared" ref="F67:F68" si="27">E67+2</f>
        <v>45264</v>
      </c>
      <c r="G67" s="89">
        <f t="shared" ref="G67" si="28">F67+2</f>
        <v>45266</v>
      </c>
      <c r="H67" s="187">
        <f t="shared" ref="H67" si="29">G67+2</f>
        <v>45268</v>
      </c>
      <c r="I67" s="77"/>
    </row>
    <row r="68" spans="1:9" ht="15.75">
      <c r="A68" s="312" t="s">
        <v>137</v>
      </c>
      <c r="B68" s="121">
        <f>D68-2</f>
        <v>45252</v>
      </c>
      <c r="C68" s="121" t="s">
        <v>68</v>
      </c>
      <c r="D68" s="118">
        <f t="shared" ref="D68:D69" si="30">D67+7</f>
        <v>45254</v>
      </c>
      <c r="E68" s="89">
        <f t="shared" si="26"/>
        <v>45269</v>
      </c>
      <c r="F68" s="90">
        <f t="shared" si="27"/>
        <v>45271</v>
      </c>
      <c r="G68" s="89">
        <f t="shared" ref="G68" si="31">F68+2</f>
        <v>45273</v>
      </c>
      <c r="H68" s="187">
        <f t="shared" ref="H68" si="32">G68+2</f>
        <v>45275</v>
      </c>
      <c r="I68" s="77"/>
    </row>
    <row r="69" spans="1:9" ht="15.75">
      <c r="A69" s="313" t="s">
        <v>138</v>
      </c>
      <c r="B69" s="314">
        <f>D69-2</f>
        <v>45259</v>
      </c>
      <c r="C69" s="314" t="s">
        <v>68</v>
      </c>
      <c r="D69" s="315">
        <f t="shared" si="30"/>
        <v>45261</v>
      </c>
      <c r="E69" s="188">
        <f t="shared" ref="E69" si="33">D69+15</f>
        <v>45276</v>
      </c>
      <c r="F69" s="189">
        <f t="shared" ref="F69" si="34">E69+2</f>
        <v>45278</v>
      </c>
      <c r="G69" s="188">
        <f t="shared" ref="G69" si="35">F69+2</f>
        <v>45280</v>
      </c>
      <c r="H69" s="190">
        <f t="shared" ref="H69" si="36">G69+2</f>
        <v>45282</v>
      </c>
      <c r="I69" s="77"/>
    </row>
    <row r="70" spans="1:9" ht="15.75">
      <c r="A70" s="77"/>
      <c r="B70" s="125"/>
      <c r="C70" s="125"/>
      <c r="D70" s="43"/>
      <c r="E70" s="43"/>
      <c r="F70" s="126"/>
      <c r="G70" s="88"/>
      <c r="H70" s="77"/>
      <c r="I70" s="77"/>
    </row>
    <row r="71" spans="1:9" ht="15.75" thickBot="1">
      <c r="A71" s="91" t="s">
        <v>139</v>
      </c>
      <c r="B71" s="127"/>
      <c r="C71" s="127"/>
      <c r="D71" s="127"/>
      <c r="E71" s="127"/>
      <c r="F71" s="127"/>
      <c r="G71" s="127"/>
      <c r="H71" s="128"/>
      <c r="I71" s="77"/>
    </row>
    <row r="72" spans="1:9" ht="30">
      <c r="A72" s="54" t="s">
        <v>4</v>
      </c>
      <c r="B72" s="149" t="s">
        <v>129</v>
      </c>
      <c r="C72" s="55" t="s">
        <v>39</v>
      </c>
      <c r="D72" s="55" t="s">
        <v>7</v>
      </c>
      <c r="E72" s="55" t="s">
        <v>140</v>
      </c>
      <c r="F72" s="56" t="s">
        <v>130</v>
      </c>
      <c r="G72" s="55" t="s">
        <v>133</v>
      </c>
      <c r="H72" s="57" t="s">
        <v>131</v>
      </c>
      <c r="I72" s="77"/>
    </row>
    <row r="73" spans="1:9" ht="15.75">
      <c r="A73" s="294" t="s">
        <v>141</v>
      </c>
      <c r="B73" s="150">
        <f>D73-2</f>
        <v>45229</v>
      </c>
      <c r="C73" s="150" t="s">
        <v>68</v>
      </c>
      <c r="D73" s="134">
        <v>45231</v>
      </c>
      <c r="E73" s="134">
        <f>D73+8</f>
        <v>45239</v>
      </c>
      <c r="F73" s="135">
        <f t="shared" ref="F73" si="37">D73+17</f>
        <v>45248</v>
      </c>
      <c r="G73" s="136">
        <f t="shared" ref="G73" si="38">F73+3</f>
        <v>45251</v>
      </c>
      <c r="H73" s="137">
        <f>G73+2</f>
        <v>45253</v>
      </c>
      <c r="I73" s="77"/>
    </row>
    <row r="74" spans="1:9" ht="15.75">
      <c r="A74" s="217" t="s">
        <v>142</v>
      </c>
      <c r="B74" s="150">
        <f>D74-2</f>
        <v>45236</v>
      </c>
      <c r="C74" s="144" t="s">
        <v>68</v>
      </c>
      <c r="D74" s="145">
        <f>D73+7</f>
        <v>45238</v>
      </c>
      <c r="E74" s="145">
        <f>D74+8</f>
        <v>45246</v>
      </c>
      <c r="F74" s="146">
        <f t="shared" ref="F74" si="39">D74+17</f>
        <v>45255</v>
      </c>
      <c r="G74" s="147">
        <f t="shared" ref="G74" si="40">F74+3</f>
        <v>45258</v>
      </c>
      <c r="H74" s="148">
        <f>G74+2</f>
        <v>45260</v>
      </c>
      <c r="I74" s="77"/>
    </row>
    <row r="75" spans="1:9" ht="15.75">
      <c r="A75" s="294" t="s">
        <v>143</v>
      </c>
      <c r="B75" s="216">
        <f t="shared" ref="B75:B76" si="41">D75-2</f>
        <v>45243</v>
      </c>
      <c r="C75" s="129" t="s">
        <v>68</v>
      </c>
      <c r="D75" s="145">
        <f t="shared" ref="D75:D76" si="42">D74+7</f>
        <v>45245</v>
      </c>
      <c r="E75" s="130">
        <f>D75+8</f>
        <v>45253</v>
      </c>
      <c r="F75" s="131">
        <f>D75+17</f>
        <v>45262</v>
      </c>
      <c r="G75" s="132">
        <f>F75+3</f>
        <v>45265</v>
      </c>
      <c r="H75" s="133">
        <f>G75+2</f>
        <v>45267</v>
      </c>
      <c r="I75" s="77"/>
    </row>
    <row r="76" spans="1:9" ht="15.75">
      <c r="A76" s="217" t="s">
        <v>142</v>
      </c>
      <c r="B76" s="150">
        <f t="shared" si="41"/>
        <v>45250</v>
      </c>
      <c r="C76" s="150" t="s">
        <v>68</v>
      </c>
      <c r="D76" s="145">
        <f t="shared" si="42"/>
        <v>45252</v>
      </c>
      <c r="E76" s="134">
        <f>D76+8</f>
        <v>45260</v>
      </c>
      <c r="F76" s="135">
        <f>D76+17</f>
        <v>45269</v>
      </c>
      <c r="G76" s="136">
        <f>F76+3</f>
        <v>45272</v>
      </c>
      <c r="H76" s="137">
        <f>G76+2</f>
        <v>45274</v>
      </c>
      <c r="I76" s="77"/>
    </row>
    <row r="77" spans="1:9" ht="16.5" thickBot="1">
      <c r="A77" s="138"/>
      <c r="B77" s="125"/>
      <c r="C77" s="139"/>
      <c r="D77" s="139"/>
      <c r="E77" s="139"/>
      <c r="F77" s="140"/>
      <c r="G77" s="141"/>
      <c r="H77" s="142"/>
      <c r="I77" s="77"/>
    </row>
    <row r="78" spans="1:9">
      <c r="A78" s="341" t="s">
        <v>144</v>
      </c>
      <c r="B78" s="342"/>
      <c r="C78" s="342"/>
      <c r="D78" s="342"/>
      <c r="E78" s="342"/>
      <c r="F78" s="342"/>
      <c r="G78" s="342"/>
      <c r="H78" s="342"/>
      <c r="I78" s="343"/>
    </row>
    <row r="79" spans="1:9" ht="30">
      <c r="A79" s="191" t="s">
        <v>104</v>
      </c>
      <c r="B79" s="192" t="s">
        <v>129</v>
      </c>
      <c r="C79" s="192" t="s">
        <v>39</v>
      </c>
      <c r="D79" s="192" t="s">
        <v>7</v>
      </c>
      <c r="E79" s="192" t="s">
        <v>145</v>
      </c>
      <c r="F79" s="192" t="s">
        <v>146</v>
      </c>
      <c r="G79" s="192" t="s">
        <v>131</v>
      </c>
      <c r="H79" s="192" t="s">
        <v>147</v>
      </c>
      <c r="I79" s="193" t="s">
        <v>148</v>
      </c>
    </row>
    <row r="80" spans="1:9" ht="15.75">
      <c r="A80" s="218" t="s">
        <v>149</v>
      </c>
      <c r="B80" s="9">
        <f>D80-3</f>
        <v>45233</v>
      </c>
      <c r="C80" s="94" t="s">
        <v>68</v>
      </c>
      <c r="D80" s="94">
        <v>45236</v>
      </c>
      <c r="E80" s="94">
        <f>D80+7</f>
        <v>45243</v>
      </c>
      <c r="F80" s="101">
        <f>D80+15</f>
        <v>45251</v>
      </c>
      <c r="G80" s="102">
        <f t="shared" ref="G80:H82" si="43">F80+2</f>
        <v>45253</v>
      </c>
      <c r="H80" s="103">
        <f t="shared" si="43"/>
        <v>45255</v>
      </c>
      <c r="I80" s="103">
        <f>H80+4</f>
        <v>45259</v>
      </c>
    </row>
    <row r="81" spans="1:9" ht="15.75">
      <c r="A81" s="219" t="s">
        <v>150</v>
      </c>
      <c r="B81" s="9">
        <f>D81-3</f>
        <v>45240</v>
      </c>
      <c r="C81" s="94" t="s">
        <v>68</v>
      </c>
      <c r="D81" s="94">
        <f>D80+7</f>
        <v>45243</v>
      </c>
      <c r="E81" s="94">
        <f>D81+7</f>
        <v>45250</v>
      </c>
      <c r="F81" s="101">
        <f>D81+15</f>
        <v>45258</v>
      </c>
      <c r="G81" s="102">
        <f t="shared" si="43"/>
        <v>45260</v>
      </c>
      <c r="H81" s="103">
        <f t="shared" si="43"/>
        <v>45262</v>
      </c>
      <c r="I81" s="103">
        <f>H81+4</f>
        <v>45266</v>
      </c>
    </row>
    <row r="82" spans="1:9" ht="15.75">
      <c r="A82" s="219" t="s">
        <v>151</v>
      </c>
      <c r="B82" s="9">
        <f>D82-3</f>
        <v>45247</v>
      </c>
      <c r="C82" s="94" t="s">
        <v>68</v>
      </c>
      <c r="D82" s="94">
        <f t="shared" ref="D82:D83" si="44">D81+7</f>
        <v>45250</v>
      </c>
      <c r="E82" s="94">
        <f>D82+7</f>
        <v>45257</v>
      </c>
      <c r="F82" s="101">
        <f>D82+15</f>
        <v>45265</v>
      </c>
      <c r="G82" s="102">
        <f t="shared" si="43"/>
        <v>45267</v>
      </c>
      <c r="H82" s="103">
        <f t="shared" si="43"/>
        <v>45269</v>
      </c>
      <c r="I82" s="103">
        <f>H82+4</f>
        <v>45273</v>
      </c>
    </row>
    <row r="83" spans="1:9" ht="15.75">
      <c r="A83" s="219" t="s">
        <v>152</v>
      </c>
      <c r="B83" s="9">
        <v>45219</v>
      </c>
      <c r="C83" s="94" t="s">
        <v>68</v>
      </c>
      <c r="D83" s="94">
        <f t="shared" si="44"/>
        <v>45257</v>
      </c>
      <c r="E83" s="94">
        <f>D83+7</f>
        <v>45264</v>
      </c>
      <c r="F83" s="101">
        <f>D83+15</f>
        <v>45272</v>
      </c>
      <c r="G83" s="102">
        <f t="shared" ref="G83" si="45">F83+2</f>
        <v>45274</v>
      </c>
      <c r="H83" s="103">
        <f t="shared" ref="H83" si="46">G83+2</f>
        <v>45276</v>
      </c>
      <c r="I83" s="103">
        <f>H83+4</f>
        <v>45280</v>
      </c>
    </row>
    <row r="84" spans="1:9" ht="15.75">
      <c r="A84" s="53"/>
      <c r="B84" s="31"/>
      <c r="C84" s="61"/>
      <c r="D84" s="58"/>
      <c r="E84" s="59"/>
      <c r="F84" s="60"/>
      <c r="G84" s="62"/>
    </row>
    <row r="85" spans="1:9" ht="15.75">
      <c r="A85" s="63" t="s">
        <v>153</v>
      </c>
      <c r="B85" s="64"/>
      <c r="C85" s="64"/>
      <c r="D85" s="64"/>
      <c r="E85" s="64"/>
      <c r="F85" s="64"/>
      <c r="G85" s="64"/>
    </row>
    <row r="86" spans="1:9" ht="36" customHeight="1">
      <c r="A86" s="201" t="s">
        <v>4</v>
      </c>
      <c r="B86" s="202" t="s">
        <v>73</v>
      </c>
      <c r="C86" s="203" t="s">
        <v>39</v>
      </c>
      <c r="D86" s="203" t="s">
        <v>7</v>
      </c>
      <c r="E86" s="203" t="s">
        <v>146</v>
      </c>
      <c r="F86" s="203" t="s">
        <v>154</v>
      </c>
      <c r="G86" s="204" t="s">
        <v>155</v>
      </c>
    </row>
    <row r="87" spans="1:9" ht="15.75" customHeight="1">
      <c r="A87" s="316" t="s">
        <v>156</v>
      </c>
      <c r="B87" s="318">
        <f>D87-2</f>
        <v>45231</v>
      </c>
      <c r="C87" s="194" t="s">
        <v>68</v>
      </c>
      <c r="D87" s="317">
        <v>45233</v>
      </c>
      <c r="E87" s="195">
        <f>D87+15</f>
        <v>45248</v>
      </c>
      <c r="F87" s="195">
        <f>D87+17</f>
        <v>45250</v>
      </c>
      <c r="G87" s="196">
        <f>F87+2</f>
        <v>45252</v>
      </c>
    </row>
    <row r="88" spans="1:9" ht="15.75" customHeight="1">
      <c r="A88" s="319" t="s">
        <v>59</v>
      </c>
      <c r="B88" s="321">
        <f t="shared" ref="B88:B90" si="47">D88-2</f>
        <v>45238</v>
      </c>
      <c r="C88" s="177" t="s">
        <v>68</v>
      </c>
      <c r="D88" s="320">
        <v>45240</v>
      </c>
      <c r="E88" s="178">
        <f t="shared" ref="E88:E90" si="48">D88+15</f>
        <v>45255</v>
      </c>
      <c r="F88" s="178">
        <f t="shared" ref="F88:F90" si="49">D88+17</f>
        <v>45257</v>
      </c>
      <c r="G88" s="197">
        <f t="shared" ref="G88:G90" si="50">F88+2</f>
        <v>45259</v>
      </c>
    </row>
    <row r="89" spans="1:9" ht="15.75" customHeight="1">
      <c r="A89" s="319" t="s">
        <v>157</v>
      </c>
      <c r="B89" s="321">
        <f t="shared" si="47"/>
        <v>45245</v>
      </c>
      <c r="C89" s="177" t="s">
        <v>68</v>
      </c>
      <c r="D89" s="320">
        <f>D88+7</f>
        <v>45247</v>
      </c>
      <c r="E89" s="178">
        <f t="shared" si="48"/>
        <v>45262</v>
      </c>
      <c r="F89" s="178">
        <f t="shared" si="49"/>
        <v>45264</v>
      </c>
      <c r="G89" s="197">
        <f t="shared" si="50"/>
        <v>45266</v>
      </c>
    </row>
    <row r="90" spans="1:9" ht="15.75" customHeight="1">
      <c r="A90" s="322" t="s">
        <v>158</v>
      </c>
      <c r="B90" s="324">
        <f t="shared" si="47"/>
        <v>45252</v>
      </c>
      <c r="C90" s="198" t="s">
        <v>68</v>
      </c>
      <c r="D90" s="323">
        <f>D89+7</f>
        <v>45254</v>
      </c>
      <c r="E90" s="199">
        <f t="shared" si="48"/>
        <v>45269</v>
      </c>
      <c r="F90" s="199">
        <f t="shared" si="49"/>
        <v>45271</v>
      </c>
      <c r="G90" s="200">
        <f t="shared" si="50"/>
        <v>45273</v>
      </c>
    </row>
    <row r="91" spans="1:9" ht="19.5" customHeight="1">
      <c r="A91" s="104"/>
      <c r="B91" s="105"/>
      <c r="C91" s="106"/>
      <c r="D91" s="107"/>
      <c r="E91" s="107"/>
      <c r="F91" s="107"/>
      <c r="G91" s="107"/>
    </row>
    <row r="92" spans="1:9" ht="16.5" thickBot="1">
      <c r="A92" s="62"/>
      <c r="B92" s="65"/>
      <c r="C92" s="66"/>
      <c r="D92" s="66"/>
      <c r="E92" s="66"/>
      <c r="F92" s="66"/>
      <c r="G92" s="67"/>
    </row>
    <row r="93" spans="1:9" ht="26.25" customHeight="1" thickBot="1">
      <c r="A93" s="350" t="s">
        <v>159</v>
      </c>
      <c r="B93" s="351"/>
      <c r="C93" s="351"/>
      <c r="D93" s="351"/>
      <c r="E93" s="351"/>
      <c r="F93" s="351"/>
    </row>
    <row r="94" spans="1:9" ht="33" customHeight="1">
      <c r="A94" s="220" t="s">
        <v>4</v>
      </c>
      <c r="B94" s="221" t="s">
        <v>129</v>
      </c>
      <c r="C94" s="222" t="s">
        <v>39</v>
      </c>
      <c r="D94" s="223" t="s">
        <v>7</v>
      </c>
      <c r="E94" s="223" t="s">
        <v>160</v>
      </c>
      <c r="F94" s="224" t="s">
        <v>161</v>
      </c>
      <c r="G94" s="67"/>
      <c r="H94" s="67"/>
    </row>
    <row r="95" spans="1:9" ht="22.5" customHeight="1">
      <c r="A95" s="225" t="s">
        <v>162</v>
      </c>
      <c r="B95" s="74">
        <f>D95-3</f>
        <v>45233</v>
      </c>
      <c r="C95" s="226" t="s">
        <v>68</v>
      </c>
      <c r="D95" s="227">
        <v>45236</v>
      </c>
      <c r="E95" s="74">
        <f t="shared" ref="E95" si="51">D95+6</f>
        <v>45242</v>
      </c>
      <c r="F95" s="74">
        <f>E95+1</f>
        <v>45243</v>
      </c>
      <c r="G95" s="67"/>
      <c r="H95" s="67"/>
    </row>
    <row r="96" spans="1:9" ht="22.5" customHeight="1">
      <c r="A96" s="225" t="s">
        <v>163</v>
      </c>
      <c r="B96" s="74">
        <f t="shared" ref="B96:B98" si="52">D96-3</f>
        <v>45240</v>
      </c>
      <c r="C96" s="226" t="s">
        <v>68</v>
      </c>
      <c r="D96" s="74">
        <f>D95+7</f>
        <v>45243</v>
      </c>
      <c r="E96" s="74">
        <f t="shared" ref="E96" si="53">D96+6</f>
        <v>45249</v>
      </c>
      <c r="F96" s="74">
        <f>E96+1</f>
        <v>45250</v>
      </c>
      <c r="G96" s="67"/>
      <c r="H96" s="67"/>
    </row>
    <row r="97" spans="1:8" ht="22.5" customHeight="1">
      <c r="A97" s="225" t="s">
        <v>164</v>
      </c>
      <c r="B97" s="74">
        <f t="shared" si="52"/>
        <v>45247</v>
      </c>
      <c r="C97" s="226" t="s">
        <v>68</v>
      </c>
      <c r="D97" s="74">
        <f t="shared" ref="D97:D98" si="54">D96+7</f>
        <v>45250</v>
      </c>
      <c r="E97" s="74">
        <f>D97+6</f>
        <v>45256</v>
      </c>
      <c r="F97" s="74">
        <f t="shared" ref="F97:F98" si="55">E97+1</f>
        <v>45257</v>
      </c>
      <c r="G97" s="67"/>
      <c r="H97" s="67"/>
    </row>
    <row r="98" spans="1:8" ht="22.5" customHeight="1">
      <c r="A98" s="225" t="s">
        <v>165</v>
      </c>
      <c r="B98" s="74">
        <f t="shared" si="52"/>
        <v>45254</v>
      </c>
      <c r="C98" s="226" t="s">
        <v>68</v>
      </c>
      <c r="D98" s="74">
        <f t="shared" si="54"/>
        <v>45257</v>
      </c>
      <c r="E98" s="74">
        <f>D98+6</f>
        <v>45263</v>
      </c>
      <c r="F98" s="74">
        <f t="shared" si="55"/>
        <v>45264</v>
      </c>
      <c r="G98" s="67"/>
      <c r="H98" s="67"/>
    </row>
    <row r="99" spans="1:8" ht="15.75">
      <c r="A99" s="68"/>
      <c r="B99" s="69"/>
      <c r="C99" s="69"/>
      <c r="D99" s="69"/>
      <c r="E99" s="69"/>
      <c r="F99" s="69"/>
      <c r="G99" s="67"/>
    </row>
    <row r="100" spans="1:8" ht="16.5" thickBot="1">
      <c r="A100" s="339" t="s">
        <v>166</v>
      </c>
      <c r="B100" s="340"/>
      <c r="C100" s="340"/>
      <c r="D100" s="340"/>
      <c r="E100" s="340"/>
      <c r="F100" s="340"/>
      <c r="G100" s="340"/>
    </row>
    <row r="101" spans="1:8" ht="30.75" thickBot="1">
      <c r="A101" s="182" t="s">
        <v>4</v>
      </c>
      <c r="B101" s="183" t="s">
        <v>129</v>
      </c>
      <c r="C101" s="184" t="s">
        <v>39</v>
      </c>
      <c r="D101" s="185" t="s">
        <v>7</v>
      </c>
      <c r="E101" s="185" t="s">
        <v>167</v>
      </c>
      <c r="F101" s="185" t="s">
        <v>168</v>
      </c>
      <c r="G101" s="186" t="s">
        <v>169</v>
      </c>
    </row>
    <row r="102" spans="1:8" ht="15.75">
      <c r="A102" s="176" t="s">
        <v>170</v>
      </c>
      <c r="B102" s="180">
        <f>D102-2</f>
        <v>45231</v>
      </c>
      <c r="C102" s="180" t="s">
        <v>68</v>
      </c>
      <c r="D102" s="180">
        <v>45233</v>
      </c>
      <c r="E102" s="180">
        <f>D102+10</f>
        <v>45243</v>
      </c>
      <c r="F102" s="180">
        <f>D102+13</f>
        <v>45246</v>
      </c>
      <c r="G102" s="181">
        <f>D102+17</f>
        <v>45250</v>
      </c>
    </row>
    <row r="103" spans="1:8" ht="15.75">
      <c r="A103" s="176" t="s">
        <v>171</v>
      </c>
      <c r="B103" s="72">
        <f t="shared" ref="B103:B105" si="56">D103-2</f>
        <v>45238</v>
      </c>
      <c r="C103" s="72" t="s">
        <v>68</v>
      </c>
      <c r="D103" s="72">
        <f>D102+7</f>
        <v>45240</v>
      </c>
      <c r="E103" s="72">
        <f>D103+10</f>
        <v>45250</v>
      </c>
      <c r="F103" s="72">
        <f>D103+13</f>
        <v>45253</v>
      </c>
      <c r="G103" s="73">
        <f>D103+17</f>
        <v>45257</v>
      </c>
    </row>
    <row r="104" spans="1:8" ht="15.75">
      <c r="A104" s="161" t="s">
        <v>172</v>
      </c>
      <c r="B104" s="72">
        <f t="shared" si="56"/>
        <v>45245</v>
      </c>
      <c r="C104" s="72" t="s">
        <v>68</v>
      </c>
      <c r="D104" s="72">
        <f t="shared" ref="D104:D106" si="57">D103+7</f>
        <v>45247</v>
      </c>
      <c r="E104" s="72">
        <f>D104+10</f>
        <v>45257</v>
      </c>
      <c r="F104" s="72">
        <f>D104+13</f>
        <v>45260</v>
      </c>
      <c r="G104" s="73">
        <f>D104+17</f>
        <v>45264</v>
      </c>
    </row>
    <row r="105" spans="1:8" ht="15.75">
      <c r="A105" s="161" t="s">
        <v>173</v>
      </c>
      <c r="B105" s="72">
        <f t="shared" si="56"/>
        <v>45252</v>
      </c>
      <c r="C105" s="72" t="s">
        <v>68</v>
      </c>
      <c r="D105" s="72">
        <f t="shared" si="57"/>
        <v>45254</v>
      </c>
      <c r="E105" s="72">
        <f>D105+10</f>
        <v>45264</v>
      </c>
      <c r="F105" s="72">
        <f>D105+13</f>
        <v>45267</v>
      </c>
      <c r="G105" s="73">
        <f>D105+17</f>
        <v>45271</v>
      </c>
    </row>
    <row r="106" spans="1:8" ht="15.75">
      <c r="A106" s="161" t="s">
        <v>174</v>
      </c>
      <c r="B106" s="72">
        <f t="shared" ref="B106" si="58">D106-2</f>
        <v>45259</v>
      </c>
      <c r="C106" s="72" t="s">
        <v>68</v>
      </c>
      <c r="D106" s="72">
        <f t="shared" si="57"/>
        <v>45261</v>
      </c>
      <c r="E106" s="72">
        <f>D106+10</f>
        <v>45271</v>
      </c>
      <c r="F106" s="72">
        <f>D106+13</f>
        <v>45274</v>
      </c>
      <c r="G106" s="73">
        <f>D106+17</f>
        <v>45278</v>
      </c>
    </row>
    <row r="107" spans="1:8" ht="15.75">
      <c r="A107" s="123"/>
      <c r="B107" s="69"/>
      <c r="C107" s="69"/>
      <c r="D107" s="69"/>
      <c r="E107" s="69"/>
      <c r="F107" s="69"/>
    </row>
    <row r="108" spans="1:8">
      <c r="A108" s="155"/>
      <c r="B108" s="76"/>
      <c r="C108" s="76"/>
      <c r="D108" s="76"/>
      <c r="E108" s="76"/>
      <c r="F108" s="76"/>
      <c r="G108" s="77"/>
    </row>
    <row r="109" spans="1:8" ht="17.850000000000001" customHeight="1">
      <c r="A109" s="111" t="s">
        <v>175</v>
      </c>
      <c r="B109" s="112" t="s">
        <v>176</v>
      </c>
      <c r="C109" s="112" t="s">
        <v>176</v>
      </c>
      <c r="D109" s="112" t="s">
        <v>176</v>
      </c>
      <c r="E109" s="344" t="s">
        <v>176</v>
      </c>
      <c r="F109" s="345"/>
    </row>
    <row r="110" spans="1:8" ht="30.75">
      <c r="A110" s="113" t="s">
        <v>4</v>
      </c>
      <c r="B110" s="109" t="s">
        <v>129</v>
      </c>
      <c r="C110" s="109" t="s">
        <v>39</v>
      </c>
      <c r="D110" s="110" t="s">
        <v>7</v>
      </c>
      <c r="E110" s="110" t="s">
        <v>177</v>
      </c>
      <c r="F110" s="157" t="s">
        <v>178</v>
      </c>
    </row>
    <row r="111" spans="1:8" ht="15.75">
      <c r="A111" s="114" t="s">
        <v>179</v>
      </c>
      <c r="B111" s="143">
        <f t="shared" ref="B111:B115" si="59">D111-2</f>
        <v>45230</v>
      </c>
      <c r="C111" s="93" t="s">
        <v>68</v>
      </c>
      <c r="D111" s="108">
        <v>45232</v>
      </c>
      <c r="E111" s="156">
        <f t="shared" ref="E111:E115" si="60">D111+4</f>
        <v>45236</v>
      </c>
      <c r="F111" s="92">
        <f>D111+5</f>
        <v>45237</v>
      </c>
    </row>
    <row r="112" spans="1:8" ht="15.75">
      <c r="A112" s="114" t="s">
        <v>180</v>
      </c>
      <c r="B112" s="143">
        <f t="shared" si="59"/>
        <v>45234</v>
      </c>
      <c r="C112" s="93" t="s">
        <v>68</v>
      </c>
      <c r="D112" s="108">
        <v>45236</v>
      </c>
      <c r="E112" s="156">
        <f t="shared" si="60"/>
        <v>45240</v>
      </c>
      <c r="F112" s="92">
        <f t="shared" ref="F112:F115" si="61">D112+5</f>
        <v>45241</v>
      </c>
    </row>
    <row r="113" spans="1:7" ht="15.75">
      <c r="A113" s="114" t="s">
        <v>181</v>
      </c>
      <c r="B113" s="143">
        <f t="shared" si="59"/>
        <v>45243</v>
      </c>
      <c r="C113" s="93" t="s">
        <v>68</v>
      </c>
      <c r="D113" s="108">
        <v>45245</v>
      </c>
      <c r="E113" s="156">
        <f t="shared" si="60"/>
        <v>45249</v>
      </c>
      <c r="F113" s="92">
        <f t="shared" si="61"/>
        <v>45250</v>
      </c>
    </row>
    <row r="114" spans="1:7" ht="15.75">
      <c r="A114" s="114" t="s">
        <v>182</v>
      </c>
      <c r="B114" s="143">
        <f t="shared" si="59"/>
        <v>45248</v>
      </c>
      <c r="C114" s="93" t="s">
        <v>68</v>
      </c>
      <c r="D114" s="108">
        <v>45250</v>
      </c>
      <c r="E114" s="156">
        <f t="shared" si="60"/>
        <v>45254</v>
      </c>
      <c r="F114" s="92">
        <f t="shared" si="61"/>
        <v>45255</v>
      </c>
    </row>
    <row r="115" spans="1:7" ht="15.75">
      <c r="A115" s="114" t="s">
        <v>183</v>
      </c>
      <c r="B115" s="143">
        <f t="shared" si="59"/>
        <v>45259</v>
      </c>
      <c r="C115" s="93" t="s">
        <v>68</v>
      </c>
      <c r="D115" s="108">
        <v>45261</v>
      </c>
      <c r="E115" s="156">
        <f t="shared" si="60"/>
        <v>45265</v>
      </c>
      <c r="F115" s="92">
        <f t="shared" si="61"/>
        <v>45266</v>
      </c>
    </row>
    <row r="119" spans="1:7" ht="18">
      <c r="A119" s="332" t="s">
        <v>184</v>
      </c>
      <c r="B119" s="333"/>
      <c r="C119" s="333"/>
      <c r="D119" s="333"/>
      <c r="E119" s="333"/>
      <c r="F119" s="333"/>
      <c r="G119" s="333"/>
    </row>
    <row r="120" spans="1:7" ht="30.75">
      <c r="A120" s="162" t="s">
        <v>4</v>
      </c>
      <c r="B120" s="163" t="s">
        <v>129</v>
      </c>
      <c r="C120" s="163" t="s">
        <v>39</v>
      </c>
      <c r="D120" s="164" t="s">
        <v>7</v>
      </c>
      <c r="E120" s="166" t="s">
        <v>185</v>
      </c>
      <c r="F120" s="165" t="s">
        <v>186</v>
      </c>
      <c r="G120" s="164" t="s">
        <v>187</v>
      </c>
    </row>
    <row r="121" spans="1:7" ht="23.25" customHeight="1">
      <c r="A121" s="228" t="s">
        <v>188</v>
      </c>
      <c r="B121" s="296">
        <v>45230</v>
      </c>
      <c r="C121" s="297" t="s">
        <v>68</v>
      </c>
      <c r="D121" s="296">
        <v>45232</v>
      </c>
      <c r="E121" s="229">
        <v>45247</v>
      </c>
      <c r="F121" s="229">
        <v>45251</v>
      </c>
      <c r="G121" s="229">
        <v>45255</v>
      </c>
    </row>
    <row r="122" spans="1:7" ht="23.25" customHeight="1">
      <c r="A122" s="228" t="s">
        <v>189</v>
      </c>
      <c r="B122" s="298">
        <f t="shared" ref="B122:B124" si="62">D122-2</f>
        <v>45237</v>
      </c>
      <c r="C122" s="230" t="s">
        <v>68</v>
      </c>
      <c r="D122" s="299">
        <v>45239</v>
      </c>
      <c r="E122" s="229">
        <v>45254</v>
      </c>
      <c r="F122" s="229">
        <v>45258</v>
      </c>
      <c r="G122" s="229">
        <v>45262</v>
      </c>
    </row>
    <row r="123" spans="1:7" ht="23.25" customHeight="1">
      <c r="A123" s="228" t="s">
        <v>190</v>
      </c>
      <c r="B123" s="298">
        <f t="shared" si="62"/>
        <v>45244</v>
      </c>
      <c r="C123" s="230" t="s">
        <v>68</v>
      </c>
      <c r="D123" s="299">
        <v>45246</v>
      </c>
      <c r="E123" s="229">
        <v>45261</v>
      </c>
      <c r="F123" s="229">
        <f t="shared" ref="F123:F124" si="63">D123+19</f>
        <v>45265</v>
      </c>
      <c r="G123" s="229">
        <v>45269</v>
      </c>
    </row>
    <row r="124" spans="1:7" ht="23.25" customHeight="1">
      <c r="A124" s="228" t="s">
        <v>191</v>
      </c>
      <c r="B124" s="298">
        <f t="shared" si="62"/>
        <v>45251</v>
      </c>
      <c r="C124" s="230" t="s">
        <v>68</v>
      </c>
      <c r="D124" s="299">
        <v>45253</v>
      </c>
      <c r="E124" s="229">
        <v>45268</v>
      </c>
      <c r="F124" s="229">
        <f t="shared" si="63"/>
        <v>45272</v>
      </c>
      <c r="G124" s="229">
        <v>45276</v>
      </c>
    </row>
    <row r="126" spans="1:7" ht="15.75">
      <c r="E126" s="292"/>
      <c r="F126" s="293"/>
      <c r="G126" s="293"/>
    </row>
  </sheetData>
  <mergeCells count="14">
    <mergeCell ref="A119:G119"/>
    <mergeCell ref="A1:G4"/>
    <mergeCell ref="A5:G5"/>
    <mergeCell ref="A7:H8"/>
    <mergeCell ref="A22:I23"/>
    <mergeCell ref="A36:F36"/>
    <mergeCell ref="A100:G100"/>
    <mergeCell ref="A78:I78"/>
    <mergeCell ref="E109:F109"/>
    <mergeCell ref="A44:E44"/>
    <mergeCell ref="A45:E45"/>
    <mergeCell ref="A54:E54"/>
    <mergeCell ref="A55:E55"/>
    <mergeCell ref="A93:F93"/>
  </mergeCells>
  <phoneticPr fontId="50" type="noConversion"/>
  <pageMargins left="0.7" right="0.7" top="0.75" bottom="0.75" header="0.3" footer="0.3"/>
  <pageSetup scale="4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8" ma:contentTypeDescription="新建文档。" ma:contentTypeScope="" ma:versionID="84bd266149e7904a71f536d640dbb8b6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efe6b34898977aa28384188b266c3d79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717B70-5AF9-4033-ACDB-24B84C3A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FAD661-82B5-4508-89AD-6671158138FA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c24537aa-7a59-40f9-8184-ac5376a9b6b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33ee1cc-3fe0-4a49-a704-20ce586fd04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2023-10-19T09:02:59Z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