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920" windowHeight="15840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2" l="1"/>
  <c r="F121" i="2" s="1"/>
  <c r="G121" i="2" s="1"/>
  <c r="E123" i="2"/>
  <c r="F123" i="2" s="1"/>
  <c r="G123" i="2" s="1"/>
  <c r="E124" i="2"/>
  <c r="F124" i="2" s="1"/>
  <c r="G124" i="2" s="1"/>
  <c r="E122" i="2"/>
  <c r="F122" i="2" s="1"/>
  <c r="G122" i="2" s="1"/>
  <c r="B121" i="2"/>
  <c r="E50" i="1" l="1"/>
  <c r="F50" i="1" s="1"/>
  <c r="G50" i="1" s="1"/>
  <c r="H50" i="1" s="1"/>
  <c r="E49" i="1"/>
  <c r="F49" i="1" s="1"/>
  <c r="B50" i="1"/>
  <c r="B49" i="1"/>
  <c r="D34" i="1"/>
  <c r="B37" i="2"/>
  <c r="B38" i="2" s="1"/>
  <c r="C38" i="2" s="1"/>
  <c r="D38" i="2" s="1"/>
  <c r="E38" i="2" s="1"/>
  <c r="F38" i="2" s="1"/>
  <c r="D64" i="2"/>
  <c r="B94" i="2"/>
  <c r="B112" i="2"/>
  <c r="B113" i="2"/>
  <c r="B122" i="2"/>
  <c r="B123" i="2"/>
  <c r="B124" i="2"/>
  <c r="D71" i="2"/>
  <c r="B56" i="2"/>
  <c r="B57" i="2" s="1"/>
  <c r="B58" i="2" s="1"/>
  <c r="B35" i="1"/>
  <c r="D35" i="1" s="1"/>
  <c r="C37" i="2" l="1"/>
  <c r="D37" i="2" s="1"/>
  <c r="E37" i="2" s="1"/>
  <c r="F37" i="2" s="1"/>
  <c r="B39" i="2"/>
  <c r="G49" i="1"/>
  <c r="B64" i="2"/>
  <c r="D65" i="2"/>
  <c r="D72" i="2"/>
  <c r="D73" i="2" s="1"/>
  <c r="B73" i="2" s="1"/>
  <c r="B71" i="2"/>
  <c r="B114" i="2"/>
  <c r="B115" i="2"/>
  <c r="F113" i="2"/>
  <c r="F114" i="2"/>
  <c r="F115" i="2"/>
  <c r="E113" i="2"/>
  <c r="E114" i="2"/>
  <c r="E115" i="2"/>
  <c r="B89" i="2"/>
  <c r="B87" i="2"/>
  <c r="B86" i="2"/>
  <c r="B70" i="2"/>
  <c r="C56" i="2"/>
  <c r="D56" i="2" s="1"/>
  <c r="E56" i="2" s="1"/>
  <c r="F112" i="2"/>
  <c r="D95" i="2"/>
  <c r="B95" i="2" s="1"/>
  <c r="B65" i="2" l="1"/>
  <c r="D66" i="2"/>
  <c r="C39" i="2"/>
  <c r="D39" i="2" s="1"/>
  <c r="E39" i="2" s="1"/>
  <c r="F39" i="2" s="1"/>
  <c r="B72" i="2"/>
  <c r="H49" i="1"/>
  <c r="D96" i="2"/>
  <c r="B96" i="2" s="1"/>
  <c r="B88" i="2"/>
  <c r="C57" i="2"/>
  <c r="D57" i="2" s="1"/>
  <c r="E57" i="2" s="1"/>
  <c r="B12" i="2"/>
  <c r="C34" i="1"/>
  <c r="E34" i="1"/>
  <c r="C41" i="1"/>
  <c r="D41" i="1" s="1"/>
  <c r="B42" i="1"/>
  <c r="B43" i="1" s="1"/>
  <c r="B66" i="2" l="1"/>
  <c r="E66" i="2"/>
  <c r="F66" i="2" s="1"/>
  <c r="G66" i="2" s="1"/>
  <c r="H66" i="2" s="1"/>
  <c r="G41" i="1"/>
  <c r="H41" i="1"/>
  <c r="I41" i="1" s="1"/>
  <c r="D97" i="2"/>
  <c r="B97" i="2" s="1"/>
  <c r="C35" i="1"/>
  <c r="I34" i="1"/>
  <c r="B36" i="1"/>
  <c r="D36" i="1" s="1"/>
  <c r="H34" i="1"/>
  <c r="G34" i="1"/>
  <c r="C43" i="1"/>
  <c r="D43" i="1" s="1"/>
  <c r="B44" i="1"/>
  <c r="E41" i="1"/>
  <c r="F41" i="1"/>
  <c r="C42" i="1"/>
  <c r="D42" i="1" s="1"/>
  <c r="F34" i="1"/>
  <c r="G42" i="1" l="1"/>
  <c r="H42" i="1"/>
  <c r="I42" i="1" s="1"/>
  <c r="G43" i="1"/>
  <c r="H43" i="1"/>
  <c r="I43" i="1" s="1"/>
  <c r="C44" i="1"/>
  <c r="D44" i="1" s="1"/>
  <c r="C36" i="1"/>
  <c r="C37" i="1" s="1"/>
  <c r="B37" i="1"/>
  <c r="D37" i="1" s="1"/>
  <c r="H35" i="1"/>
  <c r="E35" i="1"/>
  <c r="F35" i="1"/>
  <c r="G35" i="1"/>
  <c r="I35" i="1"/>
  <c r="E36" i="1"/>
  <c r="F36" i="1"/>
  <c r="G36" i="1"/>
  <c r="H36" i="1"/>
  <c r="I36" i="1"/>
  <c r="E42" i="1"/>
  <c r="F42" i="1"/>
  <c r="F43" i="1"/>
  <c r="E43" i="1"/>
  <c r="H44" i="1" l="1"/>
  <c r="I44" i="1" s="1"/>
  <c r="G44" i="1"/>
  <c r="H37" i="1"/>
  <c r="E44" i="1"/>
  <c r="F44" i="1"/>
  <c r="G37" i="1"/>
  <c r="F37" i="1" l="1"/>
  <c r="I37" i="1"/>
  <c r="E37" i="1"/>
  <c r="B11" i="2"/>
  <c r="C11" i="2" s="1"/>
  <c r="C10" i="2"/>
  <c r="D10" i="2" s="1"/>
  <c r="D11" i="2" s="1"/>
  <c r="E11" i="2" s="1"/>
  <c r="F11" i="2" s="1"/>
  <c r="G11" i="2" s="1"/>
  <c r="H11" i="2" s="1"/>
  <c r="E86" i="2"/>
  <c r="F86" i="2"/>
  <c r="G86" i="2" s="1"/>
  <c r="B63" i="2"/>
  <c r="C23" i="2" l="1"/>
  <c r="D23" i="2" s="1"/>
  <c r="B24" i="2"/>
  <c r="C24" i="2" s="1"/>
  <c r="D24" i="2" s="1"/>
  <c r="F71" i="2" l="1"/>
  <c r="G71" i="2" s="1"/>
  <c r="H71" i="2" s="1"/>
  <c r="E71" i="2"/>
  <c r="D78" i="2" l="1"/>
  <c r="E94" i="2"/>
  <c r="F94" i="2" s="1"/>
  <c r="E112" i="2"/>
  <c r="D103" i="2"/>
  <c r="G103" i="2" s="1"/>
  <c r="G102" i="2"/>
  <c r="F102" i="2"/>
  <c r="E102" i="2"/>
  <c r="B102" i="2"/>
  <c r="F77" i="2"/>
  <c r="G77" i="2" s="1"/>
  <c r="H77" i="2" s="1"/>
  <c r="I77" i="2" s="1"/>
  <c r="E77" i="2"/>
  <c r="B77" i="2"/>
  <c r="F70" i="2"/>
  <c r="G70" i="2" s="1"/>
  <c r="H70" i="2" s="1"/>
  <c r="E70" i="2"/>
  <c r="E63" i="2"/>
  <c r="F63" i="2" s="1"/>
  <c r="G63" i="2" s="1"/>
  <c r="H63" i="2" s="1"/>
  <c r="C55" i="2"/>
  <c r="D55" i="2" s="1"/>
  <c r="E55" i="2" s="1"/>
  <c r="B46" i="2"/>
  <c r="C46" i="2" s="1"/>
  <c r="D46" i="2" s="1"/>
  <c r="E46" i="2" s="1"/>
  <c r="C45" i="2"/>
  <c r="D45" i="2" s="1"/>
  <c r="E45" i="2" s="1"/>
  <c r="C36" i="2"/>
  <c r="B27" i="2"/>
  <c r="B28" i="2" s="1"/>
  <c r="C28" i="2" s="1"/>
  <c r="D28" i="2" s="1"/>
  <c r="B25" i="2"/>
  <c r="C25" i="2" s="1"/>
  <c r="D25" i="2" s="1"/>
  <c r="E24" i="2"/>
  <c r="F24" i="2" s="1"/>
  <c r="G24" i="2" s="1"/>
  <c r="H24" i="2" s="1"/>
  <c r="I24" i="2" s="1"/>
  <c r="B14" i="2"/>
  <c r="B16" i="2" s="1"/>
  <c r="B13" i="2"/>
  <c r="C13" i="2" s="1"/>
  <c r="C12" i="2"/>
  <c r="D12" i="2" s="1"/>
  <c r="D13" i="2" s="1"/>
  <c r="E13" i="2" s="1"/>
  <c r="F13" i="2" s="1"/>
  <c r="G13" i="2" s="1"/>
  <c r="H13" i="2" s="1"/>
  <c r="E78" i="2" l="1"/>
  <c r="D79" i="2"/>
  <c r="D80" i="2" s="1"/>
  <c r="D81" i="2" s="1"/>
  <c r="E64" i="2"/>
  <c r="F64" i="2" s="1"/>
  <c r="G64" i="2" s="1"/>
  <c r="H64" i="2" s="1"/>
  <c r="F78" i="2"/>
  <c r="G78" i="2" s="1"/>
  <c r="H78" i="2" s="1"/>
  <c r="I78" i="2" s="1"/>
  <c r="D36" i="2"/>
  <c r="E36" i="2" s="1"/>
  <c r="F36" i="2" s="1"/>
  <c r="E87" i="2"/>
  <c r="F87" i="2"/>
  <c r="G87" i="2" s="1"/>
  <c r="B47" i="2"/>
  <c r="C47" i="2" s="1"/>
  <c r="D47" i="2" s="1"/>
  <c r="E47" i="2" s="1"/>
  <c r="D104" i="2"/>
  <c r="G104" i="2" s="1"/>
  <c r="F73" i="2"/>
  <c r="G73" i="2" s="1"/>
  <c r="H73" i="2" s="1"/>
  <c r="E88" i="2"/>
  <c r="F88" i="2"/>
  <c r="G88" i="2" s="1"/>
  <c r="F103" i="2"/>
  <c r="B78" i="2"/>
  <c r="E95" i="2"/>
  <c r="F95" i="2" s="1"/>
  <c r="E103" i="2"/>
  <c r="F72" i="2"/>
  <c r="G72" i="2" s="1"/>
  <c r="H72" i="2" s="1"/>
  <c r="B103" i="2"/>
  <c r="B29" i="2"/>
  <c r="B31" i="2" s="1"/>
  <c r="B32" i="2" s="1"/>
  <c r="C32" i="2" s="1"/>
  <c r="B15" i="2"/>
  <c r="E72" i="2"/>
  <c r="C27" i="2"/>
  <c r="D27" i="2" s="1"/>
  <c r="E73" i="2"/>
  <c r="D30" i="2"/>
  <c r="E28" i="2"/>
  <c r="F28" i="2" s="1"/>
  <c r="G28" i="2" s="1"/>
  <c r="H28" i="2" s="1"/>
  <c r="I28" i="2" s="1"/>
  <c r="B26" i="2"/>
  <c r="C26" i="2" s="1"/>
  <c r="D26" i="2" s="1"/>
  <c r="E26" i="2" s="1"/>
  <c r="F26" i="2" s="1"/>
  <c r="G26" i="2" s="1"/>
  <c r="H26" i="2" s="1"/>
  <c r="I26" i="2" s="1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F81" i="2" l="1"/>
  <c r="G81" i="2" s="1"/>
  <c r="H81" i="2" s="1"/>
  <c r="I81" i="2" s="1"/>
  <c r="E81" i="2"/>
  <c r="B79" i="2"/>
  <c r="F80" i="2"/>
  <c r="G80" i="2" s="1"/>
  <c r="H80" i="2" s="1"/>
  <c r="I80" i="2" s="1"/>
  <c r="E80" i="2"/>
  <c r="C58" i="2"/>
  <c r="D58" i="2" s="1"/>
  <c r="E58" i="2" s="1"/>
  <c r="F104" i="2"/>
  <c r="B48" i="2"/>
  <c r="E104" i="2"/>
  <c r="B104" i="2"/>
  <c r="D105" i="2"/>
  <c r="D106" i="2" s="1"/>
  <c r="C31" i="2"/>
  <c r="D31" i="2" s="1"/>
  <c r="F79" i="2"/>
  <c r="G79" i="2" s="1"/>
  <c r="H79" i="2" s="1"/>
  <c r="I79" i="2" s="1"/>
  <c r="E79" i="2"/>
  <c r="F89" i="2"/>
  <c r="G89" i="2" s="1"/>
  <c r="E89" i="2"/>
  <c r="E65" i="2"/>
  <c r="F65" i="2" s="1"/>
  <c r="G65" i="2" s="1"/>
  <c r="H65" i="2" s="1"/>
  <c r="C29" i="2"/>
  <c r="D29" i="2" s="1"/>
  <c r="B30" i="2"/>
  <c r="C30" i="2" s="1"/>
  <c r="C15" i="2"/>
  <c r="B17" i="2"/>
  <c r="E96" i="2"/>
  <c r="F96" i="2" s="1"/>
  <c r="D32" i="2"/>
  <c r="E32" i="2" s="1"/>
  <c r="F32" i="2" s="1"/>
  <c r="G32" i="2" s="1"/>
  <c r="H32" i="2" s="1"/>
  <c r="I32" i="2" s="1"/>
  <c r="E30" i="2"/>
  <c r="F30" i="2" s="1"/>
  <c r="G30" i="2" s="1"/>
  <c r="H30" i="2" s="1"/>
  <c r="I30" i="2" s="1"/>
  <c r="E106" i="2" l="1"/>
  <c r="F106" i="2"/>
  <c r="B106" i="2"/>
  <c r="G106" i="2"/>
  <c r="F105" i="2"/>
  <c r="C48" i="2"/>
  <c r="D48" i="2" s="1"/>
  <c r="E48" i="2" s="1"/>
  <c r="B49" i="2"/>
  <c r="C49" i="2" s="1"/>
  <c r="D49" i="2" s="1"/>
  <c r="E49" i="2" s="1"/>
  <c r="E105" i="2"/>
  <c r="B105" i="2"/>
  <c r="G105" i="2"/>
  <c r="C17" i="2"/>
  <c r="E97" i="2"/>
  <c r="F97" i="2" s="1"/>
</calcChain>
</file>

<file path=xl/sharedStrings.xml><?xml version="1.0" encoding="utf-8"?>
<sst xmlns="http://schemas.openxmlformats.org/spreadsheetml/2006/main" count="479" uniqueCount="282">
  <si>
    <t>ZIM   LINE  十二月船期表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</si>
  <si>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</si>
  <si>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</si>
  <si>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</si>
  <si>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</si>
  <si>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</si>
  <si>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</si>
  <si>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</si>
  <si>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</si>
  <si>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</si>
  <si>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</si>
  <si>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NORFOLK</t>
  </si>
  <si>
    <t xml:space="preserve">ZIM MOUNT RAINIER V.2E(ZR1,2E) </t>
  </si>
  <si>
    <t xml:space="preserve">ZIM USA V.6E(AEC,6E) </t>
  </si>
  <si>
    <t xml:space="preserve">ZIM MOUNT DENALI V.3E(ZIF,3E) </t>
  </si>
  <si>
    <t xml:space="preserve">ZIM MOUNT FUJI V.1E(ZF1,1E) 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</si>
  <si>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</si>
  <si>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</si>
  <si>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</si>
  <si>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</si>
  <si>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GRETE MAERSK V.348E(GMK,26E)</t>
  </si>
  <si>
    <t>MAERSK SIRAC V.349E(UGQ,18E)</t>
  </si>
  <si>
    <t>GEORG MAERSK V.350E(GEK,15E)</t>
  </si>
  <si>
    <t>GUNHILDE MAERSK V.351E(GU3,18E)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</si>
  <si>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</si>
  <si>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</si>
  <si>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</si>
  <si>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</si>
  <si>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</si>
  <si>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</si>
  <si>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</si>
  <si>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 xml:space="preserve">GSL VIOLETTA V.348E(VFV,43E)  </t>
  </si>
  <si>
    <t xml:space="preserve">MSC LONG BEACH VI V.FR349E(LB1,13E)  </t>
  </si>
  <si>
    <t xml:space="preserve">GSL MARIA V.350E(ER2,40E)  </t>
  </si>
  <si>
    <t>TASMAN V.351E(QYZ,33E)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</si>
  <si>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</si>
  <si>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</si>
  <si>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</si>
  <si>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</si>
  <si>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</si>
  <si>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</si>
  <si>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</si>
  <si>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</si>
  <si>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LABREA V.348W (JA4,17W)</t>
  </si>
  <si>
    <t xml:space="preserve">MAERSK LAVRAS V.349W (LV5,18W)  </t>
  </si>
  <si>
    <t xml:space="preserve">MAERSK LETICIA V.350W (TE6,23W) </t>
  </si>
  <si>
    <t>ZIM XIAMEN V.11W (IY2,11W)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</si>
  <si>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</si>
  <si>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</si>
  <si>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NINGBO  CY CLOSING</t>
  </si>
  <si>
    <t>HAIFA</t>
    <phoneticPr fontId="46" type="noConversion"/>
  </si>
  <si>
    <t>ASHDOD</t>
    <phoneticPr fontId="46" type="noConversion"/>
  </si>
  <si>
    <t>MERSIN</t>
  </si>
  <si>
    <t>YARIMCA</t>
  </si>
  <si>
    <t>AMBARLI</t>
  </si>
  <si>
    <t>SEASPAN EMERALD V.26W(ME3,26W)</t>
  </si>
  <si>
    <t>BLANK SAILING</t>
  </si>
  <si>
    <t>STAMATIS B V.274W (TM5,274W)</t>
  </si>
  <si>
    <t>BELLAVIA V.63W(BLV,63W)</t>
  </si>
  <si>
    <r>
      <t xml:space="preserve">ZIM ALBATROSS  (ZAT) </t>
    </r>
    <r>
      <rPr>
        <b/>
        <sz val="12"/>
        <color rgb="FFFFFFFF"/>
        <rFont val="SimSun"/>
      </rPr>
      <t>，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东南船代，四期码头</t>
    </r>
  </si>
  <si>
    <t>NINGBO SI CUT OFF 16:00</t>
  </si>
  <si>
    <t>LAZARO CARDENAS</t>
  </si>
  <si>
    <t>BUENAVENTURA</t>
  </si>
  <si>
    <t>GUAYAQUIL</t>
  </si>
  <si>
    <t>SAN ANTONIO</t>
  </si>
  <si>
    <t>ZIM CARMEL V.20E (UXH,20E)</t>
  </si>
  <si>
    <t>码头动态</t>
  </si>
  <si>
    <t>ZIM LUANDA V.110E (ZLD V.110E)</t>
  </si>
  <si>
    <r>
      <rPr>
        <b/>
        <sz val="16"/>
        <color theme="0"/>
        <rFont val="Microsoft YaHei"/>
        <family val="2"/>
      </rPr>
      <t>南美东加班船</t>
    </r>
    <r>
      <rPr>
        <b/>
        <sz val="16"/>
        <color theme="0"/>
        <rFont val="Calibri"/>
        <family val="2"/>
      </rPr>
      <t xml:space="preserve">  AMS </t>
    </r>
    <r>
      <rPr>
        <b/>
        <sz val="16"/>
        <color theme="0"/>
        <rFont val="Microsoft YaHei"/>
        <family val="2"/>
      </rPr>
      <t>航线</t>
    </r>
    <r>
      <rPr>
        <b/>
        <sz val="16"/>
        <color theme="0"/>
        <rFont val="Calibri"/>
        <family val="2"/>
      </rPr>
      <t xml:space="preserve">(ASIA MACAW SERVICE)  </t>
    </r>
    <r>
      <rPr>
        <b/>
        <sz val="16"/>
        <color theme="0"/>
        <rFont val="Microsoft YaHei"/>
        <family val="2"/>
      </rPr>
      <t>船代兴港</t>
    </r>
    <r>
      <rPr>
        <b/>
        <sz val="16"/>
        <color theme="0"/>
        <rFont val="Calibri"/>
        <family val="2"/>
      </rPr>
      <t xml:space="preserve"> </t>
    </r>
    <r>
      <rPr>
        <b/>
        <sz val="16"/>
        <color theme="0"/>
        <rFont val="Microsoft YaHei"/>
        <family val="2"/>
      </rPr>
      <t>挂靠码头待定</t>
    </r>
  </si>
  <si>
    <t>VESSEL</t>
  </si>
  <si>
    <t>NINGBO ESI CUT OFF
16:00</t>
  </si>
  <si>
    <t>NINGBO</t>
  </si>
  <si>
    <t>NAVEGANTES</t>
  </si>
  <si>
    <t>ETA</t>
  </si>
  <si>
    <t>ETD</t>
  </si>
  <si>
    <t>BRIGHT V.71W (BZ1/71W)</t>
  </si>
  <si>
    <t>CIMBRIA V.279W (BD5/279W)</t>
  </si>
  <si>
    <t>ALS VENUS V.973W (AE6/973W)</t>
  </si>
  <si>
    <t>AS CAROLINA V.326W (CA4/326W)</t>
  </si>
  <si>
    <t>ALS VESTA V.933W (AV6/933W)</t>
  </si>
  <si>
    <r>
      <t>注：</t>
    </r>
    <r>
      <rPr>
        <b/>
        <sz val="11"/>
        <color rgb="FFFF0000"/>
        <rFont val="Calibri"/>
        <family val="2"/>
        <charset val="1"/>
      </rPr>
      <t>BRIGHT</t>
    </r>
    <r>
      <rPr>
        <b/>
        <sz val="11"/>
        <color rgb="FFFF0000"/>
        <rFont val="Microsoft YaHei"/>
        <family val="2"/>
        <charset val="1"/>
      </rPr>
      <t>导</t>
    </r>
    <r>
      <rPr>
        <b/>
        <sz val="11"/>
        <color rgb="FFFF0000"/>
        <rFont val="Calibri"/>
        <family val="2"/>
        <charset val="1"/>
      </rPr>
      <t>EDI/ESI</t>
    </r>
    <r>
      <rPr>
        <b/>
        <sz val="11"/>
        <color rgb="FFFF0000"/>
        <rFont val="Microsoft YaHei"/>
        <family val="2"/>
        <charset val="1"/>
      </rPr>
      <t>用</t>
    </r>
    <r>
      <rPr>
        <b/>
        <sz val="11"/>
        <color rgb="FFFF0000"/>
        <rFont val="Calibri"/>
        <family val="2"/>
        <charset val="1"/>
      </rPr>
      <t xml:space="preserve">BRIGHT  </t>
    </r>
    <r>
      <rPr>
        <b/>
        <sz val="11"/>
        <color rgb="FFFF0000"/>
        <rFont val="Microsoft YaHei"/>
        <family val="2"/>
        <charset val="1"/>
      </rPr>
      <t>进港预录报关用</t>
    </r>
    <r>
      <rPr>
        <b/>
        <sz val="11"/>
        <color rgb="FFFF0000"/>
        <rFont val="Calibri"/>
        <family val="2"/>
        <charset val="1"/>
      </rPr>
      <t>BRIGHT1</t>
    </r>
  </si>
  <si>
    <t>NORTH CHINA BRAZIL航线， 梅山码头, 兴港船代</t>
  </si>
  <si>
    <t>VSL NAME /VOY</t>
  </si>
  <si>
    <t>截单时间</t>
  </si>
  <si>
    <t>TAICANG</t>
  </si>
  <si>
    <t>NAN SHA</t>
  </si>
  <si>
    <t>SALVADOR</t>
  </si>
  <si>
    <t>VITORIA</t>
  </si>
  <si>
    <t>TICT</t>
  </si>
  <si>
    <t>MEI SHAN</t>
  </si>
  <si>
    <t>NCT</t>
  </si>
  <si>
    <t>TECON</t>
  </si>
  <si>
    <t>TVV</t>
  </si>
  <si>
    <t>SANTOS BRAZIL</t>
  </si>
  <si>
    <t>GREEN KOTKA V.3 (G2K,1W)</t>
  </si>
  <si>
    <t>GSL LINE 十二月船期表</t>
  </si>
  <si>
    <r>
      <t>FAR-EAST AFRICA EXPRESS LINE (FAX)  1</t>
    </r>
    <r>
      <rPr>
        <b/>
        <sz val="12"/>
        <color rgb="FFFFFFFF"/>
        <rFont val="DengXian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</si>
  <si>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</si>
  <si>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46" type="noConversion"/>
  </si>
  <si>
    <t>TINCAN</t>
    <phoneticPr fontId="46" type="noConversion"/>
  </si>
  <si>
    <t>TEMA</t>
    <phoneticPr fontId="46" type="noConversion"/>
  </si>
  <si>
    <t>LOME</t>
    <phoneticPr fontId="46" type="noConversion"/>
  </si>
  <si>
    <t>YONGZHOU W2254N（支线）</t>
  </si>
  <si>
    <t>VENETIA 130W(VN2,348W)</t>
  </si>
  <si>
    <t>YONGZHOU W2255N（支线）</t>
  </si>
  <si>
    <t>NAVIOS NERINE 049W(NN5,349W)</t>
  </si>
  <si>
    <t>YONGZHOU W2256N（支线）</t>
  </si>
  <si>
    <t>NAVIOS CHRYSALIS V.003W(VBR,350W)</t>
  </si>
  <si>
    <t>YONGZHOU W2257N（支线）</t>
  </si>
  <si>
    <t>SEASMILE 351W(SEM,351W)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</si>
  <si>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</si>
  <si>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</si>
  <si>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</si>
  <si>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</si>
  <si>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</si>
  <si>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</si>
  <si>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C2299N（支线）</t>
  </si>
  <si>
    <t>NATAL V.132W(NT1,349W)</t>
  </si>
  <si>
    <t>YONGZHOU C2300N（支线）</t>
  </si>
  <si>
    <t>ALEXANDRIA BRIDGE V.353W(BZV,353W)</t>
  </si>
  <si>
    <t>YONGZHOU C2301N（支线）</t>
  </si>
  <si>
    <t>YONGZHOU C2302N（支线）</t>
  </si>
  <si>
    <t>YONGZHOU C2303N（支线）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</si>
  <si>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</si>
  <si>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</si>
  <si>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</si>
  <si>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</si>
  <si>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</si>
  <si>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SEAMAX STAMFORD V.141W(UEB,141W)</t>
  </si>
  <si>
    <t>COSCO SURABAYA V.113W(CS1,52W)</t>
  </si>
  <si>
    <t>DOLPHIN II V.17W(QDL,872W)</t>
  </si>
  <si>
    <t>BAY BRIDGE V.192W(QQB,16W)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</si>
  <si>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</si>
  <si>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</si>
  <si>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</si>
  <si>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</si>
  <si>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KAYA V.348W (TK6,348W)</t>
  </si>
  <si>
    <t>KOTA NAZAR V.349W(OYY,349W)</t>
  </si>
  <si>
    <t>ANGELIKI V.350W(TT3,350W)</t>
  </si>
  <si>
    <t>KOTA KAMIL V.351W(KZK,351W)</t>
  </si>
  <si>
    <t>AS CARLOTTA V.352W (SC5,352W)</t>
  </si>
  <si>
    <t xml:space="preserve">China East Africa Express （TZX）甬舟码头 五截天开  东南船代 </t>
  </si>
  <si>
    <t xml:space="preserve">NINGBO SI CUT OFF 12:00 </t>
  </si>
  <si>
    <t>DAR ES SALAAM</t>
  </si>
  <si>
    <t xml:space="preserve">PONTRESINA V.348W (NB1,348W) </t>
  </si>
  <si>
    <t>NORTHERN VALENCE V.349W (XBL,349W)</t>
  </si>
  <si>
    <t>KOTA MANIS V.350W(QZX,350W)</t>
  </si>
  <si>
    <t xml:space="preserve">PORTO V.351W (PT5,351W) 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</si>
  <si>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</si>
  <si>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</si>
  <si>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</si>
  <si>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</si>
  <si>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</si>
  <si>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</si>
  <si>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APL ANTWERP V.0FFAFW1 (QWP,22W)</t>
  </si>
  <si>
    <t>CMA CGM TOSCA V.0FFAHW1 (GTY,25W)</t>
  </si>
  <si>
    <t>LOTUS A V.0FFAJW1 (DL5,20W)</t>
  </si>
  <si>
    <t>TO BE NAMED</t>
  </si>
  <si>
    <t>China West India Express (CWX) 二期码头  ，一截三开，外运船代</t>
  </si>
  <si>
    <t>PORT KLANG(NORTH)</t>
  </si>
  <si>
    <t>X-PRESS CAPELLA V.23004W (XC6,4W)</t>
  </si>
  <si>
    <t>EVER ENVOY V.185W (QEF,9W)</t>
  </si>
  <si>
    <t>NEW CHINA-INDIA-EXPRESS (NIX) 二期码头  六截一开 兴港船代</t>
  </si>
  <si>
    <t>PORT KELANG</t>
  </si>
  <si>
    <t>NHAVA SHEVA</t>
  </si>
  <si>
    <t>HAZIRA</t>
  </si>
  <si>
    <t>COLOMBO</t>
  </si>
  <si>
    <t>ZIM ROTTERDAM V.74W (ZTD,74W)</t>
  </si>
  <si>
    <t>ZOI V.111W (IZ5,111W)</t>
  </si>
  <si>
    <t>ESL DACHAN BAY V.02351W (YGF,27W)</t>
  </si>
  <si>
    <t>KMTC DUBAI V.2308W (KM8,32W)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</si>
  <si>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六截一开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</si>
  <si>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</si>
  <si>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</si>
  <si>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HONG KONG V.067W (XKH,121W)</t>
  </si>
  <si>
    <t>XIN FEI ZHOU V.091W (XFU,74W)</t>
  </si>
  <si>
    <t>XIN BEIJING V.142W (XBJ,111W)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</si>
  <si>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</si>
  <si>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</si>
  <si>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</si>
  <si>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YM CREDENTIAL V.065S (YD5,37S)</t>
  </si>
  <si>
    <t>GSL AFRICA V.943S (LZH,943S)</t>
  </si>
  <si>
    <t>GH BORA V.115S (UHK,13S)</t>
  </si>
  <si>
    <t>YM CREDENTIAL V.066S (YD5,38S)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</si>
  <si>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</si>
  <si>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46" type="noConversion"/>
  </si>
  <si>
    <t>SURABAYA</t>
    <phoneticPr fontId="46" type="noConversion"/>
  </si>
  <si>
    <t>DAVAO</t>
    <phoneticPr fontId="46" type="noConversion"/>
  </si>
  <si>
    <t>SYNERGY OAKLAND V.19S(OS4,19S)</t>
  </si>
  <si>
    <t>COSCO HAIFA V.113S (CH1,35S)</t>
  </si>
  <si>
    <t>YM EFFICIENCY V.174S(YF2,67S)</t>
  </si>
  <si>
    <t>XIN BEI LUN V.256S(XBU,315S)</t>
  </si>
  <si>
    <t>SYNERGY OAKLAND V.20S(OS4,20S)</t>
  </si>
  <si>
    <r>
      <rPr>
        <b/>
        <sz val="12"/>
        <color rgb="FFFFFFFF"/>
        <rFont val="Tahoma"/>
        <family val="2"/>
      </rP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  <r>
      <rPr>
        <b/>
        <sz val="12"/>
        <color rgb="FFFFFFFF"/>
        <rFont val="Tahoma"/>
        <family val="2"/>
      </rPr>
      <t xml:space="preserve">  </t>
    </r>
  </si>
  <si>
    <t> </t>
  </si>
  <si>
    <t>MANILA NORTH PORT</t>
  </si>
  <si>
    <t>MANILA SOUTH PORT</t>
  </si>
  <si>
    <t>ASL TAIPEI V.2335S (AP6,10S)</t>
  </si>
  <si>
    <t>WILLIAM V.24S (WM3,24S)</t>
  </si>
  <si>
    <t>ASL TAIPEI V.2336S (AP6,11S)</t>
  </si>
  <si>
    <t>WILLIAM V.25S (WM3,25S)</t>
  </si>
  <si>
    <t>ASL TAIPEI V.2337S(AP6,12S)</t>
  </si>
  <si>
    <r>
      <rPr>
        <b/>
        <sz val="12"/>
        <color rgb="FFFFFFFF"/>
        <rFont val="Calibri"/>
        <family val="2"/>
      </rPr>
      <t>Zim Australia Express (ZAX)  四</t>
    </r>
    <r>
      <rPr>
        <b/>
        <sz val="12"/>
        <color rgb="FFFFFFFF"/>
        <rFont val="Microsoft YaHei"/>
        <family val="2"/>
      </rPr>
      <t>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</si>
  <si>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BRISBANE</t>
  </si>
  <si>
    <t>MELBOURNE</t>
  </si>
  <si>
    <t>SYDNEY</t>
  </si>
  <si>
    <t>ZIM SPARROW V.1S (ZS4,1S)</t>
  </si>
  <si>
    <t>MSC MICHAELA V.KQ348A (OQM,52S)</t>
  </si>
  <si>
    <t>ZIM DANUBE V.3S (ZB4,3S)</t>
  </si>
  <si>
    <t>MSC VANESSA V.KQ350A (VNN,47S)</t>
  </si>
  <si>
    <t>船东及代理</t>
  </si>
  <si>
    <t>船名</t>
  </si>
  <si>
    <t>航次</t>
  </si>
  <si>
    <t>VSL CODE</t>
  </si>
  <si>
    <t>福州码头</t>
  </si>
  <si>
    <t>操作时间</t>
  </si>
  <si>
    <t>福州-宁波
船代：中外运福州</t>
  </si>
  <si>
    <t>XINYONGCHANG17</t>
  </si>
  <si>
    <t>/周一</t>
  </si>
  <si>
    <t>海盈</t>
  </si>
  <si>
    <t>截关时间：
周五18:00  
截进重时间：
周五12:00
截VGM时间：周五18：00</t>
  </si>
  <si>
    <t>23548N</t>
  </si>
  <si>
    <t>OG3/586N</t>
  </si>
  <si>
    <t>2023-12-04</t>
  </si>
  <si>
    <t>XINMINGZHOU96</t>
  </si>
  <si>
    <t>/周三</t>
  </si>
  <si>
    <t>江阴</t>
  </si>
  <si>
    <t>截关时间：
周二12:00  
截进重时间：周一24:00
截VGM时间：周一18：00</t>
  </si>
  <si>
    <t>XINOU15</t>
  </si>
  <si>
    <t>/周四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</si>
  <si>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</si>
  <si>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</si>
  <si>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</si>
  <si>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</si>
  <si>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</si>
  <si>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XG5/346N</t>
  </si>
  <si>
    <t>2023-12-02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</si>
  <si>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</si>
  <si>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</si>
  <si>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</si>
  <si>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</si>
  <si>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</si>
  <si>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</si>
  <si>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</si>
  <si>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</si>
  <si>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</si>
  <si>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23549N</t>
  </si>
  <si>
    <t>OG3/590N</t>
  </si>
  <si>
    <t>23550N</t>
  </si>
  <si>
    <t>OG3/594N</t>
  </si>
  <si>
    <t>23551N</t>
  </si>
  <si>
    <t>OG3/598N</t>
  </si>
  <si>
    <t>23552N</t>
  </si>
  <si>
    <t>OG3/602N</t>
  </si>
  <si>
    <t>2023-12-11</t>
  </si>
  <si>
    <t>2023-12-18</t>
  </si>
  <si>
    <t>2023-12-25</t>
  </si>
  <si>
    <t>2024-01-01</t>
  </si>
  <si>
    <t>XO8/245N</t>
  </si>
  <si>
    <t>XO8/249N</t>
  </si>
  <si>
    <t>XO8/253N</t>
  </si>
  <si>
    <t>XO8/257N</t>
  </si>
  <si>
    <t>2023-12-06</t>
  </si>
  <si>
    <t>2023-12-13</t>
  </si>
  <si>
    <t>2023-12-20</t>
  </si>
  <si>
    <t>2023-12-27</t>
  </si>
  <si>
    <t>OX2/347N</t>
  </si>
  <si>
    <t>OX2/351N</t>
  </si>
  <si>
    <t>OX2/355N</t>
  </si>
  <si>
    <t>OX2/359N</t>
  </si>
  <si>
    <t>2023-12-07</t>
  </si>
  <si>
    <t>2023-12-14</t>
  </si>
  <si>
    <t>2023-12-21</t>
  </si>
  <si>
    <t>2023-12-28</t>
  </si>
  <si>
    <t>XG5/350N</t>
  </si>
  <si>
    <t>XG5/354N</t>
  </si>
  <si>
    <t>XG5/358N</t>
  </si>
  <si>
    <t>XG5/362N</t>
  </si>
  <si>
    <t>2023-12-09</t>
  </si>
  <si>
    <t>2023-12-16</t>
  </si>
  <si>
    <t>2023-12-23</t>
  </si>
  <si>
    <t>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</si>
</sst>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6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  <charset val="134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rgb="FFE7E6E6"/>
      <name val="Tahoma"/>
      <family val="2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sz val="12"/>
      <color rgb="FF203764"/>
      <name val="Arial"/>
      <family val="2"/>
      <charset val="1"/>
    </font>
    <font>
      <b/>
      <sz val="12"/>
      <color rgb="FFFF0000"/>
      <name val="Microsoft YaHei UI"/>
      <family val="2"/>
    </font>
    <font>
      <b/>
      <sz val="12"/>
      <color theme="0"/>
      <name val="Calibri"/>
      <family val="2"/>
    </font>
    <font>
      <sz val="9"/>
      <name val="Calibri"/>
      <family val="3"/>
      <charset val="134"/>
      <scheme val="minor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b/>
      <sz val="12"/>
      <color rgb="FFFFFFFF"/>
      <name val="Microsoft YaHei UI"/>
      <family val="2"/>
      <charset val="1"/>
    </font>
    <font>
      <sz val="12"/>
      <color rgb="FF002060"/>
      <name val="Microsoft YaHei"/>
      <family val="2"/>
      <charset val="1"/>
    </font>
    <font>
      <sz val="12"/>
      <color rgb="FF002060"/>
      <name val="Microsoft YaHei UI"/>
      <family val="2"/>
      <charset val="1"/>
    </font>
    <font>
      <b/>
      <sz val="12"/>
      <color rgb="FFE7E6E6"/>
      <name val="Microsoft YaHei UI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0000"/>
      <name val="Microsoft YaHei"/>
      <family val="2"/>
      <charset val="1"/>
    </font>
    <font>
      <sz val="10"/>
      <color theme="1"/>
      <name val="Times New Roman"/>
      <family val="1"/>
      <charset val="1"/>
    </font>
    <font>
      <b/>
      <sz val="18"/>
      <color rgb="FFFFFFFF"/>
      <name val="DengXian"/>
      <charset val="134"/>
    </font>
    <font>
      <b/>
      <sz val="11"/>
      <color rgb="FF000000"/>
      <name val="SimSun"/>
    </font>
    <font>
      <b/>
      <sz val="12"/>
      <color theme="0"/>
      <name val="Tahoma"/>
      <family val="2"/>
      <charset val="1"/>
    </font>
    <font>
      <b/>
      <sz val="16"/>
      <color theme="0"/>
      <name val="Microsoft YaHei"/>
      <family val="2"/>
    </font>
    <font>
      <b/>
      <sz val="16"/>
      <color theme="0"/>
      <name val="Calibri"/>
      <family val="2"/>
    </font>
    <font>
      <sz val="12"/>
      <color rgb="FFFF0000"/>
      <name val="Microsoft YaHei UI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4"/>
        <bgColor indexed="64"/>
      </patternFill>
    </fill>
  </fills>
  <borders count="101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212B60"/>
      </bottom>
      <diagonal/>
    </border>
    <border>
      <left/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rgb="FFAAAAAA"/>
      </top>
      <bottom style="dotted">
        <color rgb="FFAAAAAA"/>
      </bottom>
      <diagonal/>
    </border>
    <border>
      <left/>
      <right/>
      <top style="dotted">
        <color rgb="FFAAAAAA"/>
      </top>
      <bottom style="dotted">
        <color rgb="FFAAAAAA"/>
      </bottom>
      <diagonal/>
    </border>
    <border>
      <left/>
      <right style="dotted">
        <color rgb="FFAAAAAA"/>
      </right>
      <top style="dotted">
        <color rgb="FFAAAAAA"/>
      </top>
      <bottom style="dotted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4" fillId="5" borderId="1">
      <alignment vertical="center"/>
    </xf>
    <xf numFmtId="164" fontId="15" fillId="0" borderId="0"/>
  </cellStyleXfs>
  <cellXfs count="370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64" fontId="13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" fontId="13" fillId="0" borderId="10" xfId="0" applyNumberFormat="1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7" fillId="0" borderId="10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32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3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7" fillId="6" borderId="27" xfId="0" applyFont="1" applyFill="1" applyBorder="1"/>
    <xf numFmtId="164" fontId="7" fillId="0" borderId="10" xfId="0" applyNumberFormat="1" applyFont="1" applyBorder="1" applyAlignment="1">
      <alignment horizontal="center" vertical="center"/>
    </xf>
    <xf numFmtId="0" fontId="7" fillId="6" borderId="34" xfId="0" applyFont="1" applyFill="1" applyBorder="1"/>
    <xf numFmtId="0" fontId="21" fillId="0" borderId="34" xfId="0" applyFont="1" applyBorder="1" applyAlignment="1">
      <alignment wrapText="1"/>
    </xf>
    <xf numFmtId="0" fontId="21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36" xfId="0" applyFont="1" applyFill="1" applyBorder="1" applyAlignment="1" applyProtection="1">
      <alignment horizontal="center" vertical="center" wrapText="1"/>
      <protection hidden="1"/>
    </xf>
    <xf numFmtId="0" fontId="11" fillId="7" borderId="37" xfId="0" applyFont="1" applyFill="1" applyBorder="1" applyAlignment="1" applyProtection="1">
      <alignment horizontal="center" vertical="center" wrapText="1"/>
      <protection hidden="1"/>
    </xf>
    <xf numFmtId="0" fontId="11" fillId="0" borderId="37" xfId="0" applyFont="1" applyBorder="1" applyAlignment="1">
      <alignment horizontal="center" vertical="center" wrapText="1"/>
    </xf>
    <xf numFmtId="164" fontId="21" fillId="0" borderId="0" xfId="1" applyFont="1" applyBorder="1" applyAlignment="1">
      <alignment horizontal="center" vertical="center"/>
    </xf>
    <xf numFmtId="164" fontId="21" fillId="6" borderId="0" xfId="1" applyFont="1" applyFill="1" applyBorder="1" applyAlignment="1">
      <alignment horizontal="center" vertical="center"/>
    </xf>
    <xf numFmtId="164" fontId="21" fillId="6" borderId="0" xfId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0" fillId="0" borderId="0" xfId="0" applyFont="1"/>
    <xf numFmtId="164" fontId="20" fillId="0" borderId="0" xfId="1" quotePrefix="1" applyFont="1" applyBorder="1" applyAlignment="1">
      <alignment horizontal="center" vertical="center"/>
    </xf>
    <xf numFmtId="164" fontId="20" fillId="0" borderId="0" xfId="1" applyFont="1" applyBorder="1" applyAlignment="1">
      <alignment horizontal="center" vertical="center"/>
    </xf>
    <xf numFmtId="0" fontId="20" fillId="6" borderId="0" xfId="0" applyFont="1" applyFill="1"/>
    <xf numFmtId="0" fontId="28" fillId="0" borderId="34" xfId="0" applyFont="1" applyBorder="1"/>
    <xf numFmtId="16" fontId="29" fillId="0" borderId="0" xfId="0" applyNumberFormat="1" applyFont="1" applyAlignment="1">
      <alignment horizontal="center"/>
    </xf>
    <xf numFmtId="0" fontId="7" fillId="6" borderId="24" xfId="0" applyFont="1" applyFill="1" applyBorder="1" applyAlignment="1">
      <alignment vertical="center"/>
    </xf>
    <xf numFmtId="0" fontId="7" fillId="6" borderId="42" xfId="0" applyFont="1" applyFill="1" applyBorder="1" applyAlignment="1">
      <alignment vertical="center"/>
    </xf>
    <xf numFmtId="16" fontId="33" fillId="0" borderId="10" xfId="0" applyNumberFormat="1" applyFont="1" applyBorder="1" applyAlignment="1">
      <alignment horizontal="center"/>
    </xf>
    <xf numFmtId="16" fontId="33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4" fontId="7" fillId="0" borderId="14" xfId="1" quotePrefix="1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164" fontId="13" fillId="6" borderId="10" xfId="0" applyNumberFormat="1" applyFont="1" applyFill="1" applyBorder="1" applyAlignment="1">
      <alignment horizontal="center"/>
    </xf>
    <xf numFmtId="0" fontId="6" fillId="8" borderId="49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16" fontId="13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/>
    <xf numFmtId="164" fontId="7" fillId="0" borderId="31" xfId="1" applyFont="1" applyBorder="1" applyAlignment="1">
      <alignment horizontal="center" vertical="center"/>
    </xf>
    <xf numFmtId="164" fontId="7" fillId="0" borderId="31" xfId="1" quotePrefix="1" applyFont="1" applyBorder="1" applyAlignment="1">
      <alignment horizontal="center" vertical="center"/>
    </xf>
    <xf numFmtId="165" fontId="18" fillId="5" borderId="2" xfId="2" applyFont="1" applyBorder="1">
      <alignment vertical="center"/>
    </xf>
    <xf numFmtId="16" fontId="7" fillId="0" borderId="31" xfId="0" applyNumberFormat="1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164" fontId="7" fillId="6" borderId="10" xfId="1" applyFont="1" applyFill="1" applyBorder="1" applyAlignment="1">
      <alignment horizontal="center" vertical="center"/>
    </xf>
    <xf numFmtId="164" fontId="7" fillId="6" borderId="10" xfId="1" quotePrefix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wrapText="1"/>
    </xf>
    <xf numFmtId="0" fontId="5" fillId="3" borderId="31" xfId="0" applyFont="1" applyFill="1" applyBorder="1"/>
    <xf numFmtId="0" fontId="27" fillId="3" borderId="31" xfId="0" applyFont="1" applyFill="1" applyBorder="1"/>
    <xf numFmtId="0" fontId="11" fillId="4" borderId="31" xfId="0" applyFont="1" applyFill="1" applyBorder="1"/>
    <xf numFmtId="0" fontId="7" fillId="0" borderId="31" xfId="0" applyFont="1" applyBorder="1"/>
    <xf numFmtId="0" fontId="28" fillId="0" borderId="0" xfId="0" applyFont="1"/>
    <xf numFmtId="165" fontId="18" fillId="5" borderId="31" xfId="2" applyFont="1" applyBorder="1">
      <alignment vertic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1" fillId="5" borderId="3" xfId="2" applyFont="1" applyBorder="1">
      <alignment vertical="center"/>
    </xf>
    <xf numFmtId="165" fontId="11" fillId="5" borderId="44" xfId="2" applyFont="1" applyBorder="1">
      <alignment vertical="center"/>
    </xf>
    <xf numFmtId="164" fontId="7" fillId="6" borderId="57" xfId="1" applyFont="1" applyFill="1" applyBorder="1" applyAlignment="1">
      <alignment horizontal="center" vertical="center"/>
    </xf>
    <xf numFmtId="164" fontId="7" fillId="6" borderId="41" xfId="1" applyFont="1" applyFill="1" applyBorder="1" applyAlignment="1">
      <alignment horizontal="center" vertical="center"/>
    </xf>
    <xf numFmtId="164" fontId="7" fillId="6" borderId="41" xfId="1" applyFont="1" applyFill="1" applyBorder="1" applyAlignment="1">
      <alignment horizontal="center"/>
    </xf>
    <xf numFmtId="164" fontId="7" fillId="6" borderId="41" xfId="0" applyNumberFormat="1" applyFont="1" applyFill="1" applyBorder="1" applyAlignment="1">
      <alignment horizontal="center" vertical="center" wrapText="1"/>
    </xf>
    <xf numFmtId="164" fontId="7" fillId="6" borderId="52" xfId="0" applyNumberFormat="1" applyFont="1" applyFill="1" applyBorder="1" applyAlignment="1">
      <alignment horizontal="center"/>
    </xf>
    <xf numFmtId="164" fontId="7" fillId="6" borderId="51" xfId="1" applyFont="1" applyFill="1" applyBorder="1" applyAlignment="1">
      <alignment horizontal="center" vertical="center"/>
    </xf>
    <xf numFmtId="164" fontId="7" fillId="6" borderId="51" xfId="1" applyFont="1" applyFill="1" applyBorder="1" applyAlignment="1">
      <alignment horizontal="center"/>
    </xf>
    <xf numFmtId="164" fontId="7" fillId="6" borderId="51" xfId="0" applyNumberFormat="1" applyFont="1" applyFill="1" applyBorder="1" applyAlignment="1">
      <alignment horizontal="center" vertical="center" wrapText="1"/>
    </xf>
    <xf numFmtId="164" fontId="7" fillId="6" borderId="53" xfId="0" applyNumberFormat="1" applyFont="1" applyFill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164" fontId="7" fillId="6" borderId="59" xfId="1" applyFont="1" applyFill="1" applyBorder="1" applyAlignment="1">
      <alignment horizontal="center" vertical="center"/>
    </xf>
    <xf numFmtId="164" fontId="7" fillId="6" borderId="54" xfId="1" applyFont="1" applyFill="1" applyBorder="1" applyAlignment="1">
      <alignment horizontal="center" vertical="center"/>
    </xf>
    <xf numFmtId="164" fontId="7" fillId="6" borderId="54" xfId="1" applyFont="1" applyFill="1" applyBorder="1" applyAlignment="1">
      <alignment horizontal="center"/>
    </xf>
    <xf numFmtId="164" fontId="7" fillId="6" borderId="54" xfId="0" applyNumberFormat="1" applyFont="1" applyFill="1" applyBorder="1" applyAlignment="1">
      <alignment horizontal="center" vertical="center" wrapText="1"/>
    </xf>
    <xf numFmtId="164" fontId="7" fillId="6" borderId="60" xfId="0" applyNumberFormat="1" applyFont="1" applyFill="1" applyBorder="1" applyAlignment="1">
      <alignment horizontal="center"/>
    </xf>
    <xf numFmtId="0" fontId="11" fillId="7" borderId="38" xfId="0" applyFont="1" applyFill="1" applyBorder="1" applyAlignment="1" applyProtection="1">
      <alignment horizontal="center" vertical="center" wrapText="1"/>
      <protection hidden="1"/>
    </xf>
    <xf numFmtId="164" fontId="7" fillId="6" borderId="61" xfId="1" applyFont="1" applyFill="1" applyBorder="1" applyAlignment="1">
      <alignment horizontal="center" vertical="center"/>
    </xf>
    <xf numFmtId="16" fontId="13" fillId="0" borderId="55" xfId="0" applyNumberFormat="1" applyFont="1" applyBorder="1" applyAlignment="1">
      <alignment horizontal="center" vertical="center"/>
    </xf>
    <xf numFmtId="164" fontId="13" fillId="0" borderId="55" xfId="0" applyNumberFormat="1" applyFont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6" fontId="7" fillId="0" borderId="64" xfId="0" applyNumberFormat="1" applyFont="1" applyBorder="1" applyAlignment="1">
      <alignment horizontal="center"/>
    </xf>
    <xf numFmtId="0" fontId="7" fillId="6" borderId="65" xfId="0" applyFont="1" applyFill="1" applyBorder="1" applyAlignment="1">
      <alignment vertical="center"/>
    </xf>
    <xf numFmtId="0" fontId="7" fillId="0" borderId="28" xfId="0" applyFont="1" applyBorder="1"/>
    <xf numFmtId="0" fontId="43" fillId="0" borderId="12" xfId="0" applyFont="1" applyBorder="1"/>
    <xf numFmtId="0" fontId="11" fillId="4" borderId="38" xfId="0" applyFont="1" applyFill="1" applyBorder="1" applyAlignment="1">
      <alignment vertical="center"/>
    </xf>
    <xf numFmtId="0" fontId="11" fillId="4" borderId="36" xfId="0" applyFont="1" applyFill="1" applyBorder="1" applyAlignment="1">
      <alignment horizontal="center" wrapText="1"/>
    </xf>
    <xf numFmtId="0" fontId="11" fillId="4" borderId="3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7" fillId="6" borderId="66" xfId="0" applyFont="1" applyFill="1" applyBorder="1"/>
    <xf numFmtId="164" fontId="7" fillId="0" borderId="56" xfId="0" applyNumberFormat="1" applyFont="1" applyBorder="1" applyAlignment="1">
      <alignment horizontal="center" vertical="center"/>
    </xf>
    <xf numFmtId="164" fontId="7" fillId="0" borderId="67" xfId="1" applyFont="1" applyBorder="1" applyAlignment="1">
      <alignment horizontal="center" vertical="center"/>
    </xf>
    <xf numFmtId="0" fontId="7" fillId="6" borderId="24" xfId="0" applyFont="1" applyFill="1" applyBorder="1"/>
    <xf numFmtId="164" fontId="7" fillId="0" borderId="35" xfId="1" applyFont="1" applyBorder="1" applyAlignment="1">
      <alignment horizontal="center" vertical="center"/>
    </xf>
    <xf numFmtId="164" fontId="7" fillId="0" borderId="12" xfId="1" applyFont="1" applyBorder="1" applyAlignment="1">
      <alignment horizontal="center" vertical="center"/>
    </xf>
    <xf numFmtId="0" fontId="32" fillId="0" borderId="12" xfId="0" applyFont="1" applyBorder="1"/>
    <xf numFmtId="0" fontId="7" fillId="0" borderId="10" xfId="0" applyFont="1" applyBorder="1"/>
    <xf numFmtId="16" fontId="33" fillId="0" borderId="55" xfId="0" applyNumberFormat="1" applyFont="1" applyBorder="1" applyAlignment="1">
      <alignment horizontal="center"/>
    </xf>
    <xf numFmtId="16" fontId="33" fillId="0" borderId="62" xfId="0" applyNumberFormat="1" applyFont="1" applyBorder="1" applyAlignment="1">
      <alignment horizontal="center"/>
    </xf>
    <xf numFmtId="0" fontId="30" fillId="0" borderId="43" xfId="0" applyFont="1" applyBorder="1"/>
    <xf numFmtId="0" fontId="11" fillId="7" borderId="69" xfId="0" applyFont="1" applyFill="1" applyBorder="1" applyAlignment="1" applyProtection="1">
      <alignment horizontal="center" vertical="center" wrapText="1"/>
      <protection hidden="1"/>
    </xf>
    <xf numFmtId="0" fontId="11" fillId="7" borderId="70" xfId="0" applyFont="1" applyFill="1" applyBorder="1" applyAlignment="1" applyProtection="1">
      <alignment horizontal="center" vertical="center" wrapText="1"/>
      <protection hidden="1"/>
    </xf>
    <xf numFmtId="0" fontId="30" fillId="8" borderId="44" xfId="0" applyFont="1" applyFill="1" applyBorder="1" applyAlignment="1">
      <alignment horizontal="center"/>
    </xf>
    <xf numFmtId="0" fontId="31" fillId="0" borderId="44" xfId="0" applyFont="1" applyBorder="1" applyAlignment="1">
      <alignment horizontal="center"/>
    </xf>
    <xf numFmtId="164" fontId="7" fillId="0" borderId="71" xfId="0" applyNumberFormat="1" applyFont="1" applyBorder="1" applyAlignment="1">
      <alignment horizontal="center"/>
    </xf>
    <xf numFmtId="0" fontId="11" fillId="7" borderId="73" xfId="0" applyFont="1" applyFill="1" applyBorder="1" applyAlignment="1" applyProtection="1">
      <alignment horizontal="left" vertical="center" wrapText="1"/>
      <protection hidden="1"/>
    </xf>
    <xf numFmtId="0" fontId="11" fillId="7" borderId="56" xfId="0" applyFont="1" applyFill="1" applyBorder="1" applyAlignment="1" applyProtection="1">
      <alignment horizontal="center" vertical="center" wrapText="1"/>
      <protection hidden="1"/>
    </xf>
    <xf numFmtId="0" fontId="11" fillId="7" borderId="67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wrapText="1"/>
    </xf>
    <xf numFmtId="0" fontId="19" fillId="0" borderId="68" xfId="0" applyFont="1" applyBorder="1" applyAlignment="1">
      <alignment horizontal="center" vertical="center" wrapText="1"/>
    </xf>
    <xf numFmtId="164" fontId="11" fillId="7" borderId="31" xfId="3" applyFont="1" applyFill="1" applyBorder="1" applyAlignment="1" applyProtection="1">
      <alignment horizontal="left" vertical="center" wrapText="1"/>
      <protection hidden="1"/>
    </xf>
    <xf numFmtId="164" fontId="7" fillId="8" borderId="64" xfId="1" quotePrefix="1" applyFont="1" applyFill="1" applyBorder="1" applyAlignment="1">
      <alignment horizontal="left" vertical="center"/>
    </xf>
    <xf numFmtId="164" fontId="7" fillId="0" borderId="64" xfId="1" quotePrefix="1" applyFont="1" applyBorder="1" applyAlignment="1">
      <alignment horizontal="left" vertical="center" wrapText="1"/>
    </xf>
    <xf numFmtId="164" fontId="7" fillId="0" borderId="64" xfId="1" quotePrefix="1" applyFont="1" applyBorder="1" applyAlignment="1">
      <alignment horizontal="left" vertical="center"/>
    </xf>
    <xf numFmtId="164" fontId="11" fillId="7" borderId="41" xfId="3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164" fontId="7" fillId="0" borderId="75" xfId="1" quotePrefix="1" applyFont="1" applyBorder="1" applyAlignment="1">
      <alignment horizontal="center" vertical="center"/>
    </xf>
    <xf numFmtId="164" fontId="7" fillId="0" borderId="76" xfId="1" quotePrefix="1" applyFont="1" applyBorder="1" applyAlignment="1">
      <alignment horizontal="center" vertical="center"/>
    </xf>
    <xf numFmtId="164" fontId="7" fillId="0" borderId="77" xfId="1" quotePrefix="1" applyFont="1" applyBorder="1" applyAlignment="1">
      <alignment horizontal="center" vertical="center"/>
    </xf>
    <xf numFmtId="0" fontId="7" fillId="6" borderId="10" xfId="0" applyFont="1" applyFill="1" applyBorder="1"/>
    <xf numFmtId="164" fontId="7" fillId="6" borderId="78" xfId="1" applyFont="1" applyFill="1" applyBorder="1" applyAlignment="1">
      <alignment horizontal="center" vertical="center"/>
    </xf>
    <xf numFmtId="0" fontId="7" fillId="7" borderId="10" xfId="0" applyFont="1" applyFill="1" applyBorder="1" applyAlignment="1" applyProtection="1">
      <alignment vertical="center" wrapText="1"/>
      <protection hidden="1"/>
    </xf>
    <xf numFmtId="0" fontId="7" fillId="6" borderId="10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 wrapText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79" xfId="0" applyFont="1" applyFill="1" applyBorder="1" applyAlignment="1" applyProtection="1">
      <alignment horizontal="center" vertical="center" wrapText="1"/>
      <protection hidden="1"/>
    </xf>
    <xf numFmtId="0" fontId="11" fillId="8" borderId="80" xfId="0" applyFont="1" applyFill="1" applyBorder="1" applyAlignment="1">
      <alignment horizontal="center" vertical="center" wrapText="1"/>
    </xf>
    <xf numFmtId="0" fontId="11" fillId="8" borderId="8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16" fontId="7" fillId="8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16" fontId="33" fillId="8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164" fontId="7" fillId="0" borderId="31" xfId="0" applyNumberFormat="1" applyFont="1" applyBorder="1" applyAlignment="1">
      <alignment horizontal="center" vertical="center" wrapText="1"/>
    </xf>
    <xf numFmtId="0" fontId="7" fillId="7" borderId="83" xfId="0" quotePrefix="1" applyFont="1" applyFill="1" applyBorder="1" applyAlignment="1" applyProtection="1">
      <alignment vertical="center" wrapText="1"/>
      <protection hidden="1"/>
    </xf>
    <xf numFmtId="16" fontId="7" fillId="0" borderId="54" xfId="0" applyNumberFormat="1" applyFont="1" applyBorder="1" applyAlignment="1">
      <alignment horizontal="center"/>
    </xf>
    <xf numFmtId="0" fontId="11" fillId="4" borderId="31" xfId="0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39" fillId="0" borderId="0" xfId="0" applyFont="1"/>
    <xf numFmtId="0" fontId="5" fillId="3" borderId="32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16" fontId="7" fillId="0" borderId="7" xfId="0" applyNumberFormat="1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/>
    </xf>
    <xf numFmtId="16" fontId="7" fillId="0" borderId="14" xfId="0" applyNumberFormat="1" applyFont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0" fontId="5" fillId="3" borderId="44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5" fillId="3" borderId="84" xfId="0" applyFont="1" applyFill="1" applyBorder="1" applyAlignment="1">
      <alignment vertical="center"/>
    </xf>
    <xf numFmtId="0" fontId="5" fillId="3" borderId="85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30" fillId="8" borderId="29" xfId="0" applyFont="1" applyFill="1" applyBorder="1"/>
    <xf numFmtId="0" fontId="30" fillId="8" borderId="45" xfId="0" applyFont="1" applyFill="1" applyBorder="1"/>
    <xf numFmtId="0" fontId="30" fillId="0" borderId="45" xfId="0" applyFont="1" applyBorder="1"/>
    <xf numFmtId="0" fontId="33" fillId="0" borderId="29" xfId="0" applyFont="1" applyBorder="1"/>
    <xf numFmtId="16" fontId="33" fillId="0" borderId="45" xfId="0" applyNumberFormat="1" applyFont="1" applyBorder="1" applyAlignment="1">
      <alignment horizontal="center"/>
    </xf>
    <xf numFmtId="0" fontId="51" fillId="0" borderId="45" xfId="0" applyFont="1" applyBorder="1" applyAlignment="1">
      <alignment horizontal="center"/>
    </xf>
    <xf numFmtId="0" fontId="33" fillId="8" borderId="29" xfId="0" applyFont="1" applyFill="1" applyBorder="1"/>
    <xf numFmtId="0" fontId="19" fillId="8" borderId="41" xfId="0" applyFont="1" applyFill="1" applyBorder="1" applyAlignment="1">
      <alignment vertical="center" wrapText="1"/>
    </xf>
    <xf numFmtId="0" fontId="19" fillId="8" borderId="41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7" fillId="8" borderId="10" xfId="0" applyFont="1" applyFill="1" applyBorder="1"/>
    <xf numFmtId="16" fontId="7" fillId="8" borderId="10" xfId="0" applyNumberFormat="1" applyFont="1" applyFill="1" applyBorder="1" applyAlignment="1">
      <alignment horizontal="center" vertical="center"/>
    </xf>
    <xf numFmtId="164" fontId="7" fillId="0" borderId="8" xfId="1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4" fontId="7" fillId="0" borderId="58" xfId="1" applyFont="1" applyBorder="1" applyAlignment="1">
      <alignment horizontal="center" vertical="center"/>
    </xf>
    <xf numFmtId="164" fontId="7" fillId="0" borderId="25" xfId="1" applyFont="1" applyBorder="1" applyAlignment="1">
      <alignment horizontal="center" vertical="center"/>
    </xf>
    <xf numFmtId="164" fontId="7" fillId="0" borderId="26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/>
    </xf>
    <xf numFmtId="164" fontId="7" fillId="0" borderId="30" xfId="1" applyFont="1" applyBorder="1" applyAlignment="1">
      <alignment horizontal="center" vertical="center"/>
    </xf>
    <xf numFmtId="164" fontId="7" fillId="0" borderId="27" xfId="1" applyFont="1" applyBorder="1" applyAlignment="1">
      <alignment horizontal="center" vertical="center"/>
    </xf>
    <xf numFmtId="164" fontId="7" fillId="0" borderId="28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/>
    </xf>
    <xf numFmtId="0" fontId="11" fillId="6" borderId="25" xfId="0" applyFont="1" applyFill="1" applyBorder="1" applyAlignment="1" applyProtection="1">
      <alignment vertical="center"/>
      <protection hidden="1"/>
    </xf>
    <xf numFmtId="0" fontId="11" fillId="7" borderId="35" xfId="0" applyFont="1" applyFill="1" applyBorder="1" applyAlignment="1" applyProtection="1">
      <alignment horizontal="center" vertical="center" wrapText="1"/>
      <protection hidden="1"/>
    </xf>
    <xf numFmtId="0" fontId="11" fillId="7" borderId="37" xfId="0" applyFont="1" applyFill="1" applyBorder="1" applyAlignment="1" applyProtection="1">
      <alignment horizontal="center" vertical="center"/>
      <protection hidden="1"/>
    </xf>
    <xf numFmtId="0" fontId="11" fillId="6" borderId="4" xfId="0" applyFont="1" applyFill="1" applyBorder="1" applyAlignment="1" applyProtection="1">
      <alignment vertical="center"/>
      <protection hidden="1"/>
    </xf>
    <xf numFmtId="0" fontId="11" fillId="7" borderId="83" xfId="0" applyFont="1" applyFill="1" applyBorder="1" applyAlignment="1" applyProtection="1">
      <alignment vertical="center" wrapText="1"/>
      <protection hidden="1"/>
    </xf>
    <xf numFmtId="0" fontId="11" fillId="7" borderId="31" xfId="0" applyFont="1" applyFill="1" applyBorder="1" applyAlignment="1" applyProtection="1">
      <alignment horizontal="center" vertical="center" wrapText="1"/>
      <protection hidden="1"/>
    </xf>
    <xf numFmtId="0" fontId="11" fillId="0" borderId="31" xfId="0" applyFont="1" applyBorder="1" applyAlignment="1">
      <alignment horizontal="center" vertical="center" wrapText="1"/>
    </xf>
    <xf numFmtId="0" fontId="11" fillId="7" borderId="71" xfId="0" applyFont="1" applyFill="1" applyBorder="1" applyAlignment="1" applyProtection="1">
      <alignment horizontal="center" vertical="center" wrapText="1"/>
      <protection hidden="1"/>
    </xf>
    <xf numFmtId="0" fontId="7" fillId="8" borderId="72" xfId="0" applyFont="1" applyFill="1" applyBorder="1" applyAlignment="1">
      <alignment wrapText="1"/>
    </xf>
    <xf numFmtId="16" fontId="42" fillId="0" borderId="31" xfId="0" applyNumberFormat="1" applyFont="1" applyBorder="1" applyAlignment="1">
      <alignment horizontal="center"/>
    </xf>
    <xf numFmtId="16" fontId="7" fillId="4" borderId="10" xfId="0" applyNumberFormat="1" applyFont="1" applyFill="1" applyBorder="1" applyAlignment="1">
      <alignment horizontal="center" wrapText="1"/>
    </xf>
    <xf numFmtId="0" fontId="26" fillId="5" borderId="31" xfId="0" applyFont="1" applyFill="1" applyBorder="1"/>
    <xf numFmtId="0" fontId="11" fillId="8" borderId="31" xfId="0" applyFont="1" applyFill="1" applyBorder="1" applyAlignment="1">
      <alignment wrapText="1"/>
    </xf>
    <xf numFmtId="0" fontId="11" fillId="8" borderId="31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7" fillId="8" borderId="31" xfId="0" applyFont="1" applyFill="1" applyBorder="1" applyAlignment="1">
      <alignment wrapText="1"/>
    </xf>
    <xf numFmtId="16" fontId="7" fillId="0" borderId="31" xfId="0" applyNumberFormat="1" applyFont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16" fontId="7" fillId="0" borderId="31" xfId="0" applyNumberFormat="1" applyFont="1" applyBorder="1" applyAlignment="1">
      <alignment horizontal="center" vertical="center" wrapText="1"/>
    </xf>
    <xf numFmtId="164" fontId="7" fillId="6" borderId="0" xfId="1" quotePrefix="1" applyFont="1" applyFill="1" applyBorder="1" applyAlignment="1">
      <alignment horizontal="center"/>
    </xf>
    <xf numFmtId="16" fontId="7" fillId="8" borderId="0" xfId="0" applyNumberFormat="1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53" fillId="12" borderId="29" xfId="0" applyFont="1" applyFill="1" applyBorder="1"/>
    <xf numFmtId="0" fontId="53" fillId="12" borderId="16" xfId="0" applyFont="1" applyFill="1" applyBorder="1"/>
    <xf numFmtId="0" fontId="56" fillId="11" borderId="43" xfId="0" applyFont="1" applyFill="1" applyBorder="1"/>
    <xf numFmtId="0" fontId="57" fillId="0" borderId="0" xfId="0" applyFont="1"/>
    <xf numFmtId="0" fontId="54" fillId="0" borderId="29" xfId="0" applyFont="1" applyBorder="1"/>
    <xf numFmtId="0" fontId="53" fillId="12" borderId="45" xfId="0" applyFont="1" applyFill="1" applyBorder="1" applyAlignment="1">
      <alignment horizontal="center"/>
    </xf>
    <xf numFmtId="16" fontId="54" fillId="0" borderId="45" xfId="0" applyNumberFormat="1" applyFont="1" applyBorder="1" applyAlignment="1">
      <alignment horizontal="center"/>
    </xf>
    <xf numFmtId="0" fontId="54" fillId="0" borderId="45" xfId="0" applyFont="1" applyBorder="1" applyAlignment="1">
      <alignment horizontal="center"/>
    </xf>
    <xf numFmtId="15" fontId="53" fillId="12" borderId="45" xfId="0" applyNumberFormat="1" applyFont="1" applyFill="1" applyBorder="1" applyAlignment="1">
      <alignment horizontal="center"/>
    </xf>
    <xf numFmtId="22" fontId="54" fillId="0" borderId="45" xfId="0" applyNumberFormat="1" applyFont="1" applyBorder="1" applyAlignment="1">
      <alignment horizontal="center"/>
    </xf>
    <xf numFmtId="0" fontId="7" fillId="11" borderId="43" xfId="0" applyFont="1" applyFill="1" applyBorder="1"/>
    <xf numFmtId="0" fontId="20" fillId="7" borderId="10" xfId="0" applyFont="1" applyFill="1" applyBorder="1" applyAlignment="1" applyProtection="1">
      <alignment horizontal="left" vertical="center" wrapText="1"/>
      <protection hidden="1"/>
    </xf>
    <xf numFmtId="0" fontId="20" fillId="8" borderId="72" xfId="0" applyFont="1" applyFill="1" applyBorder="1" applyAlignment="1">
      <alignment wrapText="1"/>
    </xf>
    <xf numFmtId="16" fontId="20" fillId="4" borderId="10" xfId="0" applyNumberFormat="1" applyFont="1" applyFill="1" applyBorder="1" applyAlignment="1">
      <alignment horizontal="center"/>
    </xf>
    <xf numFmtId="16" fontId="63" fillId="0" borderId="31" xfId="0" applyNumberFormat="1" applyFont="1" applyBorder="1" applyAlignment="1">
      <alignment horizontal="center"/>
    </xf>
    <xf numFmtId="0" fontId="20" fillId="0" borderId="31" xfId="0" applyFont="1" applyBorder="1"/>
    <xf numFmtId="16" fontId="20" fillId="4" borderId="31" xfId="0" applyNumberFormat="1" applyFont="1" applyFill="1" applyBorder="1" applyAlignment="1">
      <alignment horizontal="center" wrapText="1"/>
    </xf>
    <xf numFmtId="0" fontId="63" fillId="0" borderId="31" xfId="0" applyFont="1" applyBorder="1" applyAlignment="1">
      <alignment horizontal="center"/>
    </xf>
    <xf numFmtId="16" fontId="20" fillId="4" borderId="0" xfId="0" applyNumberFormat="1" applyFont="1" applyFill="1" applyAlignment="1">
      <alignment horizontal="center" vertical="center"/>
    </xf>
    <xf numFmtId="16" fontId="20" fillId="4" borderId="64" xfId="0" applyNumberFormat="1" applyFont="1" applyFill="1" applyBorder="1" applyAlignment="1">
      <alignment horizontal="center" vertical="center"/>
    </xf>
    <xf numFmtId="16" fontId="20" fillId="4" borderId="54" xfId="0" applyNumberFormat="1" applyFont="1" applyFill="1" applyBorder="1" applyAlignment="1">
      <alignment horizontal="center" vertical="center"/>
    </xf>
    <xf numFmtId="0" fontId="58" fillId="2" borderId="88" xfId="0" applyFont="1" applyFill="1" applyBorder="1" applyAlignment="1"/>
    <xf numFmtId="0" fontId="58" fillId="2" borderId="89" xfId="0" applyFont="1" applyFill="1" applyBorder="1" applyAlignment="1"/>
    <xf numFmtId="0" fontId="58" fillId="2" borderId="90" xfId="0" applyFont="1" applyFill="1" applyBorder="1" applyAlignment="1"/>
    <xf numFmtId="0" fontId="53" fillId="13" borderId="16" xfId="0" applyFont="1" applyFill="1" applyBorder="1" applyAlignment="1"/>
    <xf numFmtId="0" fontId="53" fillId="13" borderId="29" xfId="0" applyFont="1" applyFill="1" applyBorder="1" applyAlignment="1"/>
    <xf numFmtId="0" fontId="59" fillId="13" borderId="18" xfId="0" applyFont="1" applyFill="1" applyBorder="1" applyAlignment="1">
      <alignment horizontal="center"/>
    </xf>
    <xf numFmtId="0" fontId="59" fillId="13" borderId="45" xfId="0" applyFont="1" applyFill="1" applyBorder="1" applyAlignment="1">
      <alignment horizontal="center"/>
    </xf>
    <xf numFmtId="0" fontId="53" fillId="14" borderId="23" xfId="0" applyFont="1" applyFill="1" applyBorder="1" applyAlignment="1">
      <alignment horizontal="center"/>
    </xf>
    <xf numFmtId="0" fontId="53" fillId="14" borderId="45" xfId="0" applyFont="1" applyFill="1" applyBorder="1" applyAlignment="1">
      <alignment horizontal="center"/>
    </xf>
    <xf numFmtId="0" fontId="53" fillId="15" borderId="23" xfId="0" applyFont="1" applyFill="1" applyBorder="1" applyAlignment="1">
      <alignment horizontal="center"/>
    </xf>
    <xf numFmtId="0" fontId="53" fillId="15" borderId="45" xfId="0" applyFont="1" applyFill="1" applyBorder="1" applyAlignment="1">
      <alignment horizontal="center"/>
    </xf>
    <xf numFmtId="0" fontId="53" fillId="12" borderId="23" xfId="0" applyFont="1" applyFill="1" applyBorder="1" applyAlignment="1">
      <alignment horizontal="center"/>
    </xf>
    <xf numFmtId="0" fontId="53" fillId="12" borderId="87" xfId="0" applyFont="1" applyFill="1" applyBorder="1" applyAlignment="1">
      <alignment horizontal="center"/>
    </xf>
    <xf numFmtId="0" fontId="60" fillId="5" borderId="2" xfId="0" applyFont="1" applyFill="1" applyBorder="1" applyAlignment="1"/>
    <xf numFmtId="0" fontId="60" fillId="5" borderId="3" xfId="0" applyFont="1" applyFill="1" applyBorder="1" applyAlignment="1"/>
    <xf numFmtId="0" fontId="60" fillId="5" borderId="82" xfId="0" applyFont="1" applyFill="1" applyBorder="1" applyAlignment="1"/>
    <xf numFmtId="0" fontId="25" fillId="5" borderId="2" xfId="0" applyFont="1" applyFill="1" applyBorder="1" applyAlignment="1"/>
    <xf numFmtId="0" fontId="25" fillId="5" borderId="3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25" fillId="5" borderId="82" xfId="0" applyFont="1" applyFill="1" applyBorder="1" applyAlignment="1"/>
    <xf numFmtId="0" fontId="18" fillId="5" borderId="6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53" fillId="12" borderId="16" xfId="0" applyFont="1" applyFill="1" applyBorder="1" applyAlignment="1"/>
    <xf numFmtId="0" fontId="53" fillId="12" borderId="86" xfId="0" applyFont="1" applyFill="1" applyBorder="1" applyAlignment="1"/>
    <xf numFmtId="0" fontId="53" fillId="12" borderId="18" xfId="0" applyFont="1" applyFill="1" applyBorder="1" applyAlignment="1">
      <alignment horizontal="center" wrapText="1"/>
    </xf>
    <xf numFmtId="0" fontId="53" fillId="12" borderId="46" xfId="0" applyFont="1" applyFill="1" applyBorder="1" applyAlignment="1">
      <alignment horizontal="center"/>
    </xf>
    <xf numFmtId="0" fontId="47" fillId="3" borderId="48" xfId="0" applyFont="1" applyFill="1" applyBorder="1" applyAlignment="1">
      <alignment horizontal="left" vertical="center"/>
    </xf>
    <xf numFmtId="0" fontId="45" fillId="3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4" fillId="5" borderId="19" xfId="2" applyFont="1" applyBorder="1" applyAlignment="1">
      <alignment vertical="center"/>
    </xf>
    <xf numFmtId="0" fontId="25" fillId="10" borderId="22" xfId="0" applyFont="1" applyFill="1" applyBorder="1" applyAlignment="1">
      <alignment horizontal="left"/>
    </xf>
    <xf numFmtId="0" fontId="25" fillId="10" borderId="23" xfId="0" applyFont="1" applyFill="1" applyBorder="1" applyAlignment="1">
      <alignment horizontal="left"/>
    </xf>
    <xf numFmtId="165" fontId="18" fillId="5" borderId="7" xfId="2" applyFont="1" applyBorder="1" applyAlignment="1">
      <alignment horizontal="left" vertical="center"/>
    </xf>
    <xf numFmtId="165" fontId="18" fillId="5" borderId="8" xfId="2" applyFont="1" applyBorder="1" applyAlignment="1">
      <alignment horizontal="left" vertical="center"/>
    </xf>
    <xf numFmtId="165" fontId="18" fillId="5" borderId="9" xfId="2" applyFont="1" applyBorder="1" applyAlignment="1">
      <alignment horizontal="left" vertical="center"/>
    </xf>
    <xf numFmtId="0" fontId="27" fillId="3" borderId="63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5" fillId="5" borderId="32" xfId="0" applyFont="1" applyFill="1" applyBorder="1" applyAlignment="1">
      <alignment horizontal="left"/>
    </xf>
    <xf numFmtId="0" fontId="25" fillId="5" borderId="33" xfId="0" applyFont="1" applyFill="1" applyBorder="1" applyAlignment="1">
      <alignment horizontal="left"/>
    </xf>
    <xf numFmtId="0" fontId="25" fillId="5" borderId="34" xfId="0" applyFont="1" applyFill="1" applyBorder="1" applyAlignment="1">
      <alignment horizontal="left"/>
    </xf>
    <xf numFmtId="0" fontId="25" fillId="5" borderId="0" xfId="0" applyFont="1" applyFill="1" applyAlignment="1">
      <alignment horizontal="left"/>
    </xf>
    <xf numFmtId="0" fontId="25" fillId="5" borderId="39" xfId="0" applyFont="1" applyFill="1" applyBorder="1" applyAlignment="1">
      <alignment horizontal="left" vertical="center"/>
    </xf>
    <xf numFmtId="0" fontId="25" fillId="5" borderId="40" xfId="0" applyFont="1" applyFill="1" applyBorder="1" applyAlignment="1">
      <alignment horizontal="left" vertical="center"/>
    </xf>
    <xf numFmtId="165" fontId="18" fillId="5" borderId="91" xfId="2" applyFont="1" applyBorder="1" applyAlignment="1">
      <alignment horizontal="left" vertical="center"/>
    </xf>
    <xf numFmtId="165" fontId="18" fillId="5" borderId="92" xfId="2" applyFont="1" applyBorder="1" applyAlignment="1">
      <alignment horizontal="left" vertical="center"/>
    </xf>
    <xf numFmtId="165" fontId="18" fillId="5" borderId="93" xfId="2" applyFont="1" applyBorder="1" applyAlignment="1">
      <alignment horizontal="left" vertical="center"/>
    </xf>
    <xf numFmtId="0" fontId="40" fillId="16" borderId="10" xfId="0" applyNumberFormat="1" applyFont="1" applyFill="1" applyBorder="1" applyAlignment="1"/>
    <xf numFmtId="0" fontId="40" fillId="16" borderId="10" xfId="0" applyNumberFormat="1" applyFont="1" applyFill="1" applyBorder="1" applyAlignment="1">
      <alignment horizontal="center"/>
    </xf>
    <xf numFmtId="166" fontId="40" fillId="16" borderId="10" xfId="0" applyNumberFormat="1" applyFont="1" applyFill="1" applyBorder="1" applyAlignment="1">
      <alignment horizontal="center"/>
    </xf>
    <xf numFmtId="166" fontId="40" fillId="16" borderId="30" xfId="0" applyNumberFormat="1" applyFont="1" applyFill="1" applyBorder="1" applyAlignment="1">
      <alignment horizontal="center"/>
    </xf>
    <xf numFmtId="166" fontId="40" fillId="16" borderId="28" xfId="0" applyNumberFormat="1" applyFont="1" applyFill="1" applyBorder="1" applyAlignment="1">
      <alignment horizontal="center"/>
    </xf>
    <xf numFmtId="166" fontId="40" fillId="16" borderId="10" xfId="0" applyNumberFormat="1" applyFont="1" applyFill="1" applyBorder="1" applyAlignment="1">
      <alignment horizontal="center" vertical="center"/>
    </xf>
    <xf numFmtId="0" fontId="64" fillId="0" borderId="10" xfId="0" applyNumberFormat="1" applyFont="1" applyFill="1" applyBorder="1" applyAlignment="1">
      <alignment horizontal="center" vertical="center" wrapText="1"/>
    </xf>
    <xf numFmtId="49" fontId="65" fillId="0" borderId="94" xfId="0" applyNumberFormat="1" applyFont="1" applyFill="1" applyBorder="1" applyAlignment="1">
      <alignment horizontal="center" vertical="center" wrapText="1"/>
    </xf>
    <xf numFmtId="49" fontId="66" fillId="0" borderId="94" xfId="0" applyNumberFormat="1" applyFont="1" applyFill="1" applyBorder="1" applyAlignment="1">
      <alignment horizontal="center" vertical="center" wrapText="1"/>
    </xf>
    <xf numFmtId="49" fontId="65" fillId="0" borderId="94" xfId="0" applyNumberFormat="1" applyFont="1" applyBorder="1" applyAlignment="1">
      <alignment horizontal="center" vertical="center" wrapText="1"/>
    </xf>
    <xf numFmtId="166" fontId="67" fillId="0" borderId="55" xfId="0" applyNumberFormat="1" applyFont="1" applyFill="1" applyBorder="1" applyAlignment="1">
      <alignment horizontal="center" vertical="center"/>
    </xf>
    <xf numFmtId="0" fontId="68" fillId="0" borderId="95" xfId="0" applyFont="1" applyBorder="1" applyAlignment="1">
      <alignment horizontal="center" vertical="center" wrapText="1"/>
    </xf>
    <xf numFmtId="0" fontId="64" fillId="0" borderId="10" xfId="0" applyNumberFormat="1" applyFont="1" applyFill="1" applyBorder="1" applyAlignment="1">
      <alignment horizontal="center" vertical="center"/>
    </xf>
    <xf numFmtId="49" fontId="69" fillId="0" borderId="96" xfId="0" applyNumberFormat="1" applyFont="1" applyFill="1" applyBorder="1" applyAlignment="1">
      <alignment horizontal="center" vertical="center" wrapText="1"/>
    </xf>
    <xf numFmtId="0" fontId="68" fillId="0" borderId="97" xfId="0" applyFont="1" applyBorder="1" applyAlignment="1">
      <alignment horizontal="center" vertical="center" wrapText="1"/>
    </xf>
    <xf numFmtId="0" fontId="70" fillId="0" borderId="0" xfId="0" applyFont="1"/>
    <xf numFmtId="0" fontId="64" fillId="0" borderId="96" xfId="0" applyNumberFormat="1" applyFont="1" applyFill="1" applyBorder="1" applyAlignment="1">
      <alignment horizontal="center" vertical="center"/>
    </xf>
    <xf numFmtId="0" fontId="68" fillId="0" borderId="98" xfId="0" applyFont="1" applyBorder="1" applyAlignment="1">
      <alignment horizontal="center" vertical="center" wrapText="1"/>
    </xf>
    <xf numFmtId="166" fontId="71" fillId="0" borderId="96" xfId="0" applyNumberFormat="1" applyFont="1" applyFill="1" applyBorder="1" applyAlignment="1">
      <alignment horizontal="center" vertical="center"/>
    </xf>
    <xf numFmtId="49" fontId="72" fillId="0" borderId="96" xfId="0" applyNumberFormat="1" applyFont="1" applyFill="1" applyBorder="1" applyAlignment="1">
      <alignment horizontal="center" vertical="center" wrapText="1"/>
    </xf>
    <xf numFmtId="0" fontId="68" fillId="0" borderId="99" xfId="0" applyFont="1" applyBorder="1" applyAlignment="1">
      <alignment horizontal="center" vertical="center" wrapText="1"/>
    </xf>
    <xf numFmtId="0" fontId="68" fillId="0" borderId="100" xfId="0" applyFont="1" applyBorder="1" applyAlignment="1">
      <alignment horizontal="center" vertical="center" wrapText="1"/>
    </xf>
    <xf numFmtId="0" fontId="68" fillId="0" borderId="55" xfId="0" applyFont="1" applyBorder="1" applyAlignment="1">
      <alignment horizontal="center" vertical="center" wrapText="1"/>
    </xf>
    <xf numFmtId="166" fontId="71" fillId="0" borderId="55" xfId="0" applyNumberFormat="1" applyFont="1" applyFill="1" applyBorder="1" applyAlignment="1">
      <alignment horizontal="center" vertical="center"/>
    </xf>
    <xf numFmtId="49" fontId="72" fillId="0" borderId="55" xfId="0" applyNumberFormat="1" applyFont="1" applyFill="1" applyBorder="1" applyAlignment="1">
      <alignment horizontal="center" vertical="center" wrapText="1"/>
    </xf>
    <xf numFmtId="0" fontId="73" fillId="16" borderId="0" xfId="0" applyNumberFormat="1" applyFont="1" applyFill="1" applyAlignment="1"/>
    <xf numFmtId="164" fontId="74" fillId="0" borderId="0" xfId="0" applyNumberFormat="1" applyFont="1"/>
    <xf numFmtId="0" fontId="75" fillId="0" borderId="0" xfId="0" applyFont="1"/>
    <xf numFmtId="164" fontId="75" fillId="0" borderId="0" xfId="0" applyNumberFormat="1" applyFont="1" applyFill="1" applyAlignment="1"/>
    <xf numFmtId="164" fontId="34" fillId="0" borderId="0" xfId="0" applyNumberFormat="1" applyFont="1" applyFill="1" applyAlignment="1"/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520699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A38" sqref="A38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40" t="s">
        <v>210</v>
      </c>
      <c r="B2" s="341" t="s">
        <v>211</v>
      </c>
      <c r="C2" s="342" t="s">
        <v>212</v>
      </c>
      <c r="D2" s="342" t="s">
        <v>213</v>
      </c>
      <c r="E2" s="343" t="s">
        <v>74</v>
      </c>
      <c r="F2" s="344"/>
      <c r="G2" s="345" t="s">
        <v>214</v>
      </c>
      <c r="H2" s="342" t="s">
        <v>215</v>
      </c>
    </row>
    <row r="3" spans="1:8">
      <c r="A3" s="346" t="s">
        <v>216</v>
      </c>
      <c r="B3" s="347" t="s">
        <v>217</v>
      </c>
      <c r="C3" s="347" t="s">
        <v>221</v>
      </c>
      <c r="D3" s="348" t="s">
        <v>222</v>
      </c>
      <c r="E3" s="349" t="s">
        <v>223</v>
      </c>
      <c r="F3" s="350" t="s">
        <v>218</v>
      </c>
      <c r="G3" s="350" t="s">
        <v>219</v>
      </c>
      <c r="H3" s="351" t="s">
        <v>220</v>
      </c>
    </row>
    <row r="4" spans="1:8" s="355" customFormat="1">
      <c r="A4" s="352"/>
      <c r="B4" s="347" t="s">
        <v>217</v>
      </c>
      <c r="C4" s="347" t="s">
        <v>246</v>
      </c>
      <c r="D4" s="348" t="s">
        <v>247</v>
      </c>
      <c r="E4" s="349" t="s">
        <v>254</v>
      </c>
      <c r="F4" s="350" t="s">
        <v>218</v>
      </c>
      <c r="G4" s="353" t="s">
        <v>219</v>
      </c>
      <c r="H4" s="354"/>
    </row>
    <row r="5" spans="1:8" s="355" customFormat="1">
      <c r="A5" s="356"/>
      <c r="B5" s="347" t="s">
        <v>217</v>
      </c>
      <c r="C5" s="347" t="s">
        <v>248</v>
      </c>
      <c r="D5" s="348" t="s">
        <v>249</v>
      </c>
      <c r="E5" s="349" t="s">
        <v>255</v>
      </c>
      <c r="F5" s="350" t="s">
        <v>218</v>
      </c>
      <c r="G5" s="353" t="s">
        <v>219</v>
      </c>
      <c r="H5" s="354"/>
    </row>
    <row r="6" spans="1:8" s="355" customFormat="1">
      <c r="A6" s="356"/>
      <c r="B6" s="347" t="s">
        <v>217</v>
      </c>
      <c r="C6" s="347" t="s">
        <v>250</v>
      </c>
      <c r="D6" s="348" t="s">
        <v>251</v>
      </c>
      <c r="E6" s="349" t="s">
        <v>256</v>
      </c>
      <c r="F6" s="350" t="s">
        <v>218</v>
      </c>
      <c r="G6" s="353" t="s">
        <v>219</v>
      </c>
      <c r="H6" s="354"/>
    </row>
    <row r="7" spans="1:8" s="355" customFormat="1">
      <c r="A7" s="356"/>
      <c r="B7" s="347" t="s">
        <v>217</v>
      </c>
      <c r="C7" s="347" t="s">
        <v>252</v>
      </c>
      <c r="D7" s="348" t="s">
        <v>253</v>
      </c>
      <c r="E7" s="349" t="s">
        <v>257</v>
      </c>
      <c r="F7" s="350" t="s">
        <v>218</v>
      </c>
      <c r="G7" s="350" t="s">
        <v>219</v>
      </c>
      <c r="H7" s="357"/>
    </row>
    <row r="8" spans="1:8" s="355" customFormat="1">
      <c r="A8" s="356"/>
      <c r="B8" s="347" t="s">
        <v>224</v>
      </c>
      <c r="C8" s="347" t="s">
        <v>246</v>
      </c>
      <c r="D8" s="348" t="s">
        <v>258</v>
      </c>
      <c r="E8" s="349" t="s">
        <v>262</v>
      </c>
      <c r="F8" s="358" t="s">
        <v>225</v>
      </c>
      <c r="G8" s="359" t="s">
        <v>226</v>
      </c>
      <c r="H8" s="360" t="s">
        <v>227</v>
      </c>
    </row>
    <row r="9" spans="1:8" s="355" customFormat="1">
      <c r="A9" s="356"/>
      <c r="B9" s="347" t="s">
        <v>224</v>
      </c>
      <c r="C9" s="347" t="s">
        <v>248</v>
      </c>
      <c r="D9" s="348" t="s">
        <v>259</v>
      </c>
      <c r="E9" s="349" t="s">
        <v>263</v>
      </c>
      <c r="F9" s="358" t="s">
        <v>225</v>
      </c>
      <c r="G9" s="359" t="s">
        <v>226</v>
      </c>
      <c r="H9" s="361"/>
    </row>
    <row r="10" spans="1:8" s="355" customFormat="1">
      <c r="A10" s="356"/>
      <c r="B10" s="347" t="s">
        <v>224</v>
      </c>
      <c r="C10" s="347" t="s">
        <v>250</v>
      </c>
      <c r="D10" s="348" t="s">
        <v>260</v>
      </c>
      <c r="E10" s="349" t="s">
        <v>264</v>
      </c>
      <c r="F10" s="358" t="s">
        <v>225</v>
      </c>
      <c r="G10" s="359" t="s">
        <v>226</v>
      </c>
      <c r="H10" s="361"/>
    </row>
    <row r="11" spans="1:8" s="355" customFormat="1">
      <c r="A11" s="356"/>
      <c r="B11" s="347" t="s">
        <v>224</v>
      </c>
      <c r="C11" s="347" t="s">
        <v>252</v>
      </c>
      <c r="D11" s="348" t="s">
        <v>261</v>
      </c>
      <c r="E11" s="349" t="s">
        <v>265</v>
      </c>
      <c r="F11" s="358" t="s">
        <v>225</v>
      </c>
      <c r="G11" s="359" t="s">
        <v>226</v>
      </c>
      <c r="H11" s="362"/>
    </row>
    <row r="12" spans="1:8" s="355" customFormat="1">
      <c r="A12" s="356"/>
      <c r="B12" s="347" t="s">
        <v>228</v>
      </c>
      <c r="C12" s="347" t="s">
        <v>246</v>
      </c>
      <c r="D12" s="348" t="s">
        <v>266</v>
      </c>
      <c r="E12" s="349" t="s">
        <v>270</v>
      </c>
      <c r="F12" s="363" t="s">
        <v>229</v>
      </c>
      <c r="G12" s="364" t="s">
        <v>230</v>
      </c>
      <c r="H12" s="360" t="s">
        <v>231</v>
      </c>
    </row>
    <row r="13" spans="1:8" s="355" customFormat="1">
      <c r="A13" s="356"/>
      <c r="B13" s="347" t="s">
        <v>228</v>
      </c>
      <c r="C13" s="347" t="s">
        <v>248</v>
      </c>
      <c r="D13" s="348" t="s">
        <v>267</v>
      </c>
      <c r="E13" s="349" t="s">
        <v>271</v>
      </c>
      <c r="F13" s="363" t="s">
        <v>229</v>
      </c>
      <c r="G13" s="364" t="s">
        <v>230</v>
      </c>
      <c r="H13" s="361"/>
    </row>
    <row r="14" spans="1:8" s="355" customFormat="1">
      <c r="A14" s="356"/>
      <c r="B14" s="347" t="s">
        <v>228</v>
      </c>
      <c r="C14" s="347" t="s">
        <v>250</v>
      </c>
      <c r="D14" s="348" t="s">
        <v>268</v>
      </c>
      <c r="E14" s="349" t="s">
        <v>272</v>
      </c>
      <c r="F14" s="363" t="s">
        <v>229</v>
      </c>
      <c r="G14" s="364" t="s">
        <v>230</v>
      </c>
      <c r="H14" s="361"/>
    </row>
    <row r="15" spans="1:8" s="355" customFormat="1">
      <c r="A15" s="356"/>
      <c r="B15" s="347" t="s">
        <v>228</v>
      </c>
      <c r="C15" s="347" t="s">
        <v>252</v>
      </c>
      <c r="D15" s="348" t="s">
        <v>269</v>
      </c>
      <c r="E15" s="349" t="s">
        <v>273</v>
      </c>
      <c r="F15" s="358" t="s">
        <v>229</v>
      </c>
      <c r="G15" s="359" t="s">
        <v>230</v>
      </c>
      <c r="H15" s="362"/>
    </row>
    <row r="16" spans="1:8" s="355" customFormat="1">
      <c r="A16" s="356"/>
      <c r="B16" s="347" t="s">
        <v>232</v>
      </c>
      <c r="C16" s="347" t="s">
        <v>221</v>
      </c>
      <c r="D16" s="348" t="s">
        <v>235</v>
      </c>
      <c r="E16" s="349" t="s">
        <v>236</v>
      </c>
      <c r="F16" s="358" t="s">
        <v>233</v>
      </c>
      <c r="G16" s="353" t="s">
        <v>226</v>
      </c>
      <c r="H16" s="360" t="s">
        <v>234</v>
      </c>
    </row>
    <row r="17" spans="1:8" s="355" customFormat="1">
      <c r="A17" s="356"/>
      <c r="B17" s="347" t="s">
        <v>232</v>
      </c>
      <c r="C17" s="347" t="s">
        <v>246</v>
      </c>
      <c r="D17" s="348" t="s">
        <v>274</v>
      </c>
      <c r="E17" s="349" t="s">
        <v>278</v>
      </c>
      <c r="F17" s="358" t="s">
        <v>233</v>
      </c>
      <c r="G17" s="353" t="s">
        <v>226</v>
      </c>
      <c r="H17" s="361"/>
    </row>
    <row r="18" spans="1:8" s="355" customFormat="1">
      <c r="A18" s="356"/>
      <c r="B18" s="347" t="s">
        <v>232</v>
      </c>
      <c r="C18" s="347" t="s">
        <v>248</v>
      </c>
      <c r="D18" s="348" t="s">
        <v>275</v>
      </c>
      <c r="E18" s="349" t="s">
        <v>279</v>
      </c>
      <c r="F18" s="358" t="s">
        <v>233</v>
      </c>
      <c r="G18" s="353" t="s">
        <v>226</v>
      </c>
      <c r="H18" s="361"/>
    </row>
    <row r="19" spans="1:8" s="355" customFormat="1">
      <c r="A19" s="356"/>
      <c r="B19" s="347" t="s">
        <v>232</v>
      </c>
      <c r="C19" s="347" t="s">
        <v>250</v>
      </c>
      <c r="D19" s="348" t="s">
        <v>276</v>
      </c>
      <c r="E19" s="349" t="s">
        <v>280</v>
      </c>
      <c r="F19" s="358" t="s">
        <v>233</v>
      </c>
      <c r="G19" s="353" t="s">
        <v>226</v>
      </c>
      <c r="H19" s="361"/>
    </row>
    <row r="20" spans="1:8" s="355" customFormat="1">
      <c r="A20" s="356"/>
      <c r="B20" s="347" t="s">
        <v>232</v>
      </c>
      <c r="C20" s="347" t="s">
        <v>252</v>
      </c>
      <c r="D20" s="348" t="s">
        <v>277</v>
      </c>
      <c r="E20" s="349" t="s">
        <v>281</v>
      </c>
      <c r="F20" s="358" t="s">
        <v>233</v>
      </c>
      <c r="G20" s="353" t="s">
        <v>226</v>
      </c>
      <c r="H20" s="362"/>
    </row>
    <row r="22" spans="1:8">
      <c r="A22" s="365" t="s">
        <v>237</v>
      </c>
    </row>
    <row r="23" spans="1:8">
      <c r="A23" s="192" t="s">
        <v>238</v>
      </c>
    </row>
    <row r="24" spans="1:8">
      <c r="A24" s="366" t="s">
        <v>239</v>
      </c>
    </row>
    <row r="25" spans="1:8">
      <c r="A25" s="366" t="s">
        <v>240</v>
      </c>
    </row>
    <row r="26" spans="1:8" s="185" customFormat="1" ht="14.25">
      <c r="A26" s="63" t="s">
        <v>241</v>
      </c>
    </row>
    <row r="27" spans="1:8">
      <c r="A27" s="367" t="s">
        <v>242</v>
      </c>
    </row>
    <row r="28" spans="1:8">
      <c r="A28" s="368" t="s">
        <v>243</v>
      </c>
    </row>
    <row r="29" spans="1:8">
      <c r="A29" s="368" t="s">
        <v>244</v>
      </c>
    </row>
    <row r="30" spans="1:8">
      <c r="A30" s="369" t="s">
        <v>245</v>
      </c>
    </row>
  </sheetData>
  <mergeCells count="6">
    <mergeCell ref="E2:F2"/>
    <mergeCell ref="A3:A20"/>
    <mergeCell ref="H3:H7"/>
    <mergeCell ref="H8:H11"/>
    <mergeCell ref="H12:H15"/>
    <mergeCell ref="H16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8"/>
  <sheetViews>
    <sheetView zoomScale="110" zoomScaleNormal="110" workbookViewId="0">
      <selection activeCell="J10" sqref="J10"/>
    </sheetView>
  </sheetViews>
  <sheetFormatPr defaultRowHeight="15"/>
  <cols>
    <col min="1" max="1" width="48" customWidth="1"/>
    <col min="2" max="2" width="36.42578125" bestFit="1" customWidth="1"/>
    <col min="3" max="9" width="15.140625" customWidth="1"/>
    <col min="10" max="10" width="12.7109375" customWidth="1"/>
    <col min="11" max="11" width="12.5703125" customWidth="1"/>
  </cols>
  <sheetData>
    <row r="1" spans="1:12" ht="15" customHeight="1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2" ht="15" customHeight="1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ht="15" customHeight="1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ht="34.5" customHeight="1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</row>
    <row r="5" spans="1:12" s="1" customFormat="1" ht="21">
      <c r="A5" s="1" t="s">
        <v>1</v>
      </c>
      <c r="B5" s="2"/>
      <c r="C5" s="2"/>
      <c r="D5" s="2"/>
      <c r="E5" s="2"/>
      <c r="F5" s="2"/>
      <c r="G5" s="2"/>
    </row>
    <row r="6" spans="1:12" s="1" customFormat="1" ht="21">
      <c r="B6" s="2"/>
      <c r="C6" s="2"/>
      <c r="D6" s="2"/>
      <c r="E6" s="2"/>
      <c r="F6" s="2"/>
      <c r="G6" s="2"/>
    </row>
    <row r="7" spans="1:12" s="1" customFormat="1" ht="21.75" thickBot="1">
      <c r="A7" s="192" t="s">
        <v>2</v>
      </c>
      <c r="B7"/>
      <c r="C7"/>
      <c r="D7"/>
      <c r="E7"/>
      <c r="F7"/>
      <c r="G7"/>
      <c r="H7"/>
      <c r="I7"/>
      <c r="J7"/>
      <c r="K7"/>
      <c r="L7"/>
    </row>
    <row r="8" spans="1:12" s="1" customFormat="1" ht="21.75" thickBot="1">
      <c r="A8" s="189" t="s">
        <v>3</v>
      </c>
      <c r="B8" s="190"/>
      <c r="C8" s="190"/>
      <c r="D8" s="190"/>
      <c r="E8" s="190"/>
      <c r="F8" s="190"/>
      <c r="G8" s="190"/>
      <c r="H8" s="215"/>
      <c r="I8"/>
      <c r="J8"/>
      <c r="K8"/>
    </row>
    <row r="9" spans="1:12" s="1" customFormat="1" ht="45.75" thickBot="1">
      <c r="A9" s="196" t="s">
        <v>4</v>
      </c>
      <c r="B9" s="197" t="s">
        <v>5</v>
      </c>
      <c r="C9" s="198" t="s">
        <v>6</v>
      </c>
      <c r="D9" s="198" t="s">
        <v>7</v>
      </c>
      <c r="E9" s="198" t="s">
        <v>8</v>
      </c>
      <c r="F9" s="198" t="s">
        <v>9</v>
      </c>
      <c r="G9" s="198" t="s">
        <v>10</v>
      </c>
      <c r="H9" s="216" t="s">
        <v>11</v>
      </c>
      <c r="I9"/>
      <c r="J9"/>
      <c r="K9"/>
    </row>
    <row r="10" spans="1:12" s="1" customFormat="1" ht="21.75" thickBot="1">
      <c r="A10" s="280" t="s">
        <v>12</v>
      </c>
      <c r="B10" s="209">
        <v>45261</v>
      </c>
      <c r="C10" s="3">
        <v>45263</v>
      </c>
      <c r="D10" s="4">
        <v>45265</v>
      </c>
      <c r="E10" s="4">
        <v>45291</v>
      </c>
      <c r="F10" s="4">
        <v>45295</v>
      </c>
      <c r="G10" s="4">
        <v>45297</v>
      </c>
      <c r="H10" s="5">
        <v>45301</v>
      </c>
      <c r="I10" s="187"/>
      <c r="J10"/>
      <c r="K10"/>
    </row>
    <row r="11" spans="1:12" s="1" customFormat="1" ht="21">
      <c r="A11" s="207" t="s">
        <v>13</v>
      </c>
      <c r="B11" s="210">
        <v>45268</v>
      </c>
      <c r="C11" s="199">
        <v>45270</v>
      </c>
      <c r="D11" s="9">
        <v>45272</v>
      </c>
      <c r="E11" s="9">
        <v>45298</v>
      </c>
      <c r="F11" s="9">
        <v>45302</v>
      </c>
      <c r="G11" s="9">
        <v>45304</v>
      </c>
      <c r="H11" s="8">
        <v>45308</v>
      </c>
      <c r="I11" s="187"/>
      <c r="J11" s="185"/>
      <c r="K11" s="185"/>
    </row>
    <row r="12" spans="1:12" s="1" customFormat="1" ht="21">
      <c r="A12" s="207" t="s">
        <v>14</v>
      </c>
      <c r="B12" s="210">
        <v>45275</v>
      </c>
      <c r="C12" s="199">
        <v>45277</v>
      </c>
      <c r="D12" s="9">
        <v>45279</v>
      </c>
      <c r="E12" s="9">
        <v>45305</v>
      </c>
      <c r="F12" s="9">
        <v>45309</v>
      </c>
      <c r="G12" s="9">
        <v>45311</v>
      </c>
      <c r="H12" s="8">
        <v>45315</v>
      </c>
      <c r="I12" s="187"/>
      <c r="J12" s="185"/>
      <c r="K12" s="185"/>
    </row>
    <row r="13" spans="1:12" s="1" customFormat="1" ht="21.75" thickBot="1">
      <c r="A13" s="208" t="s">
        <v>15</v>
      </c>
      <c r="B13" s="211">
        <v>45282</v>
      </c>
      <c r="C13" s="212">
        <v>45284</v>
      </c>
      <c r="D13" s="213">
        <v>45286</v>
      </c>
      <c r="E13" s="213">
        <v>45312</v>
      </c>
      <c r="F13" s="213">
        <v>45316</v>
      </c>
      <c r="G13" s="213">
        <v>45318</v>
      </c>
      <c r="H13" s="214">
        <v>45322</v>
      </c>
      <c r="I13" s="187"/>
      <c r="J13" s="185"/>
      <c r="K13" s="185"/>
    </row>
    <row r="14" spans="1:12" s="1" customFormat="1" ht="21">
      <c r="A14"/>
      <c r="B14"/>
      <c r="C14" s="186"/>
      <c r="D14" s="186"/>
      <c r="E14" s="186"/>
      <c r="F14" s="186"/>
      <c r="G14" s="186"/>
      <c r="H14" s="187"/>
      <c r="I14" s="187"/>
      <c r="J14"/>
      <c r="K14"/>
      <c r="L14"/>
    </row>
    <row r="15" spans="1:12" s="1" customFormat="1" ht="21.75" thickBot="1">
      <c r="A15"/>
      <c r="B15"/>
      <c r="C15" s="186"/>
      <c r="D15" s="186"/>
      <c r="E15" s="186"/>
      <c r="F15" s="186"/>
      <c r="G15" s="186"/>
      <c r="H15" s="187"/>
      <c r="I15" s="187"/>
      <c r="J15"/>
      <c r="K15"/>
      <c r="L15"/>
    </row>
    <row r="16" spans="1:12" s="1" customFormat="1" ht="21.75" thickBot="1">
      <c r="A16" s="191" t="s">
        <v>16</v>
      </c>
      <c r="B16" s="191"/>
      <c r="C16" s="217"/>
      <c r="D16" s="217"/>
      <c r="E16" s="217"/>
      <c r="F16" s="217"/>
      <c r="G16" s="218"/>
      <c r="H16" s="187"/>
      <c r="I16" s="187"/>
    </row>
    <row r="17" spans="1:11" s="1" customFormat="1" ht="45.75" thickBot="1">
      <c r="A17" s="200" t="s">
        <v>4</v>
      </c>
      <c r="B17" s="153" t="s">
        <v>17</v>
      </c>
      <c r="C17" s="201" t="s">
        <v>6</v>
      </c>
      <c r="D17" s="201" t="s">
        <v>7</v>
      </c>
      <c r="E17" s="201" t="s">
        <v>18</v>
      </c>
      <c r="F17" s="201" t="s">
        <v>11</v>
      </c>
      <c r="G17" s="202" t="s">
        <v>19</v>
      </c>
      <c r="H17" s="187"/>
      <c r="I17" s="187"/>
    </row>
    <row r="18" spans="1:11" s="1" customFormat="1" ht="21">
      <c r="A18" s="206" t="s">
        <v>20</v>
      </c>
      <c r="B18" s="209">
        <v>45261</v>
      </c>
      <c r="C18" s="3">
        <v>45262</v>
      </c>
      <c r="D18" s="3">
        <v>45264</v>
      </c>
      <c r="E18" s="4">
        <v>45295</v>
      </c>
      <c r="F18" s="4">
        <v>45300</v>
      </c>
      <c r="G18" s="5">
        <v>45304</v>
      </c>
      <c r="H18" s="187"/>
      <c r="I18" s="187"/>
    </row>
    <row r="19" spans="1:11" s="1" customFormat="1" ht="21">
      <c r="A19" s="207" t="s">
        <v>21</v>
      </c>
      <c r="B19" s="210">
        <v>45268</v>
      </c>
      <c r="C19" s="199">
        <v>45269</v>
      </c>
      <c r="D19" s="199">
        <v>45271</v>
      </c>
      <c r="E19" s="9">
        <v>45302</v>
      </c>
      <c r="F19" s="9">
        <v>45307</v>
      </c>
      <c r="G19" s="8">
        <v>45311</v>
      </c>
      <c r="H19" s="187"/>
      <c r="I19" s="187"/>
    </row>
    <row r="20" spans="1:11" s="1" customFormat="1" ht="21">
      <c r="A20" s="207" t="s">
        <v>22</v>
      </c>
      <c r="B20" s="210">
        <v>45275</v>
      </c>
      <c r="C20" s="199">
        <v>45276</v>
      </c>
      <c r="D20" s="199">
        <v>45278</v>
      </c>
      <c r="E20" s="9">
        <v>45309</v>
      </c>
      <c r="F20" s="9">
        <v>45314</v>
      </c>
      <c r="G20" s="8">
        <v>45318</v>
      </c>
      <c r="H20" s="187"/>
      <c r="I20" s="187"/>
    </row>
    <row r="21" spans="1:11" s="1" customFormat="1" ht="21.75" thickBot="1">
      <c r="A21" s="208" t="s">
        <v>23</v>
      </c>
      <c r="B21" s="211">
        <v>45282</v>
      </c>
      <c r="C21" s="212">
        <v>45283</v>
      </c>
      <c r="D21" s="212">
        <v>45285</v>
      </c>
      <c r="E21" s="213">
        <v>45316</v>
      </c>
      <c r="F21" s="213">
        <v>45321</v>
      </c>
      <c r="G21" s="214">
        <v>45325</v>
      </c>
      <c r="H21" s="187"/>
      <c r="I21" s="187"/>
    </row>
    <row r="22" spans="1:11" s="1" customFormat="1" ht="21">
      <c r="A22" s="186"/>
      <c r="B22"/>
      <c r="C22" s="186"/>
      <c r="D22" s="186"/>
      <c r="E22" s="186"/>
      <c r="F22" s="186"/>
      <c r="G22" s="186"/>
      <c r="H22" s="187"/>
      <c r="I22" s="187"/>
    </row>
    <row r="23" spans="1:11" s="1" customFormat="1" ht="21.75" thickBot="1">
      <c r="A23" s="186"/>
      <c r="B23"/>
      <c r="C23" s="186"/>
      <c r="D23" s="186"/>
      <c r="E23" s="186"/>
      <c r="F23" s="186"/>
      <c r="G23" s="186"/>
      <c r="H23" s="187"/>
      <c r="I23" s="187"/>
    </row>
    <row r="24" spans="1:11" s="1" customFormat="1" ht="21.75" thickBot="1">
      <c r="A24" s="193" t="s">
        <v>24</v>
      </c>
      <c r="B24" s="194"/>
      <c r="C24" s="194"/>
      <c r="D24" s="194"/>
      <c r="E24" s="194"/>
      <c r="F24" s="194"/>
      <c r="G24" s="194"/>
      <c r="H24" s="195"/>
      <c r="I24" s="188"/>
    </row>
    <row r="25" spans="1:11" s="1" customFormat="1" ht="45">
      <c r="A25" s="203" t="s">
        <v>4</v>
      </c>
      <c r="B25" s="204" t="s">
        <v>25</v>
      </c>
      <c r="C25" s="205" t="s">
        <v>26</v>
      </c>
      <c r="D25" s="205" t="s">
        <v>7</v>
      </c>
      <c r="E25" s="205" t="s">
        <v>27</v>
      </c>
      <c r="F25" s="205" t="s">
        <v>28</v>
      </c>
      <c r="G25" s="205" t="s">
        <v>29</v>
      </c>
      <c r="H25" s="46" t="s">
        <v>30</v>
      </c>
      <c r="I25" s="188"/>
    </row>
    <row r="26" spans="1:11" s="1" customFormat="1" ht="21">
      <c r="A26" s="219" t="s">
        <v>31</v>
      </c>
      <c r="B26" s="199">
        <v>45261</v>
      </c>
      <c r="C26" s="39">
        <v>45263</v>
      </c>
      <c r="D26" s="39">
        <v>45264</v>
      </c>
      <c r="E26" s="39">
        <v>45292</v>
      </c>
      <c r="F26" s="39">
        <v>45296</v>
      </c>
      <c r="G26" s="39">
        <v>45300</v>
      </c>
      <c r="H26" s="220">
        <v>45303</v>
      </c>
      <c r="I26" s="188"/>
    </row>
    <row r="27" spans="1:11" s="1" customFormat="1" ht="21">
      <c r="A27" s="219" t="s">
        <v>32</v>
      </c>
      <c r="B27" s="39">
        <v>45268</v>
      </c>
      <c r="C27" s="39">
        <v>45270</v>
      </c>
      <c r="D27" s="39">
        <v>45271</v>
      </c>
      <c r="E27" s="39">
        <v>45299</v>
      </c>
      <c r="F27" s="39">
        <v>45303</v>
      </c>
      <c r="G27" s="39">
        <v>45307</v>
      </c>
      <c r="H27" s="220">
        <v>45310</v>
      </c>
      <c r="I27" s="188"/>
    </row>
    <row r="28" spans="1:11" s="1" customFormat="1" ht="21">
      <c r="A28" s="219" t="s">
        <v>33</v>
      </c>
      <c r="B28" s="39">
        <v>45275</v>
      </c>
      <c r="C28" s="39">
        <v>45277</v>
      </c>
      <c r="D28" s="39">
        <v>45278</v>
      </c>
      <c r="E28" s="39">
        <v>45306</v>
      </c>
      <c r="F28" s="39">
        <v>45310</v>
      </c>
      <c r="G28" s="39">
        <v>45314</v>
      </c>
      <c r="H28" s="220">
        <v>45317</v>
      </c>
      <c r="I28" s="188"/>
    </row>
    <row r="29" spans="1:11" s="1" customFormat="1" ht="21.75" thickBot="1">
      <c r="A29" s="221" t="s">
        <v>34</v>
      </c>
      <c r="B29" s="222">
        <v>45282</v>
      </c>
      <c r="C29" s="222">
        <v>45284</v>
      </c>
      <c r="D29" s="222">
        <v>45285</v>
      </c>
      <c r="E29" s="222">
        <v>45314</v>
      </c>
      <c r="F29" s="222">
        <v>45317</v>
      </c>
      <c r="G29" s="222">
        <v>45321</v>
      </c>
      <c r="H29" s="223">
        <v>45324</v>
      </c>
      <c r="I29" s="188"/>
    </row>
    <row r="30" spans="1:11" s="1" customFormat="1" ht="21">
      <c r="B30" s="2"/>
      <c r="C30" s="2"/>
      <c r="D30" s="2"/>
      <c r="E30" s="2"/>
      <c r="F30" s="2"/>
      <c r="G30" s="2"/>
    </row>
    <row r="32" spans="1:11">
      <c r="A32" s="94" t="s">
        <v>35</v>
      </c>
      <c r="B32" s="94"/>
      <c r="C32" s="94"/>
      <c r="D32" s="94"/>
      <c r="E32" s="94"/>
      <c r="F32" s="94"/>
      <c r="G32" s="94"/>
      <c r="H32" s="94"/>
      <c r="I32" s="94"/>
      <c r="K32" s="160"/>
    </row>
    <row r="33" spans="1:9" ht="30">
      <c r="A33" s="155" t="s">
        <v>4</v>
      </c>
      <c r="B33" s="159" t="s">
        <v>36</v>
      </c>
      <c r="C33" s="159" t="s">
        <v>37</v>
      </c>
      <c r="D33" s="159" t="s">
        <v>7</v>
      </c>
      <c r="E33" s="159" t="s">
        <v>38</v>
      </c>
      <c r="F33" s="159" t="s">
        <v>39</v>
      </c>
      <c r="G33" s="159" t="s">
        <v>40</v>
      </c>
      <c r="H33" s="159" t="s">
        <v>41</v>
      </c>
      <c r="I33" s="159" t="s">
        <v>42</v>
      </c>
    </row>
    <row r="34" spans="1:9">
      <c r="A34" s="156" t="s">
        <v>43</v>
      </c>
      <c r="B34" s="9">
        <v>45261</v>
      </c>
      <c r="C34" s="25">
        <f>B34+1</f>
        <v>45262</v>
      </c>
      <c r="D34" s="39">
        <f>B34+4</f>
        <v>45265</v>
      </c>
      <c r="E34" s="25">
        <f>D34+35</f>
        <v>45300</v>
      </c>
      <c r="F34" s="25">
        <f>D34+37</f>
        <v>45302</v>
      </c>
      <c r="G34" s="25">
        <f>D34+42</f>
        <v>45307</v>
      </c>
      <c r="H34" s="25">
        <f>D34+45</f>
        <v>45310</v>
      </c>
      <c r="I34" s="161">
        <f>D34+49</f>
        <v>45314</v>
      </c>
    </row>
    <row r="35" spans="1:9">
      <c r="A35" s="157" t="s">
        <v>44</v>
      </c>
      <c r="B35" s="9">
        <f>B34+7</f>
        <v>45268</v>
      </c>
      <c r="C35" s="25">
        <f>B35+1</f>
        <v>45269</v>
      </c>
      <c r="D35" s="39">
        <f t="shared" ref="D35:D37" si="0">B35+4</f>
        <v>45272</v>
      </c>
      <c r="E35" s="25">
        <f>D35+35</f>
        <v>45307</v>
      </c>
      <c r="F35" s="25">
        <f>D35+37</f>
        <v>45309</v>
      </c>
      <c r="G35" s="25">
        <f>D35+42</f>
        <v>45314</v>
      </c>
      <c r="H35" s="25">
        <f>D35+45</f>
        <v>45317</v>
      </c>
      <c r="I35" s="162">
        <f>D35+49</f>
        <v>45321</v>
      </c>
    </row>
    <row r="36" spans="1:9">
      <c r="A36" s="158" t="s">
        <v>45</v>
      </c>
      <c r="B36" s="25">
        <f>B35+7</f>
        <v>45275</v>
      </c>
      <c r="C36" s="25">
        <f>B36+1</f>
        <v>45276</v>
      </c>
      <c r="D36" s="39">
        <f t="shared" si="0"/>
        <v>45279</v>
      </c>
      <c r="E36" s="25">
        <f>D36+35</f>
        <v>45314</v>
      </c>
      <c r="F36" s="25">
        <f>D36+37</f>
        <v>45316</v>
      </c>
      <c r="G36" s="25">
        <f>D36+42</f>
        <v>45321</v>
      </c>
      <c r="H36" s="25">
        <f>D36+45</f>
        <v>45324</v>
      </c>
      <c r="I36" s="162">
        <f>D36+49</f>
        <v>45328</v>
      </c>
    </row>
    <row r="37" spans="1:9">
      <c r="A37" s="156" t="s">
        <v>46</v>
      </c>
      <c r="B37" s="25">
        <f>B36+7</f>
        <v>45282</v>
      </c>
      <c r="C37" s="9">
        <f>C36+7</f>
        <v>45283</v>
      </c>
      <c r="D37" s="39">
        <f t="shared" si="0"/>
        <v>45286</v>
      </c>
      <c r="E37" s="25">
        <f>D37+35</f>
        <v>45321</v>
      </c>
      <c r="F37" s="25">
        <f>D37+37</f>
        <v>45323</v>
      </c>
      <c r="G37" s="25">
        <f>D37+42</f>
        <v>45328</v>
      </c>
      <c r="H37" s="25">
        <f>D37+45</f>
        <v>45331</v>
      </c>
      <c r="I37" s="163">
        <f>D37+49</f>
        <v>45335</v>
      </c>
    </row>
    <row r="38" spans="1:9">
      <c r="A38" s="64"/>
      <c r="B38" s="64"/>
      <c r="C38" s="64"/>
      <c r="D38" s="64"/>
      <c r="E38" s="64"/>
      <c r="F38" s="64"/>
      <c r="G38" s="64"/>
      <c r="H38" s="64"/>
      <c r="I38" s="64"/>
    </row>
    <row r="39" spans="1:9" ht="15.75">
      <c r="A39" s="311" t="s">
        <v>47</v>
      </c>
      <c r="B39" s="312"/>
      <c r="C39" s="312"/>
      <c r="D39" s="312"/>
      <c r="E39" s="312"/>
      <c r="F39" s="312"/>
      <c r="G39" s="312"/>
      <c r="H39" s="312"/>
      <c r="I39" s="312"/>
    </row>
    <row r="40" spans="1:9" ht="45">
      <c r="A40" s="231" t="s">
        <v>4</v>
      </c>
      <c r="B40" s="232" t="s">
        <v>48</v>
      </c>
      <c r="C40" s="232" t="s">
        <v>49</v>
      </c>
      <c r="D40" s="232" t="s">
        <v>7</v>
      </c>
      <c r="E40" s="233" t="s">
        <v>50</v>
      </c>
      <c r="F40" s="233" t="s">
        <v>51</v>
      </c>
      <c r="G40" s="233" t="s">
        <v>52</v>
      </c>
      <c r="H40" s="233" t="s">
        <v>53</v>
      </c>
      <c r="I40" s="154" t="s">
        <v>54</v>
      </c>
    </row>
    <row r="41" spans="1:9" ht="15.75">
      <c r="A41" s="141" t="s">
        <v>55</v>
      </c>
      <c r="B41" s="9">
        <v>45261</v>
      </c>
      <c r="C41" s="25">
        <f>B41</f>
        <v>45261</v>
      </c>
      <c r="D41" s="9">
        <f>C41+2</f>
        <v>45263</v>
      </c>
      <c r="E41" s="9">
        <f>D41+22</f>
        <v>45285</v>
      </c>
      <c r="F41" s="9">
        <f>D41+23</f>
        <v>45286</v>
      </c>
      <c r="G41" s="9">
        <f>D41+31</f>
        <v>45294</v>
      </c>
      <c r="H41" s="9">
        <f>D41+34</f>
        <v>45297</v>
      </c>
      <c r="I41" s="9">
        <f>H41+1</f>
        <v>45298</v>
      </c>
    </row>
    <row r="42" spans="1:9">
      <c r="A42" s="57" t="s">
        <v>56</v>
      </c>
      <c r="B42" s="235">
        <f>B41+7</f>
        <v>45268</v>
      </c>
      <c r="C42" s="25">
        <f t="shared" ref="C42:C44" si="1">B42</f>
        <v>45268</v>
      </c>
      <c r="D42" s="9">
        <f t="shared" ref="D42:D44" si="2">C42+2</f>
        <v>45270</v>
      </c>
      <c r="E42" s="9">
        <f t="shared" ref="E42:E44" si="3">D42+22</f>
        <v>45292</v>
      </c>
      <c r="F42" s="9">
        <f t="shared" ref="F42:F44" si="4">D42+23</f>
        <v>45293</v>
      </c>
      <c r="G42" s="9">
        <f>D42+31</f>
        <v>45301</v>
      </c>
      <c r="H42" s="9">
        <f>D42+34</f>
        <v>45304</v>
      </c>
      <c r="I42" s="9">
        <f>H42+1</f>
        <v>45305</v>
      </c>
    </row>
    <row r="43" spans="1:9" ht="15.75">
      <c r="A43" s="234" t="s">
        <v>57</v>
      </c>
      <c r="B43" s="235">
        <f t="shared" ref="B43:B44" si="5">B42+7</f>
        <v>45275</v>
      </c>
      <c r="C43" s="25">
        <f t="shared" si="1"/>
        <v>45275</v>
      </c>
      <c r="D43" s="9">
        <f t="shared" si="2"/>
        <v>45277</v>
      </c>
      <c r="E43" s="9">
        <f t="shared" si="3"/>
        <v>45299</v>
      </c>
      <c r="F43" s="9">
        <f t="shared" si="4"/>
        <v>45300</v>
      </c>
      <c r="G43" s="9">
        <f>D43+31</f>
        <v>45308</v>
      </c>
      <c r="H43" s="9">
        <f>D43+34</f>
        <v>45311</v>
      </c>
      <c r="I43" s="9">
        <f>H43+1</f>
        <v>45312</v>
      </c>
    </row>
    <row r="44" spans="1:9" ht="15.75">
      <c r="A44" s="141" t="s">
        <v>58</v>
      </c>
      <c r="B44" s="235">
        <f t="shared" si="5"/>
        <v>45282</v>
      </c>
      <c r="C44" s="25">
        <f t="shared" si="1"/>
        <v>45282</v>
      </c>
      <c r="D44" s="9">
        <f t="shared" si="2"/>
        <v>45284</v>
      </c>
      <c r="E44" s="9">
        <f t="shared" si="3"/>
        <v>45306</v>
      </c>
      <c r="F44" s="9">
        <f t="shared" si="4"/>
        <v>45307</v>
      </c>
      <c r="G44" s="9">
        <f>D44+31</f>
        <v>45315</v>
      </c>
      <c r="H44" s="9">
        <f>D44+34</f>
        <v>45318</v>
      </c>
      <c r="I44" s="9">
        <f>H44+1</f>
        <v>45319</v>
      </c>
    </row>
    <row r="47" spans="1:9" ht="15.75">
      <c r="A47" s="307" t="s">
        <v>59</v>
      </c>
      <c r="B47" s="308"/>
      <c r="C47" s="308"/>
      <c r="D47" s="308"/>
      <c r="E47" s="308"/>
      <c r="F47" s="308"/>
      <c r="G47" s="308"/>
      <c r="H47" s="310"/>
    </row>
    <row r="48" spans="1:9" ht="15.75">
      <c r="A48" s="224" t="s">
        <v>4</v>
      </c>
      <c r="B48" s="225" t="s">
        <v>60</v>
      </c>
      <c r="C48" s="225" t="s">
        <v>49</v>
      </c>
      <c r="D48" s="225" t="s">
        <v>7</v>
      </c>
      <c r="E48" s="226" t="s">
        <v>61</v>
      </c>
      <c r="F48" s="226" t="s">
        <v>62</v>
      </c>
      <c r="G48" s="226" t="s">
        <v>63</v>
      </c>
      <c r="H48" s="226" t="s">
        <v>64</v>
      </c>
    </row>
    <row r="49" spans="1:14" ht="15.75">
      <c r="A49" s="227" t="s">
        <v>65</v>
      </c>
      <c r="B49" s="228">
        <f>D49-3</f>
        <v>45278</v>
      </c>
      <c r="C49" s="229" t="s">
        <v>66</v>
      </c>
      <c r="D49" s="228">
        <v>45281</v>
      </c>
      <c r="E49" s="228">
        <f>D49+21</f>
        <v>45302</v>
      </c>
      <c r="F49" s="228">
        <f>E49+7</f>
        <v>45309</v>
      </c>
      <c r="G49" s="228">
        <f>F49+2</f>
        <v>45311</v>
      </c>
      <c r="H49" s="228">
        <f>G49+5</f>
        <v>45316</v>
      </c>
    </row>
    <row r="50" spans="1:14" ht="16.5" thickBot="1">
      <c r="A50" s="230" t="s">
        <v>67</v>
      </c>
      <c r="B50" s="228">
        <f t="shared" ref="B50" si="6">D50-3</f>
        <v>45285</v>
      </c>
      <c r="C50" s="229" t="s">
        <v>66</v>
      </c>
      <c r="D50" s="228">
        <v>45288</v>
      </c>
      <c r="E50" s="228">
        <f>D50+21</f>
        <v>45309</v>
      </c>
      <c r="F50" s="228">
        <f>E50+7</f>
        <v>45316</v>
      </c>
      <c r="G50" s="228">
        <f>F50+2</f>
        <v>45318</v>
      </c>
      <c r="H50" s="228">
        <f>G50+5</f>
        <v>45323</v>
      </c>
    </row>
    <row r="53" spans="1:14" ht="22.5">
      <c r="A53" s="304" t="s">
        <v>68</v>
      </c>
      <c r="B53" s="305"/>
      <c r="C53" s="305"/>
      <c r="D53" s="305"/>
      <c r="E53" s="305"/>
      <c r="F53" s="305"/>
      <c r="G53" s="305"/>
      <c r="H53" s="306"/>
      <c r="I53" s="307"/>
      <c r="J53" s="308"/>
      <c r="K53" s="308"/>
      <c r="L53" s="308"/>
      <c r="M53" s="308"/>
      <c r="N53" s="308"/>
    </row>
    <row r="54" spans="1:14">
      <c r="A54" s="313" t="s">
        <v>69</v>
      </c>
      <c r="B54" s="315" t="s">
        <v>70</v>
      </c>
      <c r="C54" s="302" t="s">
        <v>71</v>
      </c>
      <c r="D54" s="303"/>
      <c r="E54" s="302" t="s">
        <v>38</v>
      </c>
      <c r="F54" s="303"/>
      <c r="G54" s="302" t="s">
        <v>42</v>
      </c>
      <c r="H54" s="303"/>
      <c r="I54" s="302" t="s">
        <v>72</v>
      </c>
      <c r="J54" s="303"/>
      <c r="K54" s="302" t="s">
        <v>40</v>
      </c>
      <c r="L54" s="303"/>
      <c r="M54" s="302" t="s">
        <v>41</v>
      </c>
      <c r="N54" s="303"/>
    </row>
    <row r="55" spans="1:14">
      <c r="A55" s="314"/>
      <c r="B55" s="316"/>
      <c r="C55" s="275" t="s">
        <v>73</v>
      </c>
      <c r="D55" s="275" t="s">
        <v>74</v>
      </c>
      <c r="E55" s="275" t="s">
        <v>73</v>
      </c>
      <c r="F55" s="275" t="s">
        <v>74</v>
      </c>
      <c r="G55" s="275" t="s">
        <v>73</v>
      </c>
      <c r="H55" s="275" t="s">
        <v>74</v>
      </c>
      <c r="I55" s="275" t="s">
        <v>73</v>
      </c>
      <c r="J55" s="275" t="s">
        <v>74</v>
      </c>
      <c r="K55" s="275" t="s">
        <v>73</v>
      </c>
      <c r="L55" s="275" t="s">
        <v>74</v>
      </c>
      <c r="M55" s="275" t="s">
        <v>73</v>
      </c>
      <c r="N55" s="275" t="s">
        <v>74</v>
      </c>
    </row>
    <row r="56" spans="1:14">
      <c r="A56" s="270" t="s">
        <v>75</v>
      </c>
      <c r="B56" s="278">
        <v>45261</v>
      </c>
      <c r="C56" s="276">
        <v>45263</v>
      </c>
      <c r="D56" s="276">
        <v>45264</v>
      </c>
      <c r="E56" s="276">
        <v>44933</v>
      </c>
      <c r="F56" s="276">
        <v>44934</v>
      </c>
      <c r="G56" s="276">
        <v>44935</v>
      </c>
      <c r="H56" s="276">
        <v>44936</v>
      </c>
      <c r="I56" s="276">
        <v>44937</v>
      </c>
      <c r="J56" s="276">
        <v>44938</v>
      </c>
      <c r="K56" s="276">
        <v>44940</v>
      </c>
      <c r="L56" s="276">
        <v>44948</v>
      </c>
      <c r="M56" s="276">
        <v>44950</v>
      </c>
      <c r="N56" s="276">
        <v>44951</v>
      </c>
    </row>
    <row r="57" spans="1:14">
      <c r="A57" s="270" t="s">
        <v>76</v>
      </c>
      <c r="B57" s="278">
        <v>45268</v>
      </c>
      <c r="C57" s="276">
        <v>45270</v>
      </c>
      <c r="D57" s="276">
        <v>45271</v>
      </c>
      <c r="E57" s="276">
        <v>44940</v>
      </c>
      <c r="F57" s="276">
        <v>44941</v>
      </c>
      <c r="G57" s="276">
        <v>44942</v>
      </c>
      <c r="H57" s="276">
        <v>44943</v>
      </c>
      <c r="I57" s="276">
        <v>44947</v>
      </c>
      <c r="J57" s="276">
        <v>44948</v>
      </c>
      <c r="K57" s="276">
        <v>44954</v>
      </c>
      <c r="L57" s="276">
        <v>44955</v>
      </c>
      <c r="M57" s="276">
        <v>44957</v>
      </c>
      <c r="N57" s="276">
        <v>44958</v>
      </c>
    </row>
    <row r="58" spans="1:14">
      <c r="A58" s="270" t="s">
        <v>77</v>
      </c>
      <c r="B58" s="278">
        <v>45275</v>
      </c>
      <c r="C58" s="276">
        <v>45277</v>
      </c>
      <c r="D58" s="276">
        <v>45278</v>
      </c>
      <c r="E58" s="276">
        <v>44947</v>
      </c>
      <c r="F58" s="276">
        <v>44948</v>
      </c>
      <c r="G58" s="276">
        <v>44949</v>
      </c>
      <c r="H58" s="276">
        <v>44950</v>
      </c>
      <c r="I58" s="276">
        <v>44954</v>
      </c>
      <c r="J58" s="276">
        <v>44955</v>
      </c>
      <c r="K58" s="276">
        <v>44961</v>
      </c>
      <c r="L58" s="276">
        <v>44962</v>
      </c>
      <c r="M58" s="276">
        <v>44964</v>
      </c>
      <c r="N58" s="276">
        <v>44965</v>
      </c>
    </row>
    <row r="59" spans="1:14">
      <c r="A59" s="270" t="s">
        <v>78</v>
      </c>
      <c r="B59" s="278">
        <v>45282</v>
      </c>
      <c r="C59" s="276">
        <v>45284</v>
      </c>
      <c r="D59" s="276">
        <v>45285</v>
      </c>
      <c r="E59" s="276">
        <v>44954</v>
      </c>
      <c r="F59" s="276">
        <v>44955</v>
      </c>
      <c r="G59" s="276">
        <v>44956</v>
      </c>
      <c r="H59" s="276">
        <v>44957</v>
      </c>
      <c r="I59" s="276">
        <v>44961</v>
      </c>
      <c r="J59" s="276">
        <v>44962</v>
      </c>
      <c r="K59" s="276">
        <v>44968</v>
      </c>
      <c r="L59" s="276">
        <v>44969</v>
      </c>
      <c r="M59" s="276">
        <v>44971</v>
      </c>
      <c r="N59" s="276">
        <v>44972</v>
      </c>
    </row>
    <row r="60" spans="1:14">
      <c r="A60" s="271" t="s">
        <v>79</v>
      </c>
      <c r="B60" s="278">
        <v>45289</v>
      </c>
      <c r="C60" s="276">
        <v>45291</v>
      </c>
      <c r="D60" s="276">
        <v>44927</v>
      </c>
      <c r="E60" s="276">
        <v>44961</v>
      </c>
      <c r="F60" s="276">
        <v>44962</v>
      </c>
      <c r="G60" s="276">
        <v>44963</v>
      </c>
      <c r="H60" s="276">
        <v>44964</v>
      </c>
      <c r="I60" s="276">
        <v>44968</v>
      </c>
      <c r="J60" s="276">
        <v>44969</v>
      </c>
      <c r="K60" s="276">
        <v>44975</v>
      </c>
      <c r="L60" s="276">
        <v>44976</v>
      </c>
      <c r="M60" s="276">
        <v>44978</v>
      </c>
      <c r="N60" s="276">
        <v>44979</v>
      </c>
    </row>
    <row r="61" spans="1:14">
      <c r="A61" s="272" t="s">
        <v>80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</row>
    <row r="64" spans="1:14" ht="22.5">
      <c r="A64" s="291" t="s">
        <v>81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3"/>
    </row>
    <row r="65" spans="1:14">
      <c r="A65" s="294" t="s">
        <v>82</v>
      </c>
      <c r="B65" s="296" t="s">
        <v>83</v>
      </c>
      <c r="C65" s="298" t="s">
        <v>84</v>
      </c>
      <c r="D65" s="299"/>
      <c r="E65" s="298" t="s">
        <v>71</v>
      </c>
      <c r="F65" s="299"/>
      <c r="G65" s="298" t="s">
        <v>85</v>
      </c>
      <c r="H65" s="299"/>
      <c r="I65" s="300" t="s">
        <v>86</v>
      </c>
      <c r="J65" s="301"/>
      <c r="K65" s="300" t="s">
        <v>87</v>
      </c>
      <c r="L65" s="301"/>
      <c r="M65" s="300" t="s">
        <v>38</v>
      </c>
      <c r="N65" s="301"/>
    </row>
    <row r="66" spans="1:14">
      <c r="A66" s="294"/>
      <c r="B66" s="296"/>
      <c r="C66" s="298" t="s">
        <v>88</v>
      </c>
      <c r="D66" s="299"/>
      <c r="E66" s="298" t="s">
        <v>89</v>
      </c>
      <c r="F66" s="299"/>
      <c r="G66" s="298" t="s">
        <v>90</v>
      </c>
      <c r="H66" s="299"/>
      <c r="I66" s="300" t="s">
        <v>91</v>
      </c>
      <c r="J66" s="301"/>
      <c r="K66" s="300" t="s">
        <v>92</v>
      </c>
      <c r="L66" s="301"/>
      <c r="M66" s="300" t="s">
        <v>93</v>
      </c>
      <c r="N66" s="301"/>
    </row>
    <row r="67" spans="1:14">
      <c r="A67" s="295"/>
      <c r="B67" s="297"/>
      <c r="C67" s="277" t="s">
        <v>73</v>
      </c>
      <c r="D67" s="277" t="s">
        <v>74</v>
      </c>
      <c r="E67" s="277" t="s">
        <v>73</v>
      </c>
      <c r="F67" s="277" t="s">
        <v>74</v>
      </c>
      <c r="G67" s="277" t="s">
        <v>73</v>
      </c>
      <c r="H67" s="277" t="s">
        <v>74</v>
      </c>
      <c r="I67" s="277" t="s">
        <v>73</v>
      </c>
      <c r="J67" s="277" t="s">
        <v>74</v>
      </c>
      <c r="K67" s="277" t="s">
        <v>73</v>
      </c>
      <c r="L67" s="277" t="s">
        <v>74</v>
      </c>
      <c r="M67" s="277" t="s">
        <v>73</v>
      </c>
      <c r="N67" s="277" t="s">
        <v>74</v>
      </c>
    </row>
    <row r="68" spans="1:14">
      <c r="A68" s="274" t="s">
        <v>94</v>
      </c>
      <c r="B68" s="279">
        <v>45275.666666666664</v>
      </c>
      <c r="C68" s="276">
        <v>45273</v>
      </c>
      <c r="D68" s="276">
        <v>45276</v>
      </c>
      <c r="E68" s="276">
        <v>45276</v>
      </c>
      <c r="F68" s="276">
        <v>45277</v>
      </c>
      <c r="G68" s="276">
        <v>45279</v>
      </c>
      <c r="H68" s="276">
        <v>45280</v>
      </c>
      <c r="I68" s="276">
        <v>44951</v>
      </c>
      <c r="J68" s="276">
        <v>44953</v>
      </c>
      <c r="K68" s="276">
        <v>44955</v>
      </c>
      <c r="L68" s="276">
        <v>44959</v>
      </c>
      <c r="M68" s="276">
        <v>44960</v>
      </c>
      <c r="N68" s="276">
        <v>44962</v>
      </c>
    </row>
  </sheetData>
  <mergeCells count="28">
    <mergeCell ref="M54:N54"/>
    <mergeCell ref="A53:H53"/>
    <mergeCell ref="I53:N53"/>
    <mergeCell ref="A1:K4"/>
    <mergeCell ref="A47:H47"/>
    <mergeCell ref="A39:I39"/>
    <mergeCell ref="A54:A55"/>
    <mergeCell ref="B54:B55"/>
    <mergeCell ref="C54:D54"/>
    <mergeCell ref="E54:F54"/>
    <mergeCell ref="G54:H54"/>
    <mergeCell ref="I54:J54"/>
    <mergeCell ref="K54:L54"/>
    <mergeCell ref="A64:N64"/>
    <mergeCell ref="A65:A67"/>
    <mergeCell ref="B65:B67"/>
    <mergeCell ref="C65:D65"/>
    <mergeCell ref="E65:F65"/>
    <mergeCell ref="G65:H65"/>
    <mergeCell ref="I65:J65"/>
    <mergeCell ref="K65:L65"/>
    <mergeCell ref="M65:N65"/>
    <mergeCell ref="C66:D66"/>
    <mergeCell ref="E66:F66"/>
    <mergeCell ref="G66:H66"/>
    <mergeCell ref="I66:J66"/>
    <mergeCell ref="K66:L66"/>
    <mergeCell ref="M66:N66"/>
  </mergeCells>
  <phoneticPr fontId="46" type="noConversion"/>
  <pageMargins left="0.7" right="0.7" top="0.75" bottom="0.75" header="0.3" footer="0.3"/>
  <pageSetup scale="5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5"/>
  <sheetViews>
    <sheetView zoomScale="110" zoomScaleNormal="110" workbookViewId="0">
      <selection activeCell="C111" sqref="C111"/>
    </sheetView>
  </sheetViews>
  <sheetFormatPr defaultRowHeight="15"/>
  <cols>
    <col min="1" max="1" width="52.42578125" customWidth="1"/>
    <col min="2" max="2" width="19.42578125" customWidth="1"/>
    <col min="3" max="3" width="21" customWidth="1"/>
    <col min="4" max="4" width="17.42578125" customWidth="1"/>
    <col min="5" max="5" width="27.85546875" customWidth="1"/>
    <col min="6" max="6" width="28.140625" customWidth="1"/>
    <col min="7" max="7" width="27.28515625" customWidth="1"/>
    <col min="8" max="8" width="22" customWidth="1"/>
    <col min="9" max="9" width="18.85546875" customWidth="1"/>
    <col min="10" max="10" width="17.42578125" customWidth="1"/>
    <col min="11" max="11" width="21" customWidth="1"/>
  </cols>
  <sheetData>
    <row r="1" spans="1:8" ht="15" customHeight="1">
      <c r="A1" s="319" t="s">
        <v>95</v>
      </c>
      <c r="B1" s="319"/>
      <c r="C1" s="319"/>
      <c r="D1" s="319"/>
      <c r="E1" s="319"/>
      <c r="F1" s="319"/>
      <c r="G1" s="319"/>
    </row>
    <row r="2" spans="1:8" ht="15" customHeight="1">
      <c r="A2" s="319"/>
      <c r="B2" s="319"/>
      <c r="C2" s="319"/>
      <c r="D2" s="319"/>
      <c r="E2" s="319"/>
      <c r="F2" s="319"/>
      <c r="G2" s="319"/>
    </row>
    <row r="3" spans="1:8" ht="15" customHeight="1">
      <c r="A3" s="319"/>
      <c r="B3" s="319"/>
      <c r="C3" s="319"/>
      <c r="D3" s="319"/>
      <c r="E3" s="319"/>
      <c r="F3" s="319"/>
      <c r="G3" s="319"/>
    </row>
    <row r="4" spans="1:8" ht="15" customHeight="1">
      <c r="A4" s="319"/>
      <c r="B4" s="319"/>
      <c r="C4" s="319"/>
      <c r="D4" s="319"/>
      <c r="E4" s="319"/>
      <c r="F4" s="319"/>
      <c r="G4" s="319"/>
    </row>
    <row r="5" spans="1:8" ht="21">
      <c r="A5" s="320" t="s">
        <v>1</v>
      </c>
      <c r="B5" s="320"/>
      <c r="C5" s="320"/>
      <c r="D5" s="320"/>
      <c r="E5" s="320"/>
      <c r="F5" s="320"/>
      <c r="G5" s="320"/>
    </row>
    <row r="6" spans="1:8" ht="20.25" customHeight="1">
      <c r="A6" s="12"/>
      <c r="B6" s="12"/>
      <c r="C6" s="12"/>
      <c r="D6" s="12"/>
      <c r="E6" s="12"/>
      <c r="F6" s="12"/>
      <c r="G6" s="12"/>
    </row>
    <row r="7" spans="1:8" ht="21" customHeight="1">
      <c r="A7" s="321" t="s">
        <v>96</v>
      </c>
      <c r="B7" s="321"/>
      <c r="C7" s="321"/>
      <c r="D7" s="321"/>
      <c r="E7" s="321"/>
      <c r="F7" s="321"/>
      <c r="G7" s="321"/>
      <c r="H7" s="321"/>
    </row>
    <row r="8" spans="1:8" ht="21" customHeight="1" thickBot="1">
      <c r="A8" s="321"/>
      <c r="B8" s="321"/>
      <c r="C8" s="321"/>
      <c r="D8" s="321"/>
      <c r="E8" s="321"/>
      <c r="F8" s="321"/>
      <c r="G8" s="321"/>
      <c r="H8" s="321"/>
    </row>
    <row r="9" spans="1:8" ht="39.75" customHeight="1" thickBot="1">
      <c r="A9" s="13" t="s">
        <v>4</v>
      </c>
      <c r="B9" s="14" t="s">
        <v>97</v>
      </c>
      <c r="C9" s="15" t="s">
        <v>49</v>
      </c>
      <c r="D9" s="15" t="s">
        <v>7</v>
      </c>
      <c r="E9" s="14" t="s">
        <v>98</v>
      </c>
      <c r="F9" s="14" t="s">
        <v>99</v>
      </c>
      <c r="G9" s="14" t="s">
        <v>100</v>
      </c>
      <c r="H9" s="14" t="s">
        <v>101</v>
      </c>
    </row>
    <row r="10" spans="1:8" ht="20.25" customHeight="1">
      <c r="A10" s="57" t="s">
        <v>102</v>
      </c>
      <c r="B10" s="72">
        <v>44896</v>
      </c>
      <c r="C10" s="16">
        <f t="shared" ref="C10:C11" si="0">B10</f>
        <v>44896</v>
      </c>
      <c r="D10" s="16">
        <f>C10+1</f>
        <v>44897</v>
      </c>
      <c r="E10" s="17"/>
      <c r="F10" s="17"/>
      <c r="G10" s="17"/>
      <c r="H10" s="18"/>
    </row>
    <row r="11" spans="1:8" ht="20.25" customHeight="1">
      <c r="A11" s="57" t="s">
        <v>103</v>
      </c>
      <c r="B11" s="65">
        <f>B10+3</f>
        <v>44899</v>
      </c>
      <c r="C11" s="65">
        <f t="shared" si="0"/>
        <v>44899</v>
      </c>
      <c r="D11" s="65">
        <f>D10+4</f>
        <v>44901</v>
      </c>
      <c r="E11" s="19">
        <f>D11+35</f>
        <v>44936</v>
      </c>
      <c r="F11" s="19">
        <f>E11+2</f>
        <v>44938</v>
      </c>
      <c r="G11" s="19">
        <f>F11+4</f>
        <v>44942</v>
      </c>
      <c r="H11" s="20">
        <f>G11+3</f>
        <v>44945</v>
      </c>
    </row>
    <row r="12" spans="1:8" ht="19.5" customHeight="1">
      <c r="A12" s="58" t="s">
        <v>104</v>
      </c>
      <c r="B12" s="120">
        <f>B10+7</f>
        <v>44903</v>
      </c>
      <c r="C12" s="121">
        <f t="shared" ref="C12:C17" si="1">B12</f>
        <v>44903</v>
      </c>
      <c r="D12" s="121">
        <f>C12+1</f>
        <v>44904</v>
      </c>
      <c r="E12" s="122"/>
      <c r="F12" s="122"/>
      <c r="G12" s="122"/>
      <c r="H12" s="123"/>
    </row>
    <row r="13" spans="1:8" ht="19.5" customHeight="1">
      <c r="A13" s="57" t="s">
        <v>105</v>
      </c>
      <c r="B13" s="65">
        <f>B12+3</f>
        <v>44906</v>
      </c>
      <c r="C13" s="65">
        <f t="shared" si="1"/>
        <v>44906</v>
      </c>
      <c r="D13" s="65">
        <f>D12+4</f>
        <v>44908</v>
      </c>
      <c r="E13" s="19">
        <f>D13+35</f>
        <v>44943</v>
      </c>
      <c r="F13" s="19">
        <f>E13+2</f>
        <v>44945</v>
      </c>
      <c r="G13" s="19">
        <f>F13+4</f>
        <v>44949</v>
      </c>
      <c r="H13" s="20">
        <f>G13+3</f>
        <v>44952</v>
      </c>
    </row>
    <row r="14" spans="1:8" ht="19.5" customHeight="1">
      <c r="A14" s="58" t="s">
        <v>106</v>
      </c>
      <c r="B14" s="65">
        <f t="shared" ref="B14:B17" si="2">B12+7</f>
        <v>44910</v>
      </c>
      <c r="C14" s="65">
        <f t="shared" si="1"/>
        <v>44910</v>
      </c>
      <c r="D14" s="65">
        <f>C14+1</f>
        <v>44911</v>
      </c>
      <c r="E14" s="21"/>
      <c r="F14" s="21"/>
      <c r="G14" s="21"/>
      <c r="H14" s="20"/>
    </row>
    <row r="15" spans="1:8" ht="19.5" customHeight="1">
      <c r="A15" s="57" t="s">
        <v>107</v>
      </c>
      <c r="B15" s="65">
        <f t="shared" si="2"/>
        <v>44913</v>
      </c>
      <c r="C15" s="65">
        <f t="shared" si="1"/>
        <v>44913</v>
      </c>
      <c r="D15" s="65">
        <f>D14+4</f>
        <v>44915</v>
      </c>
      <c r="E15" s="19">
        <f>D15+35</f>
        <v>44950</v>
      </c>
      <c r="F15" s="19">
        <f>E15+2</f>
        <v>44952</v>
      </c>
      <c r="G15" s="19">
        <f>F15+4</f>
        <v>44956</v>
      </c>
      <c r="H15" s="20">
        <f t="shared" ref="H15:H17" si="3">G15+3</f>
        <v>44959</v>
      </c>
    </row>
    <row r="16" spans="1:8" ht="19.5" customHeight="1">
      <c r="A16" s="57" t="s">
        <v>108</v>
      </c>
      <c r="B16" s="65">
        <f t="shared" si="2"/>
        <v>44917</v>
      </c>
      <c r="C16" s="65">
        <f t="shared" si="1"/>
        <v>44917</v>
      </c>
      <c r="D16" s="65">
        <f>C16+1</f>
        <v>44918</v>
      </c>
      <c r="E16" s="21"/>
      <c r="F16" s="21"/>
      <c r="G16" s="21"/>
      <c r="H16" s="20"/>
    </row>
    <row r="17" spans="1:9" ht="19.5" customHeight="1">
      <c r="A17" s="57" t="s">
        <v>109</v>
      </c>
      <c r="B17" s="65">
        <f t="shared" si="2"/>
        <v>44920</v>
      </c>
      <c r="C17" s="65">
        <f t="shared" si="1"/>
        <v>44920</v>
      </c>
      <c r="D17" s="65">
        <f>D16+4</f>
        <v>44922</v>
      </c>
      <c r="E17" s="19">
        <f>D17+35</f>
        <v>44957</v>
      </c>
      <c r="F17" s="19">
        <f>E17+2</f>
        <v>44959</v>
      </c>
      <c r="G17" s="19">
        <f>F17+4</f>
        <v>44963</v>
      </c>
      <c r="H17" s="20">
        <f t="shared" si="3"/>
        <v>44966</v>
      </c>
    </row>
    <row r="18" spans="1:9" ht="15.75">
      <c r="A18" s="23"/>
      <c r="B18" s="6"/>
      <c r="C18" s="6"/>
      <c r="D18" s="6"/>
      <c r="E18" s="6"/>
      <c r="F18" s="6"/>
      <c r="G18" s="24"/>
    </row>
    <row r="19" spans="1:9" ht="15.75">
      <c r="A19" s="23"/>
      <c r="B19" s="6"/>
      <c r="C19" s="6"/>
      <c r="D19" s="6"/>
      <c r="E19" s="6"/>
      <c r="F19" s="6"/>
      <c r="G19" s="24"/>
    </row>
    <row r="20" spans="1:9" ht="15.75" customHeight="1">
      <c r="A20" s="322" t="s">
        <v>110</v>
      </c>
      <c r="B20" s="322"/>
      <c r="C20" s="322"/>
      <c r="D20" s="322"/>
      <c r="E20" s="322"/>
      <c r="F20" s="322"/>
      <c r="G20" s="322"/>
      <c r="H20" s="322"/>
      <c r="I20" s="322"/>
    </row>
    <row r="21" spans="1:9" ht="28.5" customHeight="1" thickBot="1">
      <c r="A21" s="322"/>
      <c r="B21" s="322"/>
      <c r="C21" s="322"/>
      <c r="D21" s="322"/>
      <c r="E21" s="322"/>
      <c r="F21" s="322"/>
      <c r="G21" s="322"/>
      <c r="H21" s="322"/>
      <c r="I21" s="322"/>
    </row>
    <row r="22" spans="1:9" ht="30" customHeight="1" thickBot="1">
      <c r="A22" s="13" t="s">
        <v>4</v>
      </c>
      <c r="B22" s="66" t="s">
        <v>97</v>
      </c>
      <c r="C22" s="66" t="s">
        <v>49</v>
      </c>
      <c r="D22" s="66" t="s">
        <v>7</v>
      </c>
      <c r="E22" s="66" t="s">
        <v>111</v>
      </c>
      <c r="F22" s="66" t="s">
        <v>112</v>
      </c>
      <c r="G22" s="67" t="s">
        <v>113</v>
      </c>
      <c r="H22" s="68" t="s">
        <v>114</v>
      </c>
      <c r="I22" s="69" t="s">
        <v>115</v>
      </c>
    </row>
    <row r="23" spans="1:9">
      <c r="A23" s="10" t="s">
        <v>116</v>
      </c>
      <c r="B23" s="3">
        <v>45264</v>
      </c>
      <c r="C23" s="236">
        <f>B23</f>
        <v>45264</v>
      </c>
      <c r="D23" s="4">
        <f>C23</f>
        <v>45264</v>
      </c>
      <c r="E23" s="237"/>
      <c r="F23" s="237"/>
      <c r="G23" s="237"/>
      <c r="H23" s="237"/>
      <c r="I23" s="73"/>
    </row>
    <row r="24" spans="1:9" ht="15.75">
      <c r="A24" s="127" t="s">
        <v>117</v>
      </c>
      <c r="B24" s="25">
        <f>B23+2</f>
        <v>45266</v>
      </c>
      <c r="C24" s="25">
        <f t="shared" ref="C24:C30" si="4">B24</f>
        <v>45266</v>
      </c>
      <c r="D24" s="9">
        <f>C24+2</f>
        <v>45268</v>
      </c>
      <c r="E24" s="199">
        <f>D24+35</f>
        <v>45303</v>
      </c>
      <c r="F24" s="199">
        <f>E24+2</f>
        <v>45305</v>
      </c>
      <c r="G24" s="199">
        <f>F24+2</f>
        <v>45307</v>
      </c>
      <c r="H24" s="199">
        <f>G24+3</f>
        <v>45310</v>
      </c>
      <c r="I24" s="20">
        <f>H24+3</f>
        <v>45313</v>
      </c>
    </row>
    <row r="25" spans="1:9">
      <c r="A25" s="126" t="s">
        <v>118</v>
      </c>
      <c r="B25" s="25">
        <f>B23+7</f>
        <v>45271</v>
      </c>
      <c r="C25" s="25">
        <f t="shared" si="4"/>
        <v>45271</v>
      </c>
      <c r="D25" s="9">
        <f>C25</f>
        <v>45271</v>
      </c>
      <c r="E25" s="238"/>
      <c r="F25" s="238"/>
      <c r="G25" s="238"/>
      <c r="H25" s="199"/>
      <c r="I25" s="20"/>
    </row>
    <row r="26" spans="1:9" ht="15.75">
      <c r="A26" s="127" t="s">
        <v>119</v>
      </c>
      <c r="B26" s="25">
        <f>B25+2</f>
        <v>45273</v>
      </c>
      <c r="C26" s="25">
        <f t="shared" si="4"/>
        <v>45273</v>
      </c>
      <c r="D26" s="9">
        <f>C26+2</f>
        <v>45275</v>
      </c>
      <c r="E26" s="199">
        <f>D26+35</f>
        <v>45310</v>
      </c>
      <c r="F26" s="199">
        <f>E26+2</f>
        <v>45312</v>
      </c>
      <c r="G26" s="199">
        <f>F26+2</f>
        <v>45314</v>
      </c>
      <c r="H26" s="199">
        <f>G26+3</f>
        <v>45317</v>
      </c>
      <c r="I26" s="20">
        <f>H26+3</f>
        <v>45320</v>
      </c>
    </row>
    <row r="27" spans="1:9">
      <c r="A27" s="10" t="s">
        <v>120</v>
      </c>
      <c r="B27" s="25">
        <f>B23+14</f>
        <v>45278</v>
      </c>
      <c r="C27" s="25">
        <f t="shared" si="4"/>
        <v>45278</v>
      </c>
      <c r="D27" s="9">
        <f>C27</f>
        <v>45278</v>
      </c>
      <c r="E27" s="238"/>
      <c r="F27" s="238"/>
      <c r="G27" s="238"/>
      <c r="H27" s="199"/>
      <c r="I27" s="20"/>
    </row>
    <row r="28" spans="1:9" ht="15.75">
      <c r="A28" s="74" t="s">
        <v>56</v>
      </c>
      <c r="B28" s="25">
        <f>B27+2</f>
        <v>45280</v>
      </c>
      <c r="C28" s="7">
        <f t="shared" si="4"/>
        <v>45280</v>
      </c>
      <c r="D28" s="9">
        <f>C28+2</f>
        <v>45282</v>
      </c>
      <c r="E28" s="199">
        <f>D28+35</f>
        <v>45317</v>
      </c>
      <c r="F28" s="199">
        <f>E28+2</f>
        <v>45319</v>
      </c>
      <c r="G28" s="199">
        <f>F28+2</f>
        <v>45321</v>
      </c>
      <c r="H28" s="199">
        <f>G28+3</f>
        <v>45324</v>
      </c>
      <c r="I28" s="20">
        <f>H28+3</f>
        <v>45327</v>
      </c>
    </row>
    <row r="29" spans="1:9">
      <c r="A29" s="10" t="s">
        <v>121</v>
      </c>
      <c r="B29" s="25">
        <f>B27+7</f>
        <v>45285</v>
      </c>
      <c r="C29" s="25">
        <f t="shared" si="4"/>
        <v>45285</v>
      </c>
      <c r="D29" s="9">
        <f>C29</f>
        <v>45285</v>
      </c>
      <c r="E29" s="238"/>
      <c r="F29" s="238"/>
      <c r="G29" s="238"/>
      <c r="H29" s="199"/>
      <c r="I29" s="20"/>
    </row>
    <row r="30" spans="1:9" ht="15.75">
      <c r="A30" s="74" t="s">
        <v>56</v>
      </c>
      <c r="B30" s="25">
        <f>B29+2</f>
        <v>45287</v>
      </c>
      <c r="C30" s="25">
        <f t="shared" si="4"/>
        <v>45287</v>
      </c>
      <c r="D30" s="9">
        <f>D28+7</f>
        <v>45289</v>
      </c>
      <c r="E30" s="199">
        <f>D30+35</f>
        <v>45324</v>
      </c>
      <c r="F30" s="199">
        <f>E30+2</f>
        <v>45326</v>
      </c>
      <c r="G30" s="199">
        <f>F30+2</f>
        <v>45328</v>
      </c>
      <c r="H30" s="199">
        <f>G30+3</f>
        <v>45331</v>
      </c>
      <c r="I30" s="20">
        <f>H30+3</f>
        <v>45334</v>
      </c>
    </row>
    <row r="31" spans="1:9">
      <c r="A31" s="10" t="s">
        <v>122</v>
      </c>
      <c r="B31" s="25">
        <f>B29+7</f>
        <v>45292</v>
      </c>
      <c r="C31" s="25">
        <f t="shared" ref="C31" si="5">B31</f>
        <v>45292</v>
      </c>
      <c r="D31" s="9">
        <f>C31</f>
        <v>45292</v>
      </c>
      <c r="E31" s="199"/>
      <c r="F31" s="199"/>
      <c r="G31" s="199"/>
      <c r="H31" s="199"/>
      <c r="I31" s="20"/>
    </row>
    <row r="32" spans="1:9" ht="15.75" thickBot="1">
      <c r="A32" s="57" t="s">
        <v>56</v>
      </c>
      <c r="B32" s="62">
        <f>B31+2</f>
        <v>45294</v>
      </c>
      <c r="C32" s="62">
        <f t="shared" ref="C32" si="6">B32</f>
        <v>45294</v>
      </c>
      <c r="D32" s="213">
        <f>D30+7</f>
        <v>45296</v>
      </c>
      <c r="E32" s="212">
        <f>D32+35</f>
        <v>45331</v>
      </c>
      <c r="F32" s="212">
        <f>E32+2</f>
        <v>45333</v>
      </c>
      <c r="G32" s="212">
        <f>F32+2</f>
        <v>45335</v>
      </c>
      <c r="H32" s="212">
        <f>G32+3</f>
        <v>45338</v>
      </c>
      <c r="I32" s="22">
        <f>H32+3</f>
        <v>45341</v>
      </c>
    </row>
    <row r="33" spans="1:7" ht="16.5" thickBot="1">
      <c r="A33" s="26"/>
      <c r="B33" s="11"/>
      <c r="C33" s="27"/>
      <c r="D33" s="27"/>
      <c r="E33" s="27"/>
      <c r="F33" s="28"/>
      <c r="G33" s="24"/>
    </row>
    <row r="34" spans="1:7" ht="16.5" thickBot="1">
      <c r="A34" s="323" t="s">
        <v>123</v>
      </c>
      <c r="B34" s="323"/>
      <c r="C34" s="323"/>
      <c r="D34" s="323"/>
      <c r="E34" s="323"/>
      <c r="F34" s="323"/>
      <c r="G34" s="24"/>
    </row>
    <row r="35" spans="1:7" ht="42.75" customHeight="1" thickBot="1">
      <c r="A35" s="29" t="s">
        <v>124</v>
      </c>
      <c r="B35" s="30" t="s">
        <v>125</v>
      </c>
      <c r="C35" s="31" t="s">
        <v>37</v>
      </c>
      <c r="D35" s="30" t="s">
        <v>7</v>
      </c>
      <c r="E35" s="32" t="s">
        <v>126</v>
      </c>
      <c r="F35" s="33" t="s">
        <v>127</v>
      </c>
      <c r="G35" s="24"/>
    </row>
    <row r="36" spans="1:7" ht="15.75">
      <c r="A36" s="137" t="s">
        <v>128</v>
      </c>
      <c r="B36" s="239">
        <v>45267</v>
      </c>
      <c r="C36" s="240">
        <f>B36+1</f>
        <v>45268</v>
      </c>
      <c r="D36" s="241">
        <f>C36+2</f>
        <v>45270</v>
      </c>
      <c r="E36" s="242">
        <f>D36+22</f>
        <v>45292</v>
      </c>
      <c r="F36" s="243">
        <f>E36+7</f>
        <v>45299</v>
      </c>
      <c r="G36" s="24"/>
    </row>
    <row r="37" spans="1:7" ht="15.75">
      <c r="A37" s="137" t="s">
        <v>129</v>
      </c>
      <c r="B37" s="139">
        <f>B36+7</f>
        <v>45274</v>
      </c>
      <c r="C37" s="244">
        <f>B37+1</f>
        <v>45275</v>
      </c>
      <c r="D37" s="245">
        <f>C37+2</f>
        <v>45277</v>
      </c>
      <c r="E37" s="246">
        <f t="shared" ref="E37" si="7">D37+22</f>
        <v>45299</v>
      </c>
      <c r="F37" s="247">
        <f t="shared" ref="F37" si="8">E37+7</f>
        <v>45306</v>
      </c>
      <c r="G37" s="24"/>
    </row>
    <row r="38" spans="1:7" ht="15.75">
      <c r="A38" s="137" t="s">
        <v>130</v>
      </c>
      <c r="B38" s="139">
        <f>B37+7</f>
        <v>45281</v>
      </c>
      <c r="C38" s="244">
        <f>B38+1</f>
        <v>45282</v>
      </c>
      <c r="D38" s="245">
        <f>C38+4</f>
        <v>45286</v>
      </c>
      <c r="E38" s="246">
        <f t="shared" ref="E38:E39" si="9">D38+22</f>
        <v>45308</v>
      </c>
      <c r="F38" s="247">
        <f t="shared" ref="F38:F39" si="10">E38+7</f>
        <v>45315</v>
      </c>
      <c r="G38" s="24"/>
    </row>
    <row r="39" spans="1:7" ht="15.75">
      <c r="A39" s="137" t="s">
        <v>131</v>
      </c>
      <c r="B39" s="139">
        <f t="shared" ref="B39" si="11">B38+7</f>
        <v>45288</v>
      </c>
      <c r="C39" s="244">
        <f t="shared" ref="C39" si="12">B39+1</f>
        <v>45289</v>
      </c>
      <c r="D39" s="245">
        <f>C39+2</f>
        <v>45291</v>
      </c>
      <c r="E39" s="246">
        <f t="shared" si="9"/>
        <v>45313</v>
      </c>
      <c r="F39" s="247">
        <f t="shared" si="10"/>
        <v>45320</v>
      </c>
      <c r="G39" s="24"/>
    </row>
    <row r="40" spans="1:7" ht="15.75">
      <c r="A40" s="70"/>
      <c r="B40" s="27"/>
      <c r="C40" s="27"/>
      <c r="D40" s="27"/>
      <c r="E40" s="27"/>
      <c r="F40" s="71"/>
      <c r="G40" s="24"/>
    </row>
    <row r="41" spans="1:7" ht="16.5" thickBot="1">
      <c r="A41" s="34"/>
      <c r="B41" s="35"/>
      <c r="C41" s="35"/>
      <c r="D41" s="35"/>
      <c r="E41" s="36"/>
      <c r="F41" s="37"/>
      <c r="G41" s="24"/>
    </row>
    <row r="42" spans="1:7" ht="15.75">
      <c r="A42" s="331" t="s">
        <v>132</v>
      </c>
      <c r="B42" s="332"/>
      <c r="C42" s="332"/>
      <c r="D42" s="332"/>
      <c r="E42" s="332"/>
      <c r="F42" s="24"/>
    </row>
    <row r="43" spans="1:7" ht="20.25" customHeight="1" thickBot="1">
      <c r="A43" s="333" t="s">
        <v>133</v>
      </c>
      <c r="B43" s="334"/>
      <c r="C43" s="334"/>
      <c r="D43" s="334"/>
      <c r="E43" s="334"/>
      <c r="F43" s="24"/>
    </row>
    <row r="44" spans="1:7" ht="30">
      <c r="A44" s="248" t="s">
        <v>134</v>
      </c>
      <c r="B44" s="249" t="s">
        <v>36</v>
      </c>
      <c r="C44" s="44" t="s">
        <v>37</v>
      </c>
      <c r="D44" s="44" t="s">
        <v>7</v>
      </c>
      <c r="E44" s="250" t="s">
        <v>135</v>
      </c>
      <c r="F44" s="24"/>
    </row>
    <row r="45" spans="1:7" ht="15.75">
      <c r="A45" s="164" t="s">
        <v>136</v>
      </c>
      <c r="B45" s="9">
        <v>45259</v>
      </c>
      <c r="C45" s="9">
        <f>B45</f>
        <v>45259</v>
      </c>
      <c r="D45" s="9">
        <f>C45+2</f>
        <v>45261</v>
      </c>
      <c r="E45" s="9">
        <f>D45+21</f>
        <v>45282</v>
      </c>
      <c r="F45" s="24"/>
    </row>
    <row r="46" spans="1:7" ht="15" customHeight="1">
      <c r="A46" s="141" t="s">
        <v>137</v>
      </c>
      <c r="B46" s="39">
        <f>B45+7</f>
        <v>45266</v>
      </c>
      <c r="C46" s="39">
        <f>B46</f>
        <v>45266</v>
      </c>
      <c r="D46" s="39">
        <f>C46+2</f>
        <v>45268</v>
      </c>
      <c r="E46" s="9">
        <f>D46+21</f>
        <v>45289</v>
      </c>
      <c r="F46" s="24"/>
    </row>
    <row r="47" spans="1:7" ht="15.75">
      <c r="A47" s="141" t="s">
        <v>138</v>
      </c>
      <c r="B47" s="39">
        <f t="shared" ref="B47:B49" si="13">B46+7</f>
        <v>45273</v>
      </c>
      <c r="C47" s="39">
        <f t="shared" ref="C47:C48" si="14">B47</f>
        <v>45273</v>
      </c>
      <c r="D47" s="39">
        <f t="shared" ref="D47:D48" si="15">C47+2</f>
        <v>45275</v>
      </c>
      <c r="E47" s="9">
        <f t="shared" ref="E47:E48" si="16">D47+21</f>
        <v>45296</v>
      </c>
      <c r="F47" s="24"/>
    </row>
    <row r="48" spans="1:7" ht="15.75">
      <c r="A48" s="164" t="s">
        <v>139</v>
      </c>
      <c r="B48" s="39">
        <f t="shared" si="13"/>
        <v>45280</v>
      </c>
      <c r="C48" s="39">
        <f t="shared" si="14"/>
        <v>45280</v>
      </c>
      <c r="D48" s="39">
        <f t="shared" si="15"/>
        <v>45282</v>
      </c>
      <c r="E48" s="9">
        <f t="shared" si="16"/>
        <v>45303</v>
      </c>
      <c r="F48" s="24"/>
    </row>
    <row r="49" spans="1:9" ht="15.75">
      <c r="A49" s="164" t="s">
        <v>140</v>
      </c>
      <c r="B49" s="39">
        <f t="shared" si="13"/>
        <v>45287</v>
      </c>
      <c r="C49" s="39">
        <f t="shared" ref="C49" si="17">B49</f>
        <v>45287</v>
      </c>
      <c r="D49" s="39">
        <f t="shared" ref="D49" si="18">C49+2</f>
        <v>45289</v>
      </c>
      <c r="E49" s="9">
        <f t="shared" ref="E49" si="19">D49+21</f>
        <v>45310</v>
      </c>
      <c r="F49" s="24"/>
    </row>
    <row r="50" spans="1:9" ht="15.75">
      <c r="A50" s="40"/>
      <c r="B50" s="35"/>
      <c r="C50" s="35"/>
      <c r="D50" s="35"/>
      <c r="E50" s="36"/>
      <c r="F50" s="24"/>
    </row>
    <row r="51" spans="1:9" ht="16.5" thickBot="1">
      <c r="A51" s="40"/>
      <c r="B51" s="35"/>
      <c r="C51" s="35"/>
      <c r="D51" s="35"/>
      <c r="E51" s="36"/>
      <c r="F51" s="24"/>
    </row>
    <row r="52" spans="1:9" ht="15.75">
      <c r="A52" s="331" t="s">
        <v>141</v>
      </c>
      <c r="B52" s="332"/>
      <c r="C52" s="332"/>
      <c r="D52" s="332"/>
      <c r="E52" s="332"/>
      <c r="F52" s="24"/>
    </row>
    <row r="53" spans="1:9" ht="16.5" thickBot="1">
      <c r="A53" s="333" t="s">
        <v>133</v>
      </c>
      <c r="B53" s="334"/>
      <c r="C53" s="334"/>
      <c r="D53" s="334"/>
      <c r="E53" s="334"/>
      <c r="F53" s="24"/>
    </row>
    <row r="54" spans="1:9" ht="30.75" thickBot="1">
      <c r="A54" s="251" t="s">
        <v>134</v>
      </c>
      <c r="B54" s="249" t="s">
        <v>142</v>
      </c>
      <c r="C54" s="44" t="s">
        <v>37</v>
      </c>
      <c r="D54" s="44" t="s">
        <v>7</v>
      </c>
      <c r="E54" s="250" t="s">
        <v>143</v>
      </c>
      <c r="F54" s="24"/>
    </row>
    <row r="55" spans="1:9" ht="15.75">
      <c r="A55" s="38" t="s">
        <v>144</v>
      </c>
      <c r="B55" s="138">
        <v>44896</v>
      </c>
      <c r="C55" s="4">
        <f>B55</f>
        <v>44896</v>
      </c>
      <c r="D55" s="4">
        <f>C55+2</f>
        <v>44898</v>
      </c>
      <c r="E55" s="5">
        <f>D55+22</f>
        <v>44920</v>
      </c>
      <c r="F55" s="24"/>
    </row>
    <row r="56" spans="1:9" ht="15.75">
      <c r="A56" s="134" t="s">
        <v>145</v>
      </c>
      <c r="B56" s="139">
        <f>B55+7</f>
        <v>44903</v>
      </c>
      <c r="C56" s="135">
        <f t="shared" ref="C56" si="20">B56</f>
        <v>44903</v>
      </c>
      <c r="D56" s="135">
        <f t="shared" ref="D56" si="21">C56+2</f>
        <v>44905</v>
      </c>
      <c r="E56" s="136">
        <f t="shared" ref="E56" si="22">D56+22</f>
        <v>44927</v>
      </c>
      <c r="F56" s="24"/>
    </row>
    <row r="57" spans="1:9" ht="15.75">
      <c r="A57" s="134" t="s">
        <v>146</v>
      </c>
      <c r="B57" s="139">
        <f t="shared" ref="B57:B58" si="23">B56+7</f>
        <v>44910</v>
      </c>
      <c r="C57" s="135">
        <f t="shared" ref="C57:C58" si="24">B57</f>
        <v>44910</v>
      </c>
      <c r="D57" s="135">
        <f t="shared" ref="D57:D58" si="25">C57+2</f>
        <v>44912</v>
      </c>
      <c r="E57" s="136">
        <f t="shared" ref="E57:E58" si="26">D57+22</f>
        <v>44934</v>
      </c>
      <c r="F57" s="37"/>
      <c r="G57" s="24"/>
    </row>
    <row r="58" spans="1:9" ht="15.75">
      <c r="A58" s="38" t="s">
        <v>147</v>
      </c>
      <c r="B58" s="139">
        <f t="shared" si="23"/>
        <v>44917</v>
      </c>
      <c r="C58" s="39">
        <f t="shared" si="24"/>
        <v>44917</v>
      </c>
      <c r="D58" s="39">
        <f t="shared" si="25"/>
        <v>44919</v>
      </c>
      <c r="E58" s="8">
        <f t="shared" si="26"/>
        <v>44941</v>
      </c>
      <c r="F58" s="37"/>
      <c r="G58" s="24"/>
    </row>
    <row r="59" spans="1:9" ht="15.75">
      <c r="A59" s="40"/>
      <c r="B59" s="35"/>
      <c r="C59" s="35"/>
      <c r="D59" s="35"/>
      <c r="E59" s="36"/>
      <c r="F59" s="37"/>
      <c r="G59" s="24"/>
    </row>
    <row r="60" spans="1:9" ht="15.75">
      <c r="A60" s="41"/>
      <c r="B60" s="11"/>
      <c r="C60" s="11"/>
      <c r="D60" s="27"/>
      <c r="E60" s="27"/>
      <c r="F60" s="27"/>
      <c r="G60" s="24"/>
    </row>
    <row r="61" spans="1:9">
      <c r="A61" s="337" t="s">
        <v>148</v>
      </c>
      <c r="B61" s="338"/>
      <c r="C61" s="338"/>
      <c r="D61" s="338"/>
      <c r="E61" s="338"/>
      <c r="F61" s="338"/>
      <c r="G61" s="338"/>
      <c r="H61" s="339"/>
    </row>
    <row r="62" spans="1:9" ht="30">
      <c r="A62" s="252" t="s">
        <v>124</v>
      </c>
      <c r="B62" s="253" t="s">
        <v>149</v>
      </c>
      <c r="C62" s="253" t="s">
        <v>37</v>
      </c>
      <c r="D62" s="253" t="s">
        <v>7</v>
      </c>
      <c r="E62" s="253" t="s">
        <v>150</v>
      </c>
      <c r="F62" s="253" t="s">
        <v>151</v>
      </c>
      <c r="G62" s="254" t="s">
        <v>152</v>
      </c>
      <c r="H62" s="255" t="s">
        <v>153</v>
      </c>
    </row>
    <row r="63" spans="1:9" ht="15.6" customHeight="1">
      <c r="A63" s="181" t="s">
        <v>154</v>
      </c>
      <c r="B63" s="76">
        <f>D63-4</f>
        <v>45264</v>
      </c>
      <c r="C63" s="76" t="s">
        <v>66</v>
      </c>
      <c r="D63" s="75">
        <v>45268</v>
      </c>
      <c r="E63" s="75">
        <f>D63+15</f>
        <v>45283</v>
      </c>
      <c r="F63" s="76">
        <f>E63+2</f>
        <v>45285</v>
      </c>
      <c r="G63" s="180">
        <f>F63+2</f>
        <v>45287</v>
      </c>
      <c r="H63" s="149">
        <f>G63+2</f>
        <v>45289</v>
      </c>
    </row>
    <row r="64" spans="1:9" ht="15.75">
      <c r="A64" s="181" t="s">
        <v>155</v>
      </c>
      <c r="B64" s="76">
        <f>D64-3</f>
        <v>45272</v>
      </c>
      <c r="C64" s="76" t="s">
        <v>66</v>
      </c>
      <c r="D64" s="75">
        <f>D63+7</f>
        <v>45275</v>
      </c>
      <c r="E64" s="75">
        <f t="shared" ref="E64" si="27">D64+15</f>
        <v>45290</v>
      </c>
      <c r="F64" s="76">
        <f t="shared" ref="F64:G64" si="28">E64+2</f>
        <v>45292</v>
      </c>
      <c r="G64" s="75">
        <f t="shared" si="28"/>
        <v>45294</v>
      </c>
      <c r="H64" s="149">
        <f>G64+2</f>
        <v>45296</v>
      </c>
      <c r="I64" s="64"/>
    </row>
    <row r="65" spans="1:9" ht="15.6" customHeight="1">
      <c r="A65" s="181" t="s">
        <v>156</v>
      </c>
      <c r="B65" s="76">
        <f>D65-3</f>
        <v>45279</v>
      </c>
      <c r="C65" s="76" t="s">
        <v>66</v>
      </c>
      <c r="D65" s="75">
        <f>D64+7</f>
        <v>45282</v>
      </c>
      <c r="E65" s="75">
        <f t="shared" ref="E65" si="29">D65+15</f>
        <v>45297</v>
      </c>
      <c r="F65" s="76">
        <f t="shared" ref="F65" si="30">E65+2</f>
        <v>45299</v>
      </c>
      <c r="G65" s="75">
        <f t="shared" ref="G65" si="31">F65+2</f>
        <v>45301</v>
      </c>
      <c r="H65" s="149">
        <f t="shared" ref="H65" si="32">G65+2</f>
        <v>45303</v>
      </c>
      <c r="I65" s="64"/>
    </row>
    <row r="66" spans="1:9" ht="15.75">
      <c r="A66" s="181" t="s">
        <v>157</v>
      </c>
      <c r="B66" s="76">
        <f>D66-3</f>
        <v>45286</v>
      </c>
      <c r="C66" s="76" t="s">
        <v>66</v>
      </c>
      <c r="D66" s="75">
        <f>D65+7</f>
        <v>45289</v>
      </c>
      <c r="E66" s="75">
        <f t="shared" ref="E66" si="33">D66+15</f>
        <v>45304</v>
      </c>
      <c r="F66" s="76">
        <f t="shared" ref="F66" si="34">E66+2</f>
        <v>45306</v>
      </c>
      <c r="G66" s="75">
        <f t="shared" ref="G66" si="35">F66+2</f>
        <v>45308</v>
      </c>
      <c r="H66" s="149">
        <f t="shared" ref="H66" si="36">G66+2</f>
        <v>45310</v>
      </c>
      <c r="I66" s="64"/>
    </row>
    <row r="67" spans="1:9" ht="15.75">
      <c r="A67" s="64"/>
      <c r="B67" s="95"/>
      <c r="C67" s="95"/>
      <c r="D67" s="36"/>
      <c r="E67" s="36"/>
      <c r="F67" s="96"/>
      <c r="G67" s="74"/>
      <c r="H67" s="64"/>
      <c r="I67" s="64"/>
    </row>
    <row r="68" spans="1:9" ht="15.75" thickBot="1">
      <c r="A68" s="77" t="s">
        <v>158</v>
      </c>
      <c r="B68" s="97"/>
      <c r="C68" s="97"/>
      <c r="D68" s="97"/>
      <c r="E68" s="97"/>
      <c r="F68" s="97"/>
      <c r="G68" s="97"/>
      <c r="H68" s="98"/>
      <c r="I68" s="64"/>
    </row>
    <row r="69" spans="1:9" ht="30">
      <c r="A69" s="43" t="s">
        <v>4</v>
      </c>
      <c r="B69" s="118" t="s">
        <v>149</v>
      </c>
      <c r="C69" s="44" t="s">
        <v>37</v>
      </c>
      <c r="D69" s="44" t="s">
        <v>7</v>
      </c>
      <c r="E69" s="44" t="s">
        <v>159</v>
      </c>
      <c r="F69" s="45" t="s">
        <v>150</v>
      </c>
      <c r="G69" s="44" t="s">
        <v>153</v>
      </c>
      <c r="H69" s="46" t="s">
        <v>151</v>
      </c>
      <c r="I69" s="64"/>
    </row>
    <row r="70" spans="1:9" ht="15.75">
      <c r="A70" s="256" t="s">
        <v>157</v>
      </c>
      <c r="B70" s="119">
        <f>D70-2</f>
        <v>45264</v>
      </c>
      <c r="C70" s="119" t="s">
        <v>66</v>
      </c>
      <c r="D70" s="104">
        <v>45266</v>
      </c>
      <c r="E70" s="104">
        <f>D70+8</f>
        <v>45274</v>
      </c>
      <c r="F70" s="105">
        <f t="shared" ref="F70" si="37">D70+17</f>
        <v>45283</v>
      </c>
      <c r="G70" s="106">
        <f t="shared" ref="G70" si="38">F70+3</f>
        <v>45286</v>
      </c>
      <c r="H70" s="107">
        <f>G70+2</f>
        <v>45288</v>
      </c>
      <c r="I70" s="64"/>
    </row>
    <row r="71" spans="1:9" ht="15.75">
      <c r="A71" s="166" t="s">
        <v>160</v>
      </c>
      <c r="B71" s="119">
        <f>D71-2</f>
        <v>45271</v>
      </c>
      <c r="C71" s="113" t="s">
        <v>66</v>
      </c>
      <c r="D71" s="114">
        <f>D70+7</f>
        <v>45273</v>
      </c>
      <c r="E71" s="114">
        <f>D71+8</f>
        <v>45281</v>
      </c>
      <c r="F71" s="115">
        <f t="shared" ref="F71" si="39">D71+17</f>
        <v>45290</v>
      </c>
      <c r="G71" s="116">
        <f t="shared" ref="G71" si="40">F71+3</f>
        <v>45293</v>
      </c>
      <c r="H71" s="117">
        <f>G71+2</f>
        <v>45295</v>
      </c>
      <c r="I71" s="64"/>
    </row>
    <row r="72" spans="1:9" ht="15.75">
      <c r="A72" s="256" t="s">
        <v>157</v>
      </c>
      <c r="B72" s="165">
        <f t="shared" ref="B72:B73" si="41">D72-2</f>
        <v>45278</v>
      </c>
      <c r="C72" s="99" t="s">
        <v>66</v>
      </c>
      <c r="D72" s="114">
        <f t="shared" ref="D72:D73" si="42">D71+7</f>
        <v>45280</v>
      </c>
      <c r="E72" s="100">
        <f>D72+8</f>
        <v>45288</v>
      </c>
      <c r="F72" s="101">
        <f>D72+17</f>
        <v>45297</v>
      </c>
      <c r="G72" s="102">
        <f>F72+3</f>
        <v>45300</v>
      </c>
      <c r="H72" s="103">
        <f>G72+2</f>
        <v>45302</v>
      </c>
      <c r="I72" s="64"/>
    </row>
    <row r="73" spans="1:9" ht="15.75">
      <c r="A73" s="166" t="s">
        <v>161</v>
      </c>
      <c r="B73" s="119">
        <f t="shared" si="41"/>
        <v>45285</v>
      </c>
      <c r="C73" s="119" t="s">
        <v>66</v>
      </c>
      <c r="D73" s="114">
        <f t="shared" si="42"/>
        <v>45287</v>
      </c>
      <c r="E73" s="104">
        <f>D73+8</f>
        <v>45295</v>
      </c>
      <c r="F73" s="105">
        <f>D73+17</f>
        <v>45304</v>
      </c>
      <c r="G73" s="106">
        <f>F73+3</f>
        <v>45307</v>
      </c>
      <c r="H73" s="107">
        <f>G73+2</f>
        <v>45309</v>
      </c>
      <c r="I73" s="64"/>
    </row>
    <row r="74" spans="1:9" ht="16.5" thickBot="1">
      <c r="A74" s="108"/>
      <c r="B74" s="95"/>
      <c r="C74" s="109"/>
      <c r="D74" s="109"/>
      <c r="E74" s="109"/>
      <c r="F74" s="110"/>
      <c r="G74" s="111"/>
      <c r="H74" s="112"/>
      <c r="I74" s="64"/>
    </row>
    <row r="75" spans="1:9">
      <c r="A75" s="326" t="s">
        <v>162</v>
      </c>
      <c r="B75" s="327"/>
      <c r="C75" s="327"/>
      <c r="D75" s="327"/>
      <c r="E75" s="327"/>
      <c r="F75" s="327"/>
      <c r="G75" s="327"/>
      <c r="H75" s="327"/>
      <c r="I75" s="328"/>
    </row>
    <row r="76" spans="1:9" ht="30">
      <c r="A76" s="150" t="s">
        <v>124</v>
      </c>
      <c r="B76" s="151" t="s">
        <v>149</v>
      </c>
      <c r="C76" s="151" t="s">
        <v>37</v>
      </c>
      <c r="D76" s="151" t="s">
        <v>7</v>
      </c>
      <c r="E76" s="151" t="s">
        <v>163</v>
      </c>
      <c r="F76" s="151" t="s">
        <v>164</v>
      </c>
      <c r="G76" s="151" t="s">
        <v>151</v>
      </c>
      <c r="H76" s="151" t="s">
        <v>165</v>
      </c>
      <c r="I76" s="152" t="s">
        <v>166</v>
      </c>
    </row>
    <row r="77" spans="1:9" ht="15.75">
      <c r="A77" s="281" t="s">
        <v>56</v>
      </c>
      <c r="B77" s="9">
        <f>D77-3</f>
        <v>45261</v>
      </c>
      <c r="C77" s="80" t="s">
        <v>66</v>
      </c>
      <c r="D77" s="80">
        <v>45264</v>
      </c>
      <c r="E77" s="80">
        <f>D77+7</f>
        <v>45271</v>
      </c>
      <c r="F77" s="81">
        <f>D77+15</f>
        <v>45279</v>
      </c>
      <c r="G77" s="82">
        <f t="shared" ref="G77:H79" si="43">F77+2</f>
        <v>45281</v>
      </c>
      <c r="H77" s="83">
        <f t="shared" si="43"/>
        <v>45283</v>
      </c>
      <c r="I77" s="83">
        <f>H77+4</f>
        <v>45287</v>
      </c>
    </row>
    <row r="78" spans="1:9" ht="15.75">
      <c r="A78" s="282" t="s">
        <v>167</v>
      </c>
      <c r="B78" s="9">
        <f>D78-3</f>
        <v>45268</v>
      </c>
      <c r="C78" s="80" t="s">
        <v>66</v>
      </c>
      <c r="D78" s="80">
        <f>D77+7</f>
        <v>45271</v>
      </c>
      <c r="E78" s="80">
        <f>D78+7</f>
        <v>45278</v>
      </c>
      <c r="F78" s="81">
        <f>D78+15</f>
        <v>45286</v>
      </c>
      <c r="G78" s="82">
        <f t="shared" si="43"/>
        <v>45288</v>
      </c>
      <c r="H78" s="83">
        <f t="shared" si="43"/>
        <v>45290</v>
      </c>
      <c r="I78" s="83">
        <f>H78+4</f>
        <v>45294</v>
      </c>
    </row>
    <row r="79" spans="1:9" ht="15.75">
      <c r="A79" s="167" t="s">
        <v>168</v>
      </c>
      <c r="B79" s="9">
        <f>D79-3</f>
        <v>45275</v>
      </c>
      <c r="C79" s="80" t="s">
        <v>66</v>
      </c>
      <c r="D79" s="80">
        <f t="shared" ref="D79:D81" si="44">D78+7</f>
        <v>45278</v>
      </c>
      <c r="E79" s="80">
        <f>D79+7</f>
        <v>45285</v>
      </c>
      <c r="F79" s="81">
        <f>D79+15</f>
        <v>45293</v>
      </c>
      <c r="G79" s="82">
        <f t="shared" si="43"/>
        <v>45295</v>
      </c>
      <c r="H79" s="83">
        <f t="shared" si="43"/>
        <v>45297</v>
      </c>
      <c r="I79" s="83">
        <f>H79+4</f>
        <v>45301</v>
      </c>
    </row>
    <row r="80" spans="1:9" ht="15.75">
      <c r="A80" s="167" t="s">
        <v>169</v>
      </c>
      <c r="B80" s="9">
        <v>45282</v>
      </c>
      <c r="C80" s="80" t="s">
        <v>66</v>
      </c>
      <c r="D80" s="80">
        <f t="shared" si="44"/>
        <v>45285</v>
      </c>
      <c r="E80" s="80">
        <f>D80+7</f>
        <v>45292</v>
      </c>
      <c r="F80" s="81">
        <f>D80+15</f>
        <v>45300</v>
      </c>
      <c r="G80" s="82">
        <f t="shared" ref="G80" si="45">F80+2</f>
        <v>45302</v>
      </c>
      <c r="H80" s="83">
        <f t="shared" ref="H80" si="46">G80+2</f>
        <v>45304</v>
      </c>
      <c r="I80" s="83">
        <f>H80+4</f>
        <v>45308</v>
      </c>
    </row>
    <row r="81" spans="1:9" ht="15.75">
      <c r="A81" s="167" t="s">
        <v>170</v>
      </c>
      <c r="B81" s="9">
        <v>45289</v>
      </c>
      <c r="C81" s="80" t="s">
        <v>66</v>
      </c>
      <c r="D81" s="80">
        <f t="shared" si="44"/>
        <v>45292</v>
      </c>
      <c r="E81" s="80">
        <f>D81+7</f>
        <v>45299</v>
      </c>
      <c r="F81" s="81">
        <f>D81+15</f>
        <v>45307</v>
      </c>
      <c r="G81" s="82">
        <f t="shared" ref="G81" si="47">F81+2</f>
        <v>45309</v>
      </c>
      <c r="H81" s="83">
        <f t="shared" ref="H81" si="48">G81+2</f>
        <v>45311</v>
      </c>
      <c r="I81" s="83">
        <f>H81+4</f>
        <v>45315</v>
      </c>
    </row>
    <row r="82" spans="1:9" ht="15.75">
      <c r="A82" s="70"/>
      <c r="B82" s="36"/>
      <c r="C82" s="109"/>
      <c r="D82" s="109"/>
      <c r="E82" s="109"/>
      <c r="F82" s="267"/>
      <c r="G82" s="111"/>
      <c r="H82" s="112"/>
      <c r="I82" s="112"/>
    </row>
    <row r="83" spans="1:9" ht="15.75">
      <c r="A83" s="42"/>
      <c r="B83" s="27"/>
      <c r="C83" s="50"/>
      <c r="D83" s="47"/>
      <c r="E83" s="48"/>
      <c r="F83" s="49"/>
      <c r="G83" s="51"/>
    </row>
    <row r="84" spans="1:9" ht="15.75">
      <c r="A84" s="259" t="s">
        <v>171</v>
      </c>
      <c r="B84" s="259"/>
      <c r="C84" s="259"/>
      <c r="D84" s="259"/>
      <c r="E84" s="259"/>
      <c r="F84" s="259"/>
      <c r="G84" s="259"/>
    </row>
    <row r="85" spans="1:9" ht="36" customHeight="1">
      <c r="A85" s="260" t="s">
        <v>4</v>
      </c>
      <c r="B85" s="261" t="s">
        <v>97</v>
      </c>
      <c r="C85" s="261" t="s">
        <v>37</v>
      </c>
      <c r="D85" s="261" t="s">
        <v>7</v>
      </c>
      <c r="E85" s="261" t="s">
        <v>164</v>
      </c>
      <c r="F85" s="261" t="s">
        <v>172</v>
      </c>
      <c r="G85" s="262" t="s">
        <v>173</v>
      </c>
    </row>
    <row r="86" spans="1:9" ht="15.75" customHeight="1">
      <c r="A86" s="263" t="s">
        <v>174</v>
      </c>
      <c r="B86" s="264">
        <f>D86-2</f>
        <v>45269</v>
      </c>
      <c r="C86" s="265" t="s">
        <v>66</v>
      </c>
      <c r="D86" s="266">
        <v>45271</v>
      </c>
      <c r="E86" s="266">
        <f>D86+15</f>
        <v>45286</v>
      </c>
      <c r="F86" s="266">
        <f>D86+17</f>
        <v>45288</v>
      </c>
      <c r="G86" s="266">
        <f>F86+2</f>
        <v>45290</v>
      </c>
    </row>
    <row r="87" spans="1:9" ht="15.75" customHeight="1">
      <c r="A87" s="263" t="s">
        <v>175</v>
      </c>
      <c r="B87" s="264">
        <f t="shared" ref="B87" si="49">D87-2</f>
        <v>45275</v>
      </c>
      <c r="C87" s="265" t="s">
        <v>66</v>
      </c>
      <c r="D87" s="266">
        <v>45277</v>
      </c>
      <c r="E87" s="266">
        <f t="shared" ref="E87" si="50">D87+15</f>
        <v>45292</v>
      </c>
      <c r="F87" s="266">
        <f t="shared" ref="F87" si="51">D87+17</f>
        <v>45294</v>
      </c>
      <c r="G87" s="266">
        <f t="shared" ref="G87:G89" si="52">F87+2</f>
        <v>45296</v>
      </c>
    </row>
    <row r="88" spans="1:9" ht="15.75" customHeight="1">
      <c r="A88" s="263" t="s">
        <v>157</v>
      </c>
      <c r="B88" s="264">
        <f>D88-2</f>
        <v>45282</v>
      </c>
      <c r="C88" s="265" t="s">
        <v>66</v>
      </c>
      <c r="D88" s="266">
        <v>45284</v>
      </c>
      <c r="E88" s="266">
        <f>D88+15</f>
        <v>45299</v>
      </c>
      <c r="F88" s="266">
        <f>D88+17</f>
        <v>45301</v>
      </c>
      <c r="G88" s="266">
        <f t="shared" si="52"/>
        <v>45303</v>
      </c>
    </row>
    <row r="89" spans="1:9" ht="15.75" customHeight="1">
      <c r="A89" s="263" t="s">
        <v>176</v>
      </c>
      <c r="B89" s="264">
        <f>D89-2</f>
        <v>45289</v>
      </c>
      <c r="C89" s="265" t="s">
        <v>66</v>
      </c>
      <c r="D89" s="266">
        <v>45291</v>
      </c>
      <c r="E89" s="266">
        <f>D89+15</f>
        <v>45306</v>
      </c>
      <c r="F89" s="266">
        <f>D89+17</f>
        <v>45308</v>
      </c>
      <c r="G89" s="266">
        <f t="shared" si="52"/>
        <v>45310</v>
      </c>
    </row>
    <row r="90" spans="1:9" ht="19.5" customHeight="1">
      <c r="A90" s="84"/>
      <c r="B90" s="85"/>
      <c r="C90" s="86"/>
      <c r="D90" s="87"/>
      <c r="E90" s="87"/>
      <c r="F90" s="87"/>
      <c r="G90" s="87"/>
    </row>
    <row r="91" spans="1:9" ht="16.5" thickBot="1">
      <c r="A91" s="51"/>
      <c r="B91" s="52"/>
      <c r="C91" s="53"/>
      <c r="D91" s="53"/>
      <c r="E91" s="53"/>
      <c r="F91" s="53"/>
      <c r="G91" s="54"/>
    </row>
    <row r="92" spans="1:9" ht="26.25" customHeight="1" thickBot="1">
      <c r="A92" s="335" t="s">
        <v>177</v>
      </c>
      <c r="B92" s="336"/>
      <c r="C92" s="336"/>
      <c r="D92" s="336"/>
      <c r="E92" s="336"/>
      <c r="F92" s="336"/>
    </row>
    <row r="93" spans="1:9" ht="33" customHeight="1">
      <c r="A93" s="168" t="s">
        <v>4</v>
      </c>
      <c r="B93" s="169" t="s">
        <v>149</v>
      </c>
      <c r="C93" s="170" t="s">
        <v>37</v>
      </c>
      <c r="D93" s="171" t="s">
        <v>7</v>
      </c>
      <c r="E93" s="171" t="s">
        <v>178</v>
      </c>
      <c r="F93" s="172" t="s">
        <v>179</v>
      </c>
      <c r="G93" s="54"/>
      <c r="H93" s="54"/>
    </row>
    <row r="94" spans="1:9" ht="22.5" customHeight="1">
      <c r="A94" s="173" t="s">
        <v>180</v>
      </c>
      <c r="B94" s="61">
        <f>D94-3</f>
        <v>45261</v>
      </c>
      <c r="C94" s="174" t="s">
        <v>66</v>
      </c>
      <c r="D94" s="175">
        <v>45264</v>
      </c>
      <c r="E94" s="61">
        <f t="shared" ref="E94" si="53">D94+6</f>
        <v>45270</v>
      </c>
      <c r="F94" s="61">
        <f>E94+1</f>
        <v>45271</v>
      </c>
      <c r="G94" s="54"/>
      <c r="H94" s="54"/>
    </row>
    <row r="95" spans="1:9" ht="22.5" customHeight="1">
      <c r="A95" s="173" t="s">
        <v>181</v>
      </c>
      <c r="B95" s="61">
        <f t="shared" ref="B95:B97" si="54">D95-3</f>
        <v>45268</v>
      </c>
      <c r="C95" s="174" t="s">
        <v>66</v>
      </c>
      <c r="D95" s="61">
        <f>D94+7</f>
        <v>45271</v>
      </c>
      <c r="E95" s="61">
        <f t="shared" ref="E95" si="55">D95+6</f>
        <v>45277</v>
      </c>
      <c r="F95" s="61">
        <f>E95+1</f>
        <v>45278</v>
      </c>
      <c r="G95" s="54"/>
      <c r="H95" s="54"/>
    </row>
    <row r="96" spans="1:9" ht="22.5" customHeight="1">
      <c r="A96" s="173" t="s">
        <v>182</v>
      </c>
      <c r="B96" s="61">
        <f t="shared" si="54"/>
        <v>45275</v>
      </c>
      <c r="C96" s="174" t="s">
        <v>66</v>
      </c>
      <c r="D96" s="61">
        <f t="shared" ref="D96:D97" si="56">D95+7</f>
        <v>45278</v>
      </c>
      <c r="E96" s="61">
        <f>D96+6</f>
        <v>45284</v>
      </c>
      <c r="F96" s="61">
        <f t="shared" ref="F96:F97" si="57">E96+1</f>
        <v>45285</v>
      </c>
      <c r="G96" s="54"/>
      <c r="H96" s="54"/>
    </row>
    <row r="97" spans="1:8" ht="22.5" customHeight="1">
      <c r="A97" s="173" t="s">
        <v>183</v>
      </c>
      <c r="B97" s="61">
        <f t="shared" si="54"/>
        <v>45282</v>
      </c>
      <c r="C97" s="174" t="s">
        <v>66</v>
      </c>
      <c r="D97" s="61">
        <f t="shared" si="56"/>
        <v>45285</v>
      </c>
      <c r="E97" s="61">
        <f>D97+6</f>
        <v>45291</v>
      </c>
      <c r="F97" s="61">
        <f t="shared" si="57"/>
        <v>45292</v>
      </c>
      <c r="G97" s="54"/>
      <c r="H97" s="54"/>
    </row>
    <row r="98" spans="1:8" ht="22.5" customHeight="1">
      <c r="A98" s="84"/>
      <c r="B98" s="268"/>
      <c r="C98" s="269"/>
      <c r="D98" s="268"/>
      <c r="E98" s="268"/>
      <c r="F98" s="268"/>
      <c r="G98" s="54"/>
      <c r="H98" s="54"/>
    </row>
    <row r="99" spans="1:8" ht="15.75">
      <c r="A99" s="55"/>
      <c r="B99" s="56"/>
      <c r="C99" s="56"/>
      <c r="D99" s="56"/>
      <c r="E99" s="56"/>
      <c r="F99" s="56"/>
      <c r="G99" s="54"/>
    </row>
    <row r="100" spans="1:8" ht="16.5" thickBot="1">
      <c r="A100" s="324" t="s">
        <v>184</v>
      </c>
      <c r="B100" s="325"/>
      <c r="C100" s="325"/>
      <c r="D100" s="325"/>
      <c r="E100" s="325"/>
      <c r="F100" s="325"/>
      <c r="G100" s="325"/>
    </row>
    <row r="101" spans="1:8" ht="30.75" thickBot="1">
      <c r="A101" s="144" t="s">
        <v>4</v>
      </c>
      <c r="B101" s="145" t="s">
        <v>149</v>
      </c>
      <c r="C101" s="146" t="s">
        <v>37</v>
      </c>
      <c r="D101" s="147" t="s">
        <v>7</v>
      </c>
      <c r="E101" s="147" t="s">
        <v>185</v>
      </c>
      <c r="F101" s="147" t="s">
        <v>186</v>
      </c>
      <c r="G101" s="148" t="s">
        <v>187</v>
      </c>
    </row>
    <row r="102" spans="1:8" ht="15.75">
      <c r="A102" s="128" t="s">
        <v>188</v>
      </c>
      <c r="B102" s="142">
        <f>D102-2</f>
        <v>45259</v>
      </c>
      <c r="C102" s="142" t="s">
        <v>66</v>
      </c>
      <c r="D102" s="142">
        <v>45261</v>
      </c>
      <c r="E102" s="142">
        <f>D102+10</f>
        <v>45271</v>
      </c>
      <c r="F102" s="142">
        <f>D102+13</f>
        <v>45274</v>
      </c>
      <c r="G102" s="143">
        <f>D102+17</f>
        <v>45278</v>
      </c>
    </row>
    <row r="103" spans="1:8" ht="15.75">
      <c r="A103" s="140" t="s">
        <v>189</v>
      </c>
      <c r="B103" s="59">
        <f t="shared" ref="B103:B105" si="58">D103-2</f>
        <v>45266</v>
      </c>
      <c r="C103" s="59" t="s">
        <v>66</v>
      </c>
      <c r="D103" s="59">
        <f>D102+7</f>
        <v>45268</v>
      </c>
      <c r="E103" s="59">
        <f>D103+10</f>
        <v>45278</v>
      </c>
      <c r="F103" s="59">
        <f>D103+13</f>
        <v>45281</v>
      </c>
      <c r="G103" s="60">
        <f>D103+17</f>
        <v>45285</v>
      </c>
    </row>
    <row r="104" spans="1:8" ht="15.75">
      <c r="A104" s="128" t="s">
        <v>190</v>
      </c>
      <c r="B104" s="59">
        <f t="shared" si="58"/>
        <v>45273</v>
      </c>
      <c r="C104" s="59" t="s">
        <v>66</v>
      </c>
      <c r="D104" s="59">
        <f t="shared" ref="D104:D106" si="59">D103+7</f>
        <v>45275</v>
      </c>
      <c r="E104" s="59">
        <f>D104+10</f>
        <v>45285</v>
      </c>
      <c r="F104" s="59">
        <f>D104+13</f>
        <v>45288</v>
      </c>
      <c r="G104" s="60">
        <f>D104+17</f>
        <v>45292</v>
      </c>
    </row>
    <row r="105" spans="1:8" ht="15.75">
      <c r="A105" s="128" t="s">
        <v>191</v>
      </c>
      <c r="B105" s="59">
        <f t="shared" si="58"/>
        <v>45280</v>
      </c>
      <c r="C105" s="59" t="s">
        <v>66</v>
      </c>
      <c r="D105" s="59">
        <f t="shared" si="59"/>
        <v>45282</v>
      </c>
      <c r="E105" s="59">
        <f>D105+10</f>
        <v>45292</v>
      </c>
      <c r="F105" s="59">
        <f>D105+13</f>
        <v>45295</v>
      </c>
      <c r="G105" s="60">
        <f>D105+17</f>
        <v>45299</v>
      </c>
    </row>
    <row r="106" spans="1:8" ht="15.75">
      <c r="A106" s="128" t="s">
        <v>192</v>
      </c>
      <c r="B106" s="59">
        <f t="shared" ref="B106" si="60">D106-2</f>
        <v>45287</v>
      </c>
      <c r="C106" s="59" t="s">
        <v>66</v>
      </c>
      <c r="D106" s="59">
        <f t="shared" si="59"/>
        <v>45289</v>
      </c>
      <c r="E106" s="59">
        <f>D106+10</f>
        <v>45299</v>
      </c>
      <c r="F106" s="59">
        <f>D106+13</f>
        <v>45302</v>
      </c>
      <c r="G106" s="60">
        <f>D106+17</f>
        <v>45306</v>
      </c>
    </row>
    <row r="107" spans="1:8" ht="15.75">
      <c r="A107" s="93"/>
      <c r="B107" s="56"/>
      <c r="C107" s="56"/>
      <c r="D107" s="56"/>
      <c r="E107" s="56"/>
      <c r="F107" s="56"/>
    </row>
    <row r="108" spans="1:8">
      <c r="A108" s="124"/>
      <c r="B108" s="63"/>
      <c r="C108" s="63"/>
      <c r="D108" s="63"/>
      <c r="E108" s="63"/>
      <c r="F108" s="63"/>
      <c r="G108" s="64"/>
    </row>
    <row r="109" spans="1:8" ht="17.850000000000001" customHeight="1">
      <c r="A109" s="89" t="s">
        <v>193</v>
      </c>
      <c r="B109" s="90" t="s">
        <v>194</v>
      </c>
      <c r="C109" s="90" t="s">
        <v>194</v>
      </c>
      <c r="D109" s="90" t="s">
        <v>194</v>
      </c>
      <c r="E109" s="329" t="s">
        <v>194</v>
      </c>
      <c r="F109" s="330"/>
    </row>
    <row r="110" spans="1:8" ht="30.75">
      <c r="A110" s="91" t="s">
        <v>4</v>
      </c>
      <c r="B110" s="88" t="s">
        <v>149</v>
      </c>
      <c r="C110" s="88" t="s">
        <v>37</v>
      </c>
      <c r="D110" s="183" t="s">
        <v>7</v>
      </c>
      <c r="E110" s="184" t="s">
        <v>195</v>
      </c>
      <c r="F110" s="183" t="s">
        <v>196</v>
      </c>
    </row>
    <row r="111" spans="1:8" ht="15.75">
      <c r="A111" s="285" t="s">
        <v>197</v>
      </c>
      <c r="B111" s="286">
        <v>45260</v>
      </c>
      <c r="C111" s="287" t="s">
        <v>66</v>
      </c>
      <c r="D111" s="288">
        <v>45262</v>
      </c>
      <c r="E111" s="289">
        <v>45266</v>
      </c>
      <c r="F111" s="290">
        <v>45267</v>
      </c>
    </row>
    <row r="112" spans="1:8" ht="15.75">
      <c r="A112" s="92" t="s">
        <v>198</v>
      </c>
      <c r="B112" s="257">
        <f t="shared" ref="B112:B115" si="61">D112-2</f>
        <v>45264</v>
      </c>
      <c r="C112" s="79" t="s">
        <v>66</v>
      </c>
      <c r="D112" s="283">
        <v>45266</v>
      </c>
      <c r="E112" s="125">
        <f t="shared" ref="E112:E115" si="62">D112+4</f>
        <v>45270</v>
      </c>
      <c r="F112" s="182">
        <f>D112+5</f>
        <v>45271</v>
      </c>
    </row>
    <row r="113" spans="1:7" ht="15.75">
      <c r="A113" s="92" t="s">
        <v>199</v>
      </c>
      <c r="B113" s="257">
        <f t="shared" si="61"/>
        <v>45272</v>
      </c>
      <c r="C113" s="79" t="s">
        <v>66</v>
      </c>
      <c r="D113" s="283">
        <v>45274</v>
      </c>
      <c r="E113" s="125">
        <f t="shared" si="62"/>
        <v>45278</v>
      </c>
      <c r="F113" s="78">
        <f t="shared" ref="F113:F115" si="63">D113+5</f>
        <v>45279</v>
      </c>
    </row>
    <row r="114" spans="1:7" ht="15.75">
      <c r="A114" s="92" t="s">
        <v>200</v>
      </c>
      <c r="B114" s="257">
        <f t="shared" si="61"/>
        <v>45278</v>
      </c>
      <c r="C114" s="79" t="s">
        <v>66</v>
      </c>
      <c r="D114" s="283">
        <v>45280</v>
      </c>
      <c r="E114" s="125">
        <f t="shared" si="62"/>
        <v>45284</v>
      </c>
      <c r="F114" s="78">
        <f t="shared" si="63"/>
        <v>45285</v>
      </c>
    </row>
    <row r="115" spans="1:7" ht="15.75">
      <c r="A115" s="92" t="s">
        <v>201</v>
      </c>
      <c r="B115" s="284">
        <f t="shared" si="61"/>
        <v>45286</v>
      </c>
      <c r="C115" s="79" t="s">
        <v>66</v>
      </c>
      <c r="D115" s="283">
        <v>45288</v>
      </c>
      <c r="E115" s="125">
        <f t="shared" si="62"/>
        <v>45292</v>
      </c>
      <c r="F115" s="78">
        <f t="shared" si="63"/>
        <v>45293</v>
      </c>
    </row>
    <row r="119" spans="1:7" ht="18">
      <c r="A119" s="317" t="s">
        <v>202</v>
      </c>
      <c r="B119" s="318"/>
      <c r="C119" s="318"/>
      <c r="D119" s="318"/>
      <c r="E119" s="318"/>
      <c r="F119" s="318"/>
      <c r="G119" s="318"/>
    </row>
    <row r="120" spans="1:7" ht="30.75">
      <c r="A120" s="129" t="s">
        <v>4</v>
      </c>
      <c r="B120" s="130" t="s">
        <v>149</v>
      </c>
      <c r="C120" s="130" t="s">
        <v>37</v>
      </c>
      <c r="D120" s="131" t="s">
        <v>7</v>
      </c>
      <c r="E120" s="133" t="s">
        <v>203</v>
      </c>
      <c r="F120" s="132" t="s">
        <v>204</v>
      </c>
      <c r="G120" s="131" t="s">
        <v>205</v>
      </c>
    </row>
    <row r="121" spans="1:7" ht="23.25" customHeight="1">
      <c r="A121" s="176" t="s">
        <v>206</v>
      </c>
      <c r="B121" s="177">
        <f>D121-2</f>
        <v>45258</v>
      </c>
      <c r="C121" s="179" t="s">
        <v>66</v>
      </c>
      <c r="D121" s="177">
        <v>45260</v>
      </c>
      <c r="E121" s="177">
        <f>D121+15</f>
        <v>45275</v>
      </c>
      <c r="F121" s="177">
        <f>E121+4</f>
        <v>45279</v>
      </c>
      <c r="G121" s="177">
        <f>F121+4</f>
        <v>45283</v>
      </c>
    </row>
    <row r="122" spans="1:7" ht="23.25" customHeight="1">
      <c r="A122" s="176" t="s">
        <v>207</v>
      </c>
      <c r="B122" s="258">
        <f t="shared" ref="B122:B124" si="64">D122-2</f>
        <v>45265</v>
      </c>
      <c r="C122" s="178" t="s">
        <v>66</v>
      </c>
      <c r="D122" s="177">
        <v>45267</v>
      </c>
      <c r="E122" s="177">
        <f>D122+15</f>
        <v>45282</v>
      </c>
      <c r="F122" s="177">
        <f>E122+4</f>
        <v>45286</v>
      </c>
      <c r="G122" s="177">
        <f>F122+4</f>
        <v>45290</v>
      </c>
    </row>
    <row r="123" spans="1:7" ht="23.25" customHeight="1">
      <c r="A123" s="176" t="s">
        <v>208</v>
      </c>
      <c r="B123" s="258">
        <f t="shared" si="64"/>
        <v>45272</v>
      </c>
      <c r="C123" s="178" t="s">
        <v>66</v>
      </c>
      <c r="D123" s="177">
        <v>45274</v>
      </c>
      <c r="E123" s="177">
        <f t="shared" ref="E123:E124" si="65">D123+15</f>
        <v>45289</v>
      </c>
      <c r="F123" s="177">
        <f t="shared" ref="F123:G123" si="66">E123+4</f>
        <v>45293</v>
      </c>
      <c r="G123" s="177">
        <f t="shared" si="66"/>
        <v>45297</v>
      </c>
    </row>
    <row r="124" spans="1:7" ht="23.25" customHeight="1">
      <c r="A124" s="176" t="s">
        <v>209</v>
      </c>
      <c r="B124" s="258">
        <f t="shared" si="64"/>
        <v>45279</v>
      </c>
      <c r="C124" s="178" t="s">
        <v>66</v>
      </c>
      <c r="D124" s="177">
        <v>45281</v>
      </c>
      <c r="E124" s="177">
        <f t="shared" si="65"/>
        <v>45296</v>
      </c>
      <c r="F124" s="177">
        <f t="shared" ref="F124:G124" si="67">E124+4</f>
        <v>45300</v>
      </c>
      <c r="G124" s="177">
        <f t="shared" si="67"/>
        <v>45304</v>
      </c>
    </row>
    <row r="125" spans="1:7" ht="15.75">
      <c r="D125" s="177"/>
    </row>
  </sheetData>
  <mergeCells count="15">
    <mergeCell ref="A119:G119"/>
    <mergeCell ref="A1:G4"/>
    <mergeCell ref="A5:G5"/>
    <mergeCell ref="A7:H8"/>
    <mergeCell ref="A20:I21"/>
    <mergeCell ref="A34:F34"/>
    <mergeCell ref="A100:G100"/>
    <mergeCell ref="A75:I75"/>
    <mergeCell ref="E109:F109"/>
    <mergeCell ref="A42:E42"/>
    <mergeCell ref="A43:E43"/>
    <mergeCell ref="A52:E52"/>
    <mergeCell ref="A53:E53"/>
    <mergeCell ref="A92:F92"/>
    <mergeCell ref="A61:H61"/>
  </mergeCells>
  <phoneticPr fontId="46" type="noConversion"/>
  <pageMargins left="0.7" right="0.7" top="0.75" bottom="0.75" header="0.3" footer="0.3"/>
  <pageSetup scale="4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8" ma:contentTypeDescription="新建文档。" ma:contentTypeScope="" ma:versionID="84bd266149e7904a71f536d640dbb8b6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efe6b34898977aa28384188b266c3d79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11422C-85F4-4F54-9FB4-BCE13C1D1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AD661-82B5-4508-89AD-6671158138FA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633ee1cc-3fe0-4a49-a704-20ce586fd04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24537aa-7a59-40f9-8184-ac5376a9b6b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2023-11-21T07:22:01Z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