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370" windowHeight="12210"/>
  </bookViews>
  <sheets>
    <sheet name="FUZ-NGB" sheetId="4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1" l="1"/>
  <c r="I64" i="1"/>
  <c r="I63" i="1"/>
  <c r="I62" i="1"/>
  <c r="E65" i="1"/>
  <c r="F65" i="1"/>
  <c r="G65" i="1"/>
  <c r="H65" i="1"/>
  <c r="B38" i="1"/>
  <c r="C37" i="1"/>
  <c r="D37" i="1"/>
  <c r="H64" i="1"/>
  <c r="G64" i="1"/>
  <c r="F64" i="1"/>
  <c r="E64" i="1"/>
  <c r="H63" i="1"/>
  <c r="G63" i="1"/>
  <c r="F63" i="1"/>
  <c r="E63" i="1"/>
  <c r="H62" i="1"/>
  <c r="G62" i="1"/>
  <c r="F62" i="1"/>
  <c r="E62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B40" i="1"/>
  <c r="C40" i="1"/>
  <c r="D40" i="1"/>
  <c r="E40" i="1"/>
  <c r="F40" i="1"/>
  <c r="G40" i="1"/>
  <c r="H40" i="1"/>
  <c r="I40" i="1"/>
  <c r="B81" i="2"/>
  <c r="E81" i="2"/>
  <c r="F81" i="2"/>
  <c r="G81" i="2"/>
  <c r="H81" i="2"/>
  <c r="I81" i="2"/>
  <c r="D90" i="2"/>
  <c r="D91" i="2" s="1"/>
  <c r="D92" i="2" s="1"/>
  <c r="C58" i="2"/>
  <c r="E58" i="2" s="1"/>
  <c r="C38" i="2"/>
  <c r="D38" i="2" s="1"/>
  <c r="E38" i="2" s="1"/>
  <c r="F38" i="2" s="1"/>
  <c r="E56" i="1"/>
  <c r="F56" i="1"/>
  <c r="G56" i="1"/>
  <c r="H56" i="1"/>
  <c r="I56" i="1"/>
  <c r="J56" i="1"/>
  <c r="K56" i="1"/>
  <c r="L56" i="1"/>
  <c r="M56" i="1"/>
  <c r="N56" i="1"/>
  <c r="C56" i="1"/>
  <c r="D56" i="1"/>
  <c r="D19" i="1"/>
  <c r="E19" i="1" s="1"/>
  <c r="F19" i="1" s="1"/>
  <c r="G19" i="1" s="1"/>
  <c r="E18" i="1"/>
  <c r="F18" i="1" s="1"/>
  <c r="G18" i="1" s="1"/>
  <c r="C18" i="1"/>
  <c r="B18" i="1" s="1"/>
  <c r="D10" i="1"/>
  <c r="D11" i="1" s="1"/>
  <c r="D12" i="1" s="1"/>
  <c r="E9" i="1"/>
  <c r="F9" i="1" s="1"/>
  <c r="G9" i="1" s="1"/>
  <c r="H9" i="1" s="1"/>
  <c r="C9" i="1"/>
  <c r="B9" i="1" s="1"/>
  <c r="I37" i="1" l="1"/>
  <c r="H37" i="1"/>
  <c r="G37" i="1"/>
  <c r="F37" i="1"/>
  <c r="E37" i="1"/>
  <c r="C10" i="1"/>
  <c r="B10" i="1" s="1"/>
  <c r="E10" i="1"/>
  <c r="F10" i="1" s="1"/>
  <c r="G10" i="1" s="1"/>
  <c r="H10" i="1" s="1"/>
  <c r="D20" i="1"/>
  <c r="C20" i="1" s="1"/>
  <c r="B20" i="1" s="1"/>
  <c r="D13" i="1"/>
  <c r="C12" i="1"/>
  <c r="B12" i="1" s="1"/>
  <c r="E12" i="1"/>
  <c r="F12" i="1" s="1"/>
  <c r="G12" i="1" s="1"/>
  <c r="H12" i="1" s="1"/>
  <c r="E11" i="1"/>
  <c r="F11" i="1" s="1"/>
  <c r="G11" i="1" s="1"/>
  <c r="H11" i="1" s="1"/>
  <c r="C19" i="1"/>
  <c r="B19" i="1" s="1"/>
  <c r="C11" i="1"/>
  <c r="B11" i="1" s="1"/>
  <c r="D21" i="1" l="1"/>
  <c r="E21" i="1" s="1"/>
  <c r="F21" i="1" s="1"/>
  <c r="G21" i="1" s="1"/>
  <c r="E20" i="1"/>
  <c r="F20" i="1" s="1"/>
  <c r="G20" i="1" s="1"/>
  <c r="E13" i="1"/>
  <c r="F13" i="1" s="1"/>
  <c r="G13" i="1" s="1"/>
  <c r="H13" i="1" s="1"/>
  <c r="C13" i="1"/>
  <c r="B13" i="1" s="1"/>
  <c r="C59" i="2" l="1"/>
  <c r="D22" i="1"/>
  <c r="C21" i="1"/>
  <c r="B21" i="1" s="1"/>
  <c r="E22" i="1"/>
  <c r="F22" i="1" s="1"/>
  <c r="G22" i="1" s="1"/>
  <c r="C22" i="1"/>
  <c r="B22" i="1" s="1"/>
  <c r="D36" i="1"/>
  <c r="B39" i="2"/>
  <c r="B40" i="2" s="1"/>
  <c r="C40" i="2" s="1"/>
  <c r="D68" i="2"/>
  <c r="B97" i="2"/>
  <c r="D75" i="2"/>
  <c r="D40" i="2" l="1"/>
  <c r="E40" i="2" s="1"/>
  <c r="F40" i="2" s="1"/>
  <c r="E59" i="2"/>
  <c r="C60" i="2"/>
  <c r="E60" i="2" s="1"/>
  <c r="C39" i="2"/>
  <c r="D39" i="2" s="1"/>
  <c r="E39" i="2" s="1"/>
  <c r="F39" i="2" s="1"/>
  <c r="B41" i="2"/>
  <c r="B42" i="2" s="1"/>
  <c r="C42" i="2" s="1"/>
  <c r="D42" i="2" s="1"/>
  <c r="E42" i="2" s="1"/>
  <c r="F42" i="2" s="1"/>
  <c r="B68" i="2"/>
  <c r="D69" i="2"/>
  <c r="D76" i="2"/>
  <c r="D77" i="2" s="1"/>
  <c r="B77" i="2" s="1"/>
  <c r="B75" i="2"/>
  <c r="B92" i="2"/>
  <c r="B90" i="2"/>
  <c r="B89" i="2"/>
  <c r="B74" i="2"/>
  <c r="D98" i="2"/>
  <c r="B98" i="2" s="1"/>
  <c r="C62" i="2" l="1"/>
  <c r="D62" i="2" s="1"/>
  <c r="E62" i="2" s="1"/>
  <c r="C61" i="2"/>
  <c r="D61" i="2" s="1"/>
  <c r="E61" i="2" s="1"/>
  <c r="B69" i="2"/>
  <c r="D70" i="2"/>
  <c r="C41" i="2"/>
  <c r="D41" i="2" s="1"/>
  <c r="E41" i="2" s="1"/>
  <c r="F41" i="2" s="1"/>
  <c r="B76" i="2"/>
  <c r="D99" i="2"/>
  <c r="B99" i="2" s="1"/>
  <c r="B91" i="2"/>
  <c r="B12" i="2"/>
  <c r="C36" i="1"/>
  <c r="E36" i="1"/>
  <c r="C44" i="1"/>
  <c r="B45" i="1"/>
  <c r="B46" i="1" s="1"/>
  <c r="B70" i="2" l="1"/>
  <c r="E70" i="2"/>
  <c r="F70" i="2" s="1"/>
  <c r="G70" i="2" s="1"/>
  <c r="H70" i="2" s="1"/>
  <c r="G44" i="1"/>
  <c r="H44" i="1"/>
  <c r="I44" i="1" s="1"/>
  <c r="D100" i="2"/>
  <c r="I36" i="1"/>
  <c r="H36" i="1"/>
  <c r="G36" i="1"/>
  <c r="C46" i="1"/>
  <c r="D46" i="1" s="1"/>
  <c r="B47" i="1"/>
  <c r="B48" i="1" s="1"/>
  <c r="C48" i="1" s="1"/>
  <c r="D48" i="1" s="1"/>
  <c r="E44" i="1"/>
  <c r="F44" i="1"/>
  <c r="C45" i="1"/>
  <c r="D45" i="1" s="1"/>
  <c r="F36" i="1"/>
  <c r="B100" i="2" l="1"/>
  <c r="D101" i="2"/>
  <c r="G48" i="1"/>
  <c r="H48" i="1"/>
  <c r="I48" i="1" s="1"/>
  <c r="E48" i="1"/>
  <c r="F48" i="1"/>
  <c r="G45" i="1"/>
  <c r="H45" i="1"/>
  <c r="I45" i="1" s="1"/>
  <c r="G46" i="1"/>
  <c r="H46" i="1"/>
  <c r="I46" i="1" s="1"/>
  <c r="C47" i="1"/>
  <c r="D47" i="1" s="1"/>
  <c r="F47" i="1" s="1"/>
  <c r="E45" i="1"/>
  <c r="F45" i="1"/>
  <c r="F46" i="1"/>
  <c r="E46" i="1"/>
  <c r="B101" i="2" l="1"/>
  <c r="H47" i="1"/>
  <c r="I47" i="1" s="1"/>
  <c r="G47" i="1"/>
  <c r="E47" i="1"/>
  <c r="B11" i="2" l="1"/>
  <c r="C11" i="2" s="1"/>
  <c r="C10" i="2"/>
  <c r="D10" i="2" s="1"/>
  <c r="D11" i="2" s="1"/>
  <c r="E11" i="2" s="1"/>
  <c r="F11" i="2" s="1"/>
  <c r="G11" i="2" s="1"/>
  <c r="H11" i="2" s="1"/>
  <c r="E89" i="2"/>
  <c r="F89" i="2"/>
  <c r="G89" i="2" s="1"/>
  <c r="B67" i="2"/>
  <c r="C25" i="2" l="1"/>
  <c r="D25" i="2" s="1"/>
  <c r="B26" i="2"/>
  <c r="C26" i="2" s="1"/>
  <c r="D26" i="2" s="1"/>
  <c r="F75" i="2" l="1"/>
  <c r="G75" i="2" s="1"/>
  <c r="H75" i="2" s="1"/>
  <c r="E75" i="2"/>
  <c r="D82" i="2" l="1"/>
  <c r="D106" i="2"/>
  <c r="G106" i="2" s="1"/>
  <c r="G105" i="2"/>
  <c r="F105" i="2"/>
  <c r="E105" i="2"/>
  <c r="B105" i="2"/>
  <c r="F74" i="2"/>
  <c r="G74" i="2" s="1"/>
  <c r="H74" i="2" s="1"/>
  <c r="E74" i="2"/>
  <c r="E67" i="2"/>
  <c r="F67" i="2" s="1"/>
  <c r="G67" i="2" s="1"/>
  <c r="H67" i="2" s="1"/>
  <c r="B49" i="2"/>
  <c r="C49" i="2" s="1"/>
  <c r="D49" i="2" s="1"/>
  <c r="E49" i="2" s="1"/>
  <c r="C48" i="2"/>
  <c r="D48" i="2" s="1"/>
  <c r="E48" i="2" s="1"/>
  <c r="B29" i="2"/>
  <c r="B30" i="2" s="1"/>
  <c r="C30" i="2" s="1"/>
  <c r="D30" i="2" s="1"/>
  <c r="B27" i="2"/>
  <c r="C27" i="2" s="1"/>
  <c r="D27" i="2" s="1"/>
  <c r="E26" i="2"/>
  <c r="F26" i="2" s="1"/>
  <c r="G26" i="2" s="1"/>
  <c r="H26" i="2" s="1"/>
  <c r="I26" i="2" s="1"/>
  <c r="B14" i="2"/>
  <c r="B16" i="2" s="1"/>
  <c r="B18" i="2" s="1"/>
  <c r="C18" i="2" s="1"/>
  <c r="D18" i="2" s="1"/>
  <c r="D19" i="2" s="1"/>
  <c r="E19" i="2" s="1"/>
  <c r="F19" i="2" s="1"/>
  <c r="G19" i="2" s="1"/>
  <c r="H19" i="2" s="1"/>
  <c r="B13" i="2"/>
  <c r="C13" i="2" s="1"/>
  <c r="C12" i="2"/>
  <c r="D12" i="2" s="1"/>
  <c r="D13" i="2" s="1"/>
  <c r="E13" i="2" s="1"/>
  <c r="F13" i="2" s="1"/>
  <c r="G13" i="2" s="1"/>
  <c r="H13" i="2" s="1"/>
  <c r="E82" i="2" l="1"/>
  <c r="D83" i="2"/>
  <c r="D84" i="2" s="1"/>
  <c r="E68" i="2"/>
  <c r="F68" i="2" s="1"/>
  <c r="G68" i="2" s="1"/>
  <c r="H68" i="2" s="1"/>
  <c r="F82" i="2"/>
  <c r="G82" i="2" s="1"/>
  <c r="H82" i="2" s="1"/>
  <c r="I82" i="2" s="1"/>
  <c r="E90" i="2"/>
  <c r="F90" i="2"/>
  <c r="G90" i="2" s="1"/>
  <c r="B50" i="2"/>
  <c r="C50" i="2" s="1"/>
  <c r="D50" i="2" s="1"/>
  <c r="E50" i="2" s="1"/>
  <c r="D107" i="2"/>
  <c r="G107" i="2" s="1"/>
  <c r="F77" i="2"/>
  <c r="G77" i="2" s="1"/>
  <c r="H77" i="2" s="1"/>
  <c r="E91" i="2"/>
  <c r="F91" i="2"/>
  <c r="G91" i="2" s="1"/>
  <c r="F106" i="2"/>
  <c r="B82" i="2"/>
  <c r="E106" i="2"/>
  <c r="F76" i="2"/>
  <c r="G76" i="2" s="1"/>
  <c r="H76" i="2" s="1"/>
  <c r="B106" i="2"/>
  <c r="B31" i="2"/>
  <c r="B33" i="2" s="1"/>
  <c r="B34" i="2" s="1"/>
  <c r="C34" i="2" s="1"/>
  <c r="B15" i="2"/>
  <c r="E76" i="2"/>
  <c r="C29" i="2"/>
  <c r="D29" i="2" s="1"/>
  <c r="E77" i="2"/>
  <c r="D32" i="2"/>
  <c r="E30" i="2"/>
  <c r="F30" i="2" s="1"/>
  <c r="G30" i="2" s="1"/>
  <c r="H30" i="2" s="1"/>
  <c r="I30" i="2" s="1"/>
  <c r="B28" i="2"/>
  <c r="C28" i="2" s="1"/>
  <c r="D28" i="2" s="1"/>
  <c r="E28" i="2" s="1"/>
  <c r="F28" i="2" s="1"/>
  <c r="G28" i="2" s="1"/>
  <c r="H28" i="2" s="1"/>
  <c r="I28" i="2" s="1"/>
  <c r="C16" i="2"/>
  <c r="D16" i="2" s="1"/>
  <c r="D17" i="2" s="1"/>
  <c r="E17" i="2" s="1"/>
  <c r="F17" i="2" s="1"/>
  <c r="G17" i="2" s="1"/>
  <c r="H17" i="2" s="1"/>
  <c r="C14" i="2"/>
  <c r="D14" i="2" s="1"/>
  <c r="D15" i="2" s="1"/>
  <c r="E15" i="2" s="1"/>
  <c r="F15" i="2" s="1"/>
  <c r="G15" i="2" s="1"/>
  <c r="H15" i="2" s="1"/>
  <c r="B84" i="2" l="1"/>
  <c r="B83" i="2"/>
  <c r="F84" i="2"/>
  <c r="G84" i="2" s="1"/>
  <c r="H84" i="2" s="1"/>
  <c r="I84" i="2" s="1"/>
  <c r="E84" i="2"/>
  <c r="F107" i="2"/>
  <c r="B51" i="2"/>
  <c r="E107" i="2"/>
  <c r="B107" i="2"/>
  <c r="D108" i="2"/>
  <c r="C33" i="2"/>
  <c r="D33" i="2" s="1"/>
  <c r="F83" i="2"/>
  <c r="G83" i="2" s="1"/>
  <c r="H83" i="2" s="1"/>
  <c r="I83" i="2" s="1"/>
  <c r="E83" i="2"/>
  <c r="F92" i="2"/>
  <c r="G92" i="2" s="1"/>
  <c r="E92" i="2"/>
  <c r="E69" i="2"/>
  <c r="F69" i="2" s="1"/>
  <c r="G69" i="2" s="1"/>
  <c r="H69" i="2" s="1"/>
  <c r="C31" i="2"/>
  <c r="D31" i="2" s="1"/>
  <c r="B32" i="2"/>
  <c r="C32" i="2" s="1"/>
  <c r="C15" i="2"/>
  <c r="B17" i="2"/>
  <c r="B19" i="2" s="1"/>
  <c r="C19" i="2" s="1"/>
  <c r="D34" i="2"/>
  <c r="E34" i="2" s="1"/>
  <c r="F34" i="2" s="1"/>
  <c r="G34" i="2" s="1"/>
  <c r="H34" i="2" s="1"/>
  <c r="I34" i="2" s="1"/>
  <c r="E32" i="2"/>
  <c r="F32" i="2" s="1"/>
  <c r="G32" i="2" s="1"/>
  <c r="H32" i="2" s="1"/>
  <c r="I32" i="2" s="1"/>
  <c r="F108" i="2" l="1"/>
  <c r="C51" i="2"/>
  <c r="D51" i="2" s="1"/>
  <c r="E51" i="2" s="1"/>
  <c r="B52" i="2"/>
  <c r="C52" i="2" s="1"/>
  <c r="D52" i="2" s="1"/>
  <c r="E52" i="2" s="1"/>
  <c r="E108" i="2"/>
  <c r="B108" i="2"/>
  <c r="G108" i="2"/>
  <c r="C17" i="2"/>
</calcChain>
</file>

<file path=xl/sharedStrings.xml><?xml version="1.0" encoding="utf-8"?>
<sst xmlns="http://schemas.openxmlformats.org/spreadsheetml/2006/main" count="500" uniqueCount="297">
  <si>
    <t>ZIM   LINE  一月船期表</t>
  </si>
  <si>
    <t>注：因近期船期波动较大，截单时间以我司客服通知为准。如有任何疑问请垂询市场部 0574-27676559。</t>
  </si>
  <si>
    <t>ZCP升级后船期及路径（WILMINGTON/JACKSONVILLE/VANCOUVER变釜山中转，新增加挂直航NORFOLK）</t>
  </si>
  <si>
    <r>
      <t>Zim Container Service Pacific (</t>
    </r>
    <r>
      <rPr>
        <b/>
        <sz val="12"/>
        <color rgb="FFFF0000"/>
        <rFont val="Tahoma"/>
        <family val="2"/>
      </rPr>
      <t>ZCP升级</t>
    </r>
    <r>
      <rPr>
        <b/>
        <sz val="12"/>
        <color rgb="FFFFFFFF"/>
        <rFont val="Tahoma"/>
        <family val="2"/>
      </rPr>
      <t xml:space="preserve">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</si>
  <si>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</si>
  <si>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</si>
  <si>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</si>
  <si>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</si>
  <si>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 xml:space="preserve">KINGSTON </t>
  </si>
  <si>
    <t>CHARLESTON</t>
  </si>
  <si>
    <t>SAVANNAH</t>
  </si>
  <si>
    <t>NORFOLK</t>
  </si>
  <si>
    <t xml:space="preserve">ZIM MOUNT EVEREST V.4E(ZE5,4E) </t>
  </si>
  <si>
    <t xml:space="preserve">ZIM THAILAND V.6E(ACJ,6E) </t>
  </si>
  <si>
    <t xml:space="preserve">ZIM CANADA V.9E(ADL,9E) </t>
  </si>
  <si>
    <t xml:space="preserve">ZIM MOUNT KILIMANJARO V.2E(ZK1,2E) </t>
  </si>
  <si>
    <t xml:space="preserve">ZIM SAMMY OFER V.5E(ZS3,5E) 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</si>
  <si>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外运船代，四期码头，六</t>
    </r>
    <r>
      <rPr>
        <b/>
        <sz val="12"/>
        <color theme="0"/>
        <rFont val="Calibri"/>
        <family val="2"/>
        <scheme val="minor"/>
      </rPr>
      <t>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</si>
  <si>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10:00</t>
  </si>
  <si>
    <t>NEW YORK</t>
  </si>
  <si>
    <t>BALTIMORE</t>
  </si>
  <si>
    <t>CORNELIA MAERSK V.352E(OUC,22E)</t>
  </si>
  <si>
    <t>MAERSK SINGAPORE V.401E(VJP,29E)</t>
  </si>
  <si>
    <t>GUNVOR MAERSK V.402E(GNU,22E)</t>
  </si>
  <si>
    <t>MAERSK SARAT V.403E(MS1,14E)</t>
  </si>
  <si>
    <t>CEZANNE V.404E(VJE,12E)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</si>
  <si>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rgb="FFFF0000"/>
        <rFont val="Microsoft YaHei UI"/>
        <family val="2"/>
      </rPr>
      <t>六截一开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</si>
  <si>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12:00</t>
  </si>
  <si>
    <t>NINGBO CY CLOSING 20:00</t>
  </si>
  <si>
    <t>MOBILE</t>
  </si>
  <si>
    <t>HOUSTON</t>
  </si>
  <si>
    <t xml:space="preserve">New Orleans </t>
  </si>
  <si>
    <t>MIAMI</t>
  </si>
  <si>
    <t xml:space="preserve">GOOD PROSPECT V.352E(YPT,44E)  </t>
  </si>
  <si>
    <t>/</t>
  </si>
  <si>
    <t xml:space="preserve">MAERSK MEMPHIS V.401E(M2M,13E)  </t>
  </si>
  <si>
    <t>PORTO KAGIO V.402E(ZNJ,62E) </t>
  </si>
  <si>
    <t>MSC ANTONIA V.FR403E(MA6,21E)</t>
  </si>
  <si>
    <t>MSC BOSPHORUS V.FR404E(B7P,17E)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</si>
  <si>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</si>
  <si>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</si>
  <si>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</si>
  <si>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</si>
  <si>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</si>
  <si>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</si>
  <si>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</si>
  <si>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</si>
  <si>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LA PAZ V.352W (ML4,20W)</t>
  </si>
  <si>
    <t>单航次只接BRIIP订舱</t>
  </si>
  <si>
    <t>MAERSK LEBU V.401W (LB3,19W)</t>
  </si>
  <si>
    <t xml:space="preserve">MAERSK LUZ V.402W (M3L,7W)  </t>
  </si>
  <si>
    <t xml:space="preserve">MAERSK LINS V.403W (YE4,23W) </t>
  </si>
  <si>
    <t>MAERSK LAGUNA V.404W (LG1,20W)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</si>
  <si>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</si>
  <si>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</si>
  <si>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NINGBO  CY CLOSING</t>
  </si>
  <si>
    <t>HAIFA</t>
    <phoneticPr fontId="45" type="noConversion"/>
  </si>
  <si>
    <t>ASHDOD</t>
    <phoneticPr fontId="45" type="noConversion"/>
  </si>
  <si>
    <t>MERSIN</t>
  </si>
  <si>
    <t>DERINCE</t>
  </si>
  <si>
    <t>AMBARLI</t>
  </si>
  <si>
    <t>ZIM PUSAN V.29W(AAK,29W)</t>
  </si>
  <si>
    <t>SUNNY PHOENIX V.340W(ZVB,340W)</t>
  </si>
  <si>
    <t>ZIM EUROPE V.82W (IJR,82W)</t>
  </si>
  <si>
    <t>SPYROS V V.28W (XZP,28W)</t>
  </si>
  <si>
    <t>KOTA LAGU V.17W (KLV,17W)</t>
  </si>
  <si>
    <r>
      <rPr>
        <b/>
        <sz val="16"/>
        <color rgb="FFFFFFFF"/>
        <rFont val="Microsoft YaHei"/>
        <family val="2"/>
      </rPr>
      <t>南美东加班船</t>
    </r>
    <r>
      <rPr>
        <b/>
        <sz val="16"/>
        <color rgb="FFFFFFFF"/>
        <rFont val="Calibri"/>
        <family val="2"/>
      </rPr>
      <t xml:space="preserve">  AMS </t>
    </r>
    <r>
      <rPr>
        <b/>
        <sz val="16"/>
        <color rgb="FFFFFFFF"/>
        <rFont val="Microsoft YaHei"/>
        <family val="2"/>
      </rPr>
      <t>航线</t>
    </r>
    <r>
      <rPr>
        <b/>
        <sz val="16"/>
        <color rgb="FFFFFFFF"/>
        <rFont val="Calibri"/>
        <family val="2"/>
      </rPr>
      <t xml:space="preserve">(ASIA MACAW SERVICE)  </t>
    </r>
    <r>
      <rPr>
        <b/>
        <sz val="16"/>
        <color rgb="FFFFFFFF"/>
        <rFont val="Microsoft YaHei"/>
        <family val="2"/>
      </rPr>
      <t>船代兴港</t>
    </r>
    <r>
      <rPr>
        <b/>
        <sz val="16"/>
        <color rgb="FFFFFFFF"/>
        <rFont val="Calibri"/>
        <family val="2"/>
      </rPr>
      <t xml:space="preserve"> </t>
    </r>
    <r>
      <rPr>
        <b/>
        <sz val="16"/>
        <color rgb="FFFFFFFF"/>
        <rFont val="Microsoft YaHei"/>
        <family val="2"/>
      </rPr>
      <t>挂靠码头：四期</t>
    </r>
  </si>
  <si>
    <t>VESSEL</t>
  </si>
  <si>
    <t>NINGBO ESI CUT OFF
16:00</t>
  </si>
  <si>
    <t>NINGBO</t>
  </si>
  <si>
    <t>NAVEGANTES</t>
  </si>
  <si>
    <t>ETA</t>
  </si>
  <si>
    <t>ETD</t>
  </si>
  <si>
    <t>CALANDRA V.25W (AAP/25W)</t>
  </si>
  <si>
    <t>ALS VESTA V.933W (AV6/933W)</t>
  </si>
  <si>
    <r>
      <t xml:space="preserve">ZIM ALBATROSS  (ZAT) </t>
    </r>
    <r>
      <rPr>
        <b/>
        <sz val="12"/>
        <color rgb="FFFFFFFF"/>
        <rFont val="SimSun"/>
      </rPr>
      <t>，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东南船代，四期码头</t>
    </r>
  </si>
  <si>
    <r>
      <rPr>
        <b/>
        <sz val="12"/>
        <color rgb="FF002060"/>
        <rFont val="Tahoma"/>
        <family val="2"/>
      </rPr>
      <t xml:space="preserve">NINGBO SI CUT OFF </t>
    </r>
    <r>
      <rPr>
        <b/>
        <sz val="12"/>
        <color rgb="FFFF0000"/>
        <rFont val="Tahoma"/>
        <family val="2"/>
      </rPr>
      <t>10:00</t>
    </r>
  </si>
  <si>
    <t>LAZARO CARDENAS</t>
  </si>
  <si>
    <t>BUENAVENTURA</t>
  </si>
  <si>
    <t>GUAYAQUIL</t>
  </si>
  <si>
    <t>CALLAO</t>
  </si>
  <si>
    <t>SAN ANTONIO</t>
  </si>
  <si>
    <t>NEW JERSEY TRADER V.34E (NJ1,34E)</t>
  </si>
  <si>
    <t>12/29/2023  17点</t>
  </si>
  <si>
    <t>码头动态</t>
  </si>
  <si>
    <t>VELA V.8E (VLB,8E)</t>
  </si>
  <si>
    <t>BACH V.81E (BC4,81E)</t>
  </si>
  <si>
    <t>ZIM BALTIMORE V.334E (NF2,334E)</t>
  </si>
  <si>
    <t>NORTH CHINA BRAZIL航线， 梅山码头, 兴港船代</t>
  </si>
  <si>
    <t>VSL NAME /VOY</t>
  </si>
  <si>
    <t>截单时间</t>
  </si>
  <si>
    <t>TAICANG</t>
  </si>
  <si>
    <t>NAN SHA</t>
  </si>
  <si>
    <t>SALVADOR</t>
  </si>
  <si>
    <t>VITORIA</t>
  </si>
  <si>
    <t>TICT</t>
  </si>
  <si>
    <t>MEI SHAN</t>
  </si>
  <si>
    <t>NCT</t>
  </si>
  <si>
    <t>TECON</t>
  </si>
  <si>
    <t>TVV</t>
  </si>
  <si>
    <t>SANTOS BRAZIL</t>
  </si>
  <si>
    <t>GREEN HELSINKI V.2 (K2G,1W)</t>
  </si>
  <si>
    <t>GSL LINE 一月船期表</t>
  </si>
  <si>
    <r>
      <t>FAR-EAST AFRICA EXPRESS LINE (FAX)  1</t>
    </r>
    <r>
      <rPr>
        <b/>
        <sz val="12"/>
        <color rgb="FFFFFFFF"/>
        <rFont val="DengXian"/>
        <charset val="134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  <charset val="134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</si>
  <si>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</si>
  <si>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  <phoneticPr fontId="45" type="noConversion"/>
  </si>
  <si>
    <t>TINCAN</t>
    <phoneticPr fontId="45" type="noConversion"/>
  </si>
  <si>
    <t>TEMA</t>
    <phoneticPr fontId="45" type="noConversion"/>
  </si>
  <si>
    <t>LOME</t>
    <phoneticPr fontId="45" type="noConversion"/>
  </si>
  <si>
    <t>YONGZHOU W2258N（支线）</t>
  </si>
  <si>
    <t>BLANK SAILING</t>
  </si>
  <si>
    <t>YONGZHOU W2259N（支线）</t>
  </si>
  <si>
    <t>NAVIOS DESTINY V.080W(ND3,401W)</t>
  </si>
  <si>
    <t>YONGZHOU W2260N（支线）</t>
  </si>
  <si>
    <t>GIALOVA V.402W(IL5,402W)</t>
  </si>
  <si>
    <t>YONGZHOU W2261N（支线）</t>
  </si>
  <si>
    <t>GSL VALERIE V.403W(GV0,403W)</t>
  </si>
  <si>
    <t>YONGZHOU W2262N（支线）</t>
  </si>
  <si>
    <t>VULPECULA V.404W(QD6,404W)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</si>
  <si>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</si>
  <si>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TEMA</t>
  </si>
  <si>
    <t>COTONOU</t>
  </si>
  <si>
    <t>APAPA</t>
  </si>
  <si>
    <t>ONNE</t>
  </si>
  <si>
    <t>ABIDJAN</t>
  </si>
  <si>
    <t>YONGZHOU C2304N（支线）</t>
  </si>
  <si>
    <t>YONGZHOU C2305N（支线）</t>
  </si>
  <si>
    <t>EXPRESS SPAIN V.144W(YGS,402W)</t>
  </si>
  <si>
    <t>YONGZHOU C2306N（支线）</t>
  </si>
  <si>
    <t>YONGZHOU C2307N（支线）</t>
  </si>
  <si>
    <t>ANDROUSA V.353W(JU3,404W)</t>
  </si>
  <si>
    <t>YONGZHOU C2308N（支线）</t>
  </si>
  <si>
    <t xml:space="preserve">FAR EAST TO SOUTH AFRICA EXPRESS (SA1) 北三集司 五截天开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</si>
  <si>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</si>
  <si>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</si>
  <si>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</si>
  <si>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</si>
  <si>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BAY BRIDGE V.192W(QQB,16W)</t>
  </si>
  <si>
    <t>ITAL USODIMARE V.172W(LUL,100W)</t>
  </si>
  <si>
    <t>COSCO ASHDOD V.081W(CK2,24W)</t>
  </si>
  <si>
    <t>TO BE NAMED</t>
  </si>
  <si>
    <t>NYK FUJI V.124W(FUJ,60W)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</si>
  <si>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</si>
  <si>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</si>
  <si>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</si>
  <si>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</si>
  <si>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MERKUR OCEAN V.353W (MK0,353W)</t>
  </si>
  <si>
    <t>KOTA KARIM V.401W(KA6,401W)</t>
  </si>
  <si>
    <t>KOTA KAYA V.402W(TK6,402W)</t>
  </si>
  <si>
    <t>KOTA GAYA V.403W(KG3,403W)</t>
  </si>
  <si>
    <t>GSL ROSSI V.404W (BR4,404W)</t>
  </si>
  <si>
    <t xml:space="preserve">China East Africa Express （TZX）甬舟码头 五截天开  东南船代 </t>
  </si>
  <si>
    <t xml:space="preserve">NINGBO SI CUT OFF 12:00 </t>
  </si>
  <si>
    <t>DAR ES SALAAM</t>
  </si>
  <si>
    <t xml:space="preserve">PORTO V.352W (PT5,352W) </t>
  </si>
  <si>
    <t>NYK CLARA V.402W (DKJ,402W)</t>
  </si>
  <si>
    <t>KOTA MEGAH V.401W (KM3,401W)</t>
  </si>
  <si>
    <t>KOTA MACHAN V.403W(BC6,403W)</t>
  </si>
  <si>
    <t xml:space="preserve">ANGELIKI V.404W (TT3,404W) </t>
  </si>
  <si>
    <t>CHINA INDIA EXPRESS IV （CI4），梅山码头  四截五开  兴港船代</t>
  </si>
  <si>
    <t xml:space="preserve">NINGBO SI CUT OFF 17:00 </t>
  </si>
  <si>
    <t xml:space="preserve">NHAVA SHEVA </t>
  </si>
  <si>
    <t>MUNDRA</t>
  </si>
  <si>
    <t>MUHAMMAD BIN QASIM</t>
  </si>
  <si>
    <t>KARACHI(SAPT)</t>
  </si>
  <si>
    <t>CMA CGM ATTILA V.0FFANW1 (AT6,7W)</t>
  </si>
  <si>
    <t>APL PHOENIX V.0FFAPW1 (AO2,4W)</t>
  </si>
  <si>
    <t>APL ANTWERP V.0FFATW1 (QWP,23W)</t>
  </si>
  <si>
    <t>APL CHARLESTON V.0FFARW1 (LC2,13W)</t>
  </si>
  <si>
    <t>China West India Express (CWX) 二期码头  ，一截三开，外运船代</t>
  </si>
  <si>
    <t>PORT KLANG(NORTH)</t>
  </si>
  <si>
    <t>X-PRESS PISCES V.24001W (XP5,2W)</t>
  </si>
  <si>
    <t>SEATTLE BRIDGE V.086W (SB4,4W)</t>
  </si>
  <si>
    <t>X-PRESS CAPELLA V.24001W (XC6,5W)</t>
  </si>
  <si>
    <t>NEW CHINA-INDIA-EXPRESS (NIX) 二期码头  六截一开 兴港船代</t>
  </si>
  <si>
    <t>PORT KELANG</t>
  </si>
  <si>
    <t>NHAVA SHEVA</t>
  </si>
  <si>
    <t>HAZIRA</t>
  </si>
  <si>
    <t>COLOMBO</t>
  </si>
  <si>
    <t>EVER ELITE V.164W (EJY,4W)</t>
  </si>
  <si>
    <t>TIANJIN V.51W (JTJ,51W)</t>
  </si>
  <si>
    <t>ZIM ROTTERDAM V.75W (ZTD,75W)</t>
  </si>
  <si>
    <r>
      <rPr>
        <b/>
        <sz val="12"/>
        <color rgb="FFE7E6E6"/>
        <rFont val="Tahoma"/>
        <family val="2"/>
      </rPr>
      <t>CHINA_INDIA_EXPRESS_I</t>
    </r>
    <r>
      <rPr>
        <b/>
        <sz val="12"/>
        <color rgb="FFE7E6E6"/>
        <rFont val="Microsoft YaHei UI"/>
        <family val="2"/>
      </rPr>
      <t>（</t>
    </r>
    <r>
      <rPr>
        <b/>
        <sz val="12"/>
        <color rgb="FFE7E6E6"/>
        <rFont val="Tahoma"/>
        <family val="2"/>
      </rPr>
      <t>CI1</t>
    </r>
    <r>
      <rPr>
        <b/>
        <sz val="12"/>
        <color rgb="FFE7E6E6"/>
        <rFont val="Microsoft YaHei UI"/>
        <family val="2"/>
      </rPr>
      <t>）</t>
    </r>
    <r>
      <rPr>
        <b/>
        <sz val="12"/>
        <color rgb="FFFFFFFF"/>
        <rFont val="Microsoft YaHei UI"/>
        <family val="2"/>
      </rPr>
      <t>梅山</t>
    </r>
    <r>
      <rPr>
        <b/>
        <sz val="12"/>
        <color rgb="FFE7E6E6"/>
        <rFont val="Microsoft YaHei UI"/>
        <family val="2"/>
      </rPr>
      <t xml:space="preserve"> 六截一开</t>
    </r>
    <r>
      <rPr>
        <b/>
        <sz val="12"/>
        <color rgb="FFE7E6E6"/>
        <rFont val="Tahoma"/>
        <family val="2"/>
      </rPr>
      <t xml:space="preserve">  </t>
    </r>
    <r>
      <rPr>
        <b/>
        <sz val="12"/>
        <color rgb="FFE7E6E6"/>
        <rFont val="Microsoft YaHei UI"/>
        <family val="2"/>
      </rPr>
      <t>东南船代</t>
    </r>
  </si>
  <si>
    <t>PIPAVAV</t>
  </si>
  <si>
    <t>KARACHI PORT(SAPT)</t>
  </si>
  <si>
    <t>SEAMAX WESTPORT V.092A (YTE,16W)</t>
  </si>
  <si>
    <t>COSCO THAILAND V.098W (ODJ42W)</t>
  </si>
  <si>
    <t>XIN HONG KONG V.068W (XKH,122W)</t>
  </si>
  <si>
    <r>
      <rPr>
        <b/>
        <sz val="12"/>
        <color rgb="FFFFFFFF"/>
        <rFont val="Tahoma"/>
        <family val="2"/>
      </rPr>
      <t xml:space="preserve">CHINA VIETNAM EXPRESS LINE (CVX)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七</t>
    </r>
    <r>
      <rPr>
        <b/>
        <sz val="12"/>
        <color rgb="FFFFFFFF"/>
        <rFont val="Microsoft YaHei UI"/>
        <family val="2"/>
      </rPr>
      <t>截一开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FFFF"/>
        <rFont val="Microsoft YaHei UI"/>
        <family val="2"/>
      </rPr>
      <t>兴港船代</t>
    </r>
  </si>
  <si>
    <t>HO CHI MINH CITY</t>
  </si>
  <si>
    <t>LAEM CHABANG</t>
  </si>
  <si>
    <t>GSL AFRICA V.944S (LZH,944S)</t>
  </si>
  <si>
    <t>GH BORA V.116S (UHK,16S)</t>
  </si>
  <si>
    <t>YM CREDENTIAL V.067S (YD5,39S)</t>
  </si>
  <si>
    <t>GSL AFRICA V.945S (LZH,945S)</t>
  </si>
  <si>
    <t>GH BORA V.117S (UHK,17S)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</si>
  <si>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</si>
  <si>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JAKARTA</t>
    <phoneticPr fontId="45" type="noConversion"/>
  </si>
  <si>
    <t>SURABAYA</t>
    <phoneticPr fontId="45" type="noConversion"/>
  </si>
  <si>
    <t>DAVAO</t>
    <phoneticPr fontId="45" type="noConversion"/>
  </si>
  <si>
    <t>COSCO HAIFA V.114S (CH1,36S)</t>
  </si>
  <si>
    <t>YM EFFICIENCY V.175S (YF2,68S)</t>
  </si>
  <si>
    <t>XIN BEI LUN V.257S(XBU,316S)</t>
  </si>
  <si>
    <t>SUNNY PHOENIX V.22S(ZVB,22S)</t>
  </si>
  <si>
    <r>
      <rPr>
        <b/>
        <sz val="12"/>
        <color rgb="FFFFFFFF"/>
        <rFont val="Tahoma"/>
        <family val="2"/>
      </rPr>
      <t xml:space="preserve">NPX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   </t>
    </r>
    <r>
      <rPr>
        <b/>
        <sz val="12"/>
        <color rgb="FFFFFFFF"/>
        <rFont val="Microsoft YaHei UI"/>
        <family val="2"/>
      </rPr>
      <t>外运船代</t>
    </r>
    <r>
      <rPr>
        <b/>
        <sz val="12"/>
        <color rgb="FFFFFFFF"/>
        <rFont val="Tahoma"/>
        <family val="2"/>
      </rPr>
      <t xml:space="preserve">  </t>
    </r>
  </si>
  <si>
    <t> </t>
  </si>
  <si>
    <t>MANILA NORTH PORT</t>
  </si>
  <si>
    <t>MANILA SOUTH PORT</t>
  </si>
  <si>
    <t>1月份其他船名航次等通知</t>
  </si>
  <si>
    <r>
      <t xml:space="preserve">Zim Australia Express (ZAX)  </t>
    </r>
    <r>
      <rPr>
        <b/>
        <sz val="12"/>
        <color rgb="FFFFFFFF"/>
        <rFont val="Microsoft YaHei"/>
        <family val="2"/>
        <charset val="1"/>
      </rPr>
      <t>四期码头</t>
    </r>
    <r>
      <rPr>
        <b/>
        <sz val="12"/>
        <color rgb="FFFFFFFF"/>
        <rFont val="Calibri"/>
        <family val="2"/>
        <charset val="1"/>
      </rPr>
      <t xml:space="preserve">   </t>
    </r>
    <r>
      <rPr>
        <b/>
        <sz val="12"/>
        <color rgb="FFFFFFFF"/>
        <rFont val="Microsoft YaHei"/>
        <family val="2"/>
        <charset val="1"/>
      </rPr>
      <t>外运船代</t>
    </r>
  </si>
  <si>
    <t>BRISBANE</t>
  </si>
  <si>
    <t>MELBOURNE</t>
  </si>
  <si>
    <t>SYDNEY</t>
  </si>
  <si>
    <t>MSC RIKKU V. KQ352A (LVX,8S)</t>
  </si>
  <si>
    <t>EPAMINONDAS V. KQ401A (MK3,4S)</t>
  </si>
  <si>
    <t>ZIM SPARROW V.2S (ZS4,2S)</t>
  </si>
  <si>
    <t>MSC MICHAELA V.KQ403A (OQM,53S)</t>
  </si>
  <si>
    <t>船东及代理</t>
  </si>
  <si>
    <t>船名</t>
  </si>
  <si>
    <t>航次</t>
  </si>
  <si>
    <t>VSL CODE</t>
  </si>
  <si>
    <t>福州码头</t>
  </si>
  <si>
    <t>操作时间</t>
  </si>
  <si>
    <t>福州-宁波
船代：中外运福州</t>
  </si>
  <si>
    <t>XINYONGCHANG17</t>
  </si>
  <si>
    <t>/周一</t>
  </si>
  <si>
    <t>海盈</t>
  </si>
  <si>
    <t>截关时间：
周五18:00  
截进重时间：
周五12:00
截VGM时间：周五18：00</t>
  </si>
  <si>
    <t>XINMINGZHOU86</t>
  </si>
  <si>
    <t>23552N</t>
  </si>
  <si>
    <t>OG3/602N</t>
  </si>
  <si>
    <t>2024-01-01</t>
  </si>
  <si>
    <t>XINMINGZHOU96</t>
  </si>
  <si>
    <t>/周三</t>
  </si>
  <si>
    <t>江阴</t>
  </si>
  <si>
    <t>截关时间：
周二12:00  
截进重时间：周一24:00
截VGM时间：周一18：00</t>
  </si>
  <si>
    <t>XINOU15</t>
  </si>
  <si>
    <t>/周四</t>
  </si>
  <si>
    <t>马尾青州</t>
  </si>
  <si>
    <t>截关时间：
周三12:00
截进重时间：周二24:00
截VGM时间：周二18:00</t>
  </si>
  <si>
    <t>XINMINGZHOU90</t>
  </si>
  <si>
    <t>/周六</t>
  </si>
  <si>
    <t>截关时间：
周五12:00  
截进重时间：
周四24:00
截VGM时间：周四18：00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</si>
  <si>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</si>
  <si>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</si>
  <si>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</si>
  <si>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</si>
  <si>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</si>
  <si>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</si>
  <si>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</si>
  <si>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</si>
  <si>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</si>
  <si>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24501N</t>
  </si>
  <si>
    <t>XO5/100N</t>
  </si>
  <si>
    <t>2024-01-08</t>
  </si>
  <si>
    <t>24502N</t>
  </si>
  <si>
    <t>XO5/104N</t>
  </si>
  <si>
    <t>2024-01-15</t>
  </si>
  <si>
    <t>24503N</t>
  </si>
  <si>
    <t>XO5/108N</t>
  </si>
  <si>
    <t>2024-01-22</t>
  </si>
  <si>
    <t>24504N</t>
  </si>
  <si>
    <t>XO5/112N</t>
  </si>
  <si>
    <t>2024-01-29</t>
  </si>
  <si>
    <t>24505N</t>
  </si>
  <si>
    <t>XO5/116N</t>
  </si>
  <si>
    <t>2024-02-05</t>
  </si>
  <si>
    <t>XO8/261N</t>
  </si>
  <si>
    <t>2024-01-03</t>
  </si>
  <si>
    <t>XO8/265N</t>
  </si>
  <si>
    <t>2024-01-10</t>
  </si>
  <si>
    <t>XO8/269N</t>
  </si>
  <si>
    <t>2024-01-17</t>
  </si>
  <si>
    <t>XO8/273N</t>
  </si>
  <si>
    <t>2024-01-24</t>
  </si>
  <si>
    <t>XO8/277N</t>
  </si>
  <si>
    <t>2024-01-31</t>
  </si>
  <si>
    <t>OX2/483N</t>
  </si>
  <si>
    <t>2024-01-04</t>
  </si>
  <si>
    <t>OX2/487N</t>
  </si>
  <si>
    <t>2024-01-11</t>
  </si>
  <si>
    <t>OX2/491N</t>
  </si>
  <si>
    <t>2024-01-18</t>
  </si>
  <si>
    <t>OX2/495N</t>
  </si>
  <si>
    <t>2024-01-25</t>
  </si>
  <si>
    <t>OX2/499N</t>
  </si>
  <si>
    <t>2024-02-01</t>
  </si>
  <si>
    <t>XG5//366N</t>
  </si>
  <si>
    <t>2024-01-06</t>
  </si>
  <si>
    <t>XG5/370N</t>
  </si>
  <si>
    <t>2024-01-13</t>
  </si>
  <si>
    <t>XG5/374N</t>
  </si>
  <si>
    <t>2024-01-20</t>
  </si>
  <si>
    <t>XG5/378N</t>
  </si>
  <si>
    <t>2024-01-27</t>
  </si>
  <si>
    <t>XG5/382N</t>
  </si>
  <si>
    <t>2024-02-03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</si>
</sst>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90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  <charset val="134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rgb="FFE7E6E6"/>
      <name val="Tahoma"/>
      <family val="2"/>
    </font>
    <font>
      <sz val="10"/>
      <color rgb="FF000000"/>
      <name val="Times New Roman"/>
      <family val="1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sz val="12"/>
      <color rgb="FF002060"/>
      <name val="Microsoft YaHei UI"/>
      <family val="2"/>
    </font>
    <font>
      <b/>
      <sz val="12"/>
      <color rgb="FFFF0000"/>
      <name val="Microsoft YaHei UI"/>
      <family val="2"/>
    </font>
    <font>
      <sz val="9"/>
      <name val="Calibri"/>
      <family val="3"/>
      <charset val="134"/>
      <scheme val="minor"/>
    </font>
    <font>
      <b/>
      <sz val="12"/>
      <color rgb="FFE7E6E6"/>
      <name val="Microsoft YaHei UI"/>
      <family val="2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theme="0"/>
      <name val="Tahoma"/>
      <family val="2"/>
      <charset val="1"/>
    </font>
    <font>
      <b/>
      <sz val="16"/>
      <color rgb="FFFFFFFF"/>
      <name val="Microsoft YaHei"/>
      <family val="2"/>
    </font>
    <font>
      <b/>
      <sz val="16"/>
      <color rgb="FFFFFFFF"/>
      <name val="Calibri"/>
      <family val="2"/>
    </font>
    <font>
      <b/>
      <sz val="16"/>
      <color rgb="FFFFFFFF"/>
      <name val="Tahoma"/>
      <family val="2"/>
      <charset val="1"/>
    </font>
    <font>
      <sz val="12"/>
      <color rgb="FFC00000"/>
      <name val="Tahoma"/>
      <family val="2"/>
    </font>
    <font>
      <b/>
      <sz val="12"/>
      <color rgb="FFFFFFFF"/>
      <name val="Microsoft YaHei UI"/>
      <family val="2"/>
      <charset val="1"/>
    </font>
    <font>
      <sz val="12"/>
      <color rgb="FF002060"/>
      <name val="Microsoft YaHei UI"/>
      <family val="2"/>
      <charset val="1"/>
    </font>
    <font>
      <sz val="12"/>
      <color theme="1"/>
      <name val="Tahoma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FFFFFF"/>
      <name val="DengXian"/>
      <charset val="134"/>
    </font>
    <font>
      <b/>
      <sz val="11"/>
      <color rgb="FF000000"/>
      <name val="Calibri"/>
      <family val="2"/>
    </font>
    <font>
      <b/>
      <sz val="11"/>
      <color rgb="FF000000"/>
      <name val="SimSun"/>
    </font>
    <font>
      <sz val="12"/>
      <color rgb="FFFF0000"/>
      <name val="Microsoft YaHei UI"/>
      <family val="2"/>
    </font>
    <font>
      <sz val="12"/>
      <color rgb="FFFF0000"/>
      <name val="Tahoma"/>
      <family val="2"/>
      <charset val="1"/>
    </font>
    <font>
      <sz val="12"/>
      <color rgb="FF002060"/>
      <name val="Tahoma"/>
      <family val="2"/>
    </font>
    <font>
      <sz val="12"/>
      <color theme="4" tint="-0.499984740745262"/>
      <name val="Tahoma"/>
      <family val="2"/>
      <charset val="1"/>
    </font>
    <font>
      <sz val="12"/>
      <color theme="4" tint="-0.499984740745262"/>
      <name val="Tahoma"/>
      <family val="2"/>
    </font>
    <font>
      <b/>
      <sz val="12"/>
      <color rgb="FF002060"/>
      <name val="Tahoma"/>
      <family val="2"/>
    </font>
    <font>
      <sz val="12"/>
      <color rgb="FFFF0000"/>
      <name val="Tahoma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  <charset val="1"/>
    </font>
    <font>
      <b/>
      <sz val="12"/>
      <color rgb="FFFFFFFF"/>
      <name val="Microsoft YaHe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Tahoma"/>
      <family val="2"/>
      <charset val="1"/>
    </font>
    <font>
      <sz val="12"/>
      <color rgb="FF000000"/>
      <name val="Tahoma"/>
      <family val="2"/>
      <charset val="1"/>
    </font>
    <font>
      <sz val="12"/>
      <color rgb="FF000000"/>
      <name val="Microsoft YaHei UI"/>
      <family val="2"/>
      <charset val="1"/>
    </font>
    <font>
      <b/>
      <sz val="12"/>
      <color rgb="FFFF0000"/>
      <name val="Tahoma"/>
      <family val="2"/>
      <charset val="1"/>
    </font>
    <font>
      <b/>
      <sz val="12"/>
      <color rgb="FFFF0000"/>
      <name val="Microsoft YaHei UI"/>
      <family val="2"/>
      <charset val="1"/>
    </font>
    <font>
      <sz val="12"/>
      <name val="宋体"/>
      <family val="3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Tahoma"/>
      <family val="2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9"/>
      <color rgb="FF002060"/>
      <name val="Tahoma"/>
      <family val="2"/>
    </font>
    <font>
      <sz val="11"/>
      <color rgb="FF212B6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4"/>
        <bgColor indexed="64"/>
      </patternFill>
    </fill>
  </fills>
  <borders count="106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rgb="FF212B60"/>
      </bottom>
      <diagonal/>
    </border>
    <border>
      <left/>
      <right style="medium">
        <color indexed="64"/>
      </right>
      <top style="medium">
        <color indexed="64"/>
      </top>
      <bottom style="medium">
        <color rgb="FF212B6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rgb="FFAAAAAA"/>
      </top>
      <bottom style="dotted">
        <color rgb="FFAAAAAA"/>
      </bottom>
      <diagonal/>
    </border>
    <border>
      <left/>
      <right/>
      <top style="dotted">
        <color rgb="FFAAAAAA"/>
      </top>
      <bottom style="dotted">
        <color rgb="FFAAAAAA"/>
      </bottom>
      <diagonal/>
    </border>
    <border>
      <left/>
      <right style="dotted">
        <color rgb="FFAAAAAA"/>
      </right>
      <top style="dotted">
        <color rgb="FFAAAAAA"/>
      </top>
      <bottom style="dotted">
        <color rgb="FFAAAAAA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3" fillId="5" borderId="1">
      <alignment vertical="center"/>
    </xf>
    <xf numFmtId="164" fontId="14" fillId="0" borderId="0"/>
  </cellStyleXfs>
  <cellXfs count="391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16" fontId="7" fillId="0" borderId="8" xfId="0" applyNumberFormat="1" applyFont="1" applyBorder="1" applyAlignment="1">
      <alignment horizontal="center" vertical="center"/>
    </xf>
    <xf numFmtId="164" fontId="7" fillId="0" borderId="8" xfId="1" applyFont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164" fontId="7" fillId="6" borderId="10" xfId="1" quotePrefix="1" applyFont="1" applyFill="1" applyBorder="1" applyAlignment="1">
      <alignment horizontal="center" vertical="center"/>
    </xf>
    <xf numFmtId="164" fontId="7" fillId="0" borderId="11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164" fontId="12" fillId="0" borderId="0" xfId="1" quotePrefix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" fontId="12" fillId="0" borderId="10" xfId="0" applyNumberFormat="1" applyFont="1" applyBorder="1" applyAlignment="1">
      <alignment horizontal="center" vertical="center"/>
    </xf>
    <xf numFmtId="16" fontId="12" fillId="0" borderId="1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" fontId="12" fillId="0" borderId="15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2" fillId="0" borderId="0" xfId="0" applyFont="1"/>
    <xf numFmtId="164" fontId="7" fillId="0" borderId="10" xfId="1" quotePrefix="1" applyFont="1" applyBorder="1" applyAlignment="1">
      <alignment horizontal="center" vertical="center"/>
    </xf>
    <xf numFmtId="164" fontId="12" fillId="0" borderId="0" xfId="1" applyFont="1" applyBorder="1" applyAlignment="1"/>
    <xf numFmtId="164" fontId="12" fillId="0" borderId="0" xfId="1" applyFont="1" applyBorder="1" applyAlignment="1">
      <alignment horizontal="center" vertical="center"/>
    </xf>
    <xf numFmtId="164" fontId="12" fillId="0" borderId="0" xfId="1" quotePrefix="1" applyFont="1" applyBorder="1" applyAlignment="1">
      <alignment horizontal="center"/>
    </xf>
    <xf numFmtId="0" fontId="6" fillId="7" borderId="32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33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0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 vertical="center"/>
    </xf>
    <xf numFmtId="0" fontId="7" fillId="6" borderId="34" xfId="0" applyFont="1" applyFill="1" applyBorder="1"/>
    <xf numFmtId="0" fontId="20" fillId="0" borderId="0" xfId="0" applyFont="1"/>
    <xf numFmtId="0" fontId="10" fillId="7" borderId="4" xfId="0" applyFont="1" applyFill="1" applyBorder="1" applyAlignment="1" applyProtection="1">
      <alignment vertical="center" wrapText="1"/>
      <protection hidden="1"/>
    </xf>
    <xf numFmtId="0" fontId="10" fillId="7" borderId="36" xfId="0" applyFont="1" applyFill="1" applyBorder="1" applyAlignment="1" applyProtection="1">
      <alignment horizontal="center" vertical="center" wrapText="1"/>
      <protection hidden="1"/>
    </xf>
    <xf numFmtId="0" fontId="10" fillId="7" borderId="37" xfId="0" applyFont="1" applyFill="1" applyBorder="1" applyAlignment="1" applyProtection="1">
      <alignment horizontal="center" vertical="center" wrapText="1"/>
      <protection hidden="1"/>
    </xf>
    <xf numFmtId="0" fontId="10" fillId="0" borderId="37" xfId="0" applyFont="1" applyBorder="1" applyAlignment="1">
      <alignment horizontal="center" vertical="center" wrapText="1"/>
    </xf>
    <xf numFmtId="164" fontId="20" fillId="0" borderId="0" xfId="1" applyFont="1" applyBorder="1" applyAlignment="1">
      <alignment horizontal="center" vertical="center"/>
    </xf>
    <xf numFmtId="164" fontId="20" fillId="6" borderId="0" xfId="1" applyFont="1" applyFill="1" applyBorder="1" applyAlignment="1">
      <alignment horizontal="center" vertical="center"/>
    </xf>
    <xf numFmtId="164" fontId="20" fillId="6" borderId="0" xfId="1" applyFont="1" applyFill="1" applyBorder="1" applyAlignment="1">
      <alignment horizontal="center"/>
    </xf>
    <xf numFmtId="164" fontId="12" fillId="6" borderId="0" xfId="1" quotePrefix="1" applyFont="1" applyFill="1" applyBorder="1" applyAlignment="1">
      <alignment horizontal="center" vertical="center"/>
    </xf>
    <xf numFmtId="0" fontId="19" fillId="0" borderId="0" xfId="0" applyFont="1"/>
    <xf numFmtId="164" fontId="19" fillId="0" borderId="0" xfId="1" quotePrefix="1" applyFont="1" applyBorder="1" applyAlignment="1">
      <alignment horizontal="center" vertical="center"/>
    </xf>
    <xf numFmtId="164" fontId="19" fillId="0" borderId="0" xfId="1" applyFont="1" applyBorder="1" applyAlignment="1">
      <alignment horizontal="center" vertical="center"/>
    </xf>
    <xf numFmtId="0" fontId="19" fillId="6" borderId="0" xfId="0" applyFont="1" applyFill="1"/>
    <xf numFmtId="0" fontId="27" fillId="0" borderId="34" xfId="0" applyFont="1" applyBorder="1"/>
    <xf numFmtId="16" fontId="28" fillId="0" borderId="0" xfId="0" applyNumberFormat="1" applyFont="1" applyAlignment="1">
      <alignment horizontal="center"/>
    </xf>
    <xf numFmtId="0" fontId="7" fillId="6" borderId="24" xfId="0" applyFont="1" applyFill="1" applyBorder="1" applyAlignment="1">
      <alignment vertical="center"/>
    </xf>
    <xf numFmtId="0" fontId="7" fillId="6" borderId="42" xfId="0" applyFont="1" applyFill="1" applyBorder="1" applyAlignment="1">
      <alignment vertical="center"/>
    </xf>
    <xf numFmtId="0" fontId="29" fillId="11" borderId="0" xfId="0" applyFont="1" applyFill="1"/>
    <xf numFmtId="16" fontId="34" fillId="0" borderId="10" xfId="0" applyNumberFormat="1" applyFont="1" applyBorder="1" applyAlignment="1">
      <alignment horizontal="center"/>
    </xf>
    <xf numFmtId="16" fontId="34" fillId="0" borderId="11" xfId="0" applyNumberFormat="1" applyFont="1" applyBorder="1" applyAlignment="1">
      <alignment horizontal="center"/>
    </xf>
    <xf numFmtId="16" fontId="7" fillId="8" borderId="10" xfId="0" applyNumberFormat="1" applyFont="1" applyFill="1" applyBorder="1" applyAlignment="1">
      <alignment horizontal="center" wrapText="1"/>
    </xf>
    <xf numFmtId="164" fontId="7" fillId="0" borderId="14" xfId="1" quotePrefix="1" applyFont="1" applyBorder="1" applyAlignment="1">
      <alignment horizontal="center" vertical="center"/>
    </xf>
    <xf numFmtId="0" fontId="35" fillId="0" borderId="0" xfId="0" applyFont="1"/>
    <xf numFmtId="0" fontId="36" fillId="0" borderId="0" xfId="0" applyFont="1"/>
    <xf numFmtId="164" fontId="12" fillId="6" borderId="10" xfId="0" applyNumberFormat="1" applyFont="1" applyFill="1" applyBorder="1" applyAlignment="1">
      <alignment horizontal="center"/>
    </xf>
    <xf numFmtId="0" fontId="6" fillId="8" borderId="48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4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/>
    </xf>
    <xf numFmtId="16" fontId="12" fillId="0" borderId="8" xfId="0" applyNumberFormat="1" applyFont="1" applyBorder="1" applyAlignment="1">
      <alignment horizontal="center" vertical="center"/>
    </xf>
    <xf numFmtId="0" fontId="0" fillId="0" borderId="9" xfId="0" applyBorder="1"/>
    <xf numFmtId="0" fontId="7" fillId="0" borderId="0" xfId="0" applyFont="1"/>
    <xf numFmtId="164" fontId="7" fillId="0" borderId="31" xfId="1" applyFont="1" applyBorder="1" applyAlignment="1">
      <alignment horizontal="center" vertical="center"/>
    </xf>
    <xf numFmtId="164" fontId="7" fillId="0" borderId="31" xfId="1" quotePrefix="1" applyFont="1" applyBorder="1" applyAlignment="1">
      <alignment horizontal="center" vertical="center"/>
    </xf>
    <xf numFmtId="165" fontId="17" fillId="5" borderId="2" xfId="2" applyFont="1" applyBorder="1">
      <alignment vertical="center"/>
    </xf>
    <xf numFmtId="0" fontId="43" fillId="0" borderId="31" xfId="0" applyFont="1" applyBorder="1" applyAlignment="1">
      <alignment horizontal="center"/>
    </xf>
    <xf numFmtId="0" fontId="7" fillId="8" borderId="0" xfId="0" applyFont="1" applyFill="1" applyAlignment="1">
      <alignment wrapText="1"/>
    </xf>
    <xf numFmtId="1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0" fontId="10" fillId="4" borderId="31" xfId="0" applyFont="1" applyFill="1" applyBorder="1" applyAlignment="1">
      <alignment horizontal="center" wrapText="1"/>
    </xf>
    <xf numFmtId="0" fontId="5" fillId="3" borderId="31" xfId="0" applyFont="1" applyFill="1" applyBorder="1"/>
    <xf numFmtId="0" fontId="26" fillId="3" borderId="31" xfId="0" applyFont="1" applyFill="1" applyBorder="1"/>
    <xf numFmtId="0" fontId="10" fillId="4" borderId="31" xfId="0" applyFont="1" applyFill="1" applyBorder="1"/>
    <xf numFmtId="0" fontId="7" fillId="0" borderId="31" xfId="0" applyFont="1" applyBorder="1"/>
    <xf numFmtId="165" fontId="17" fillId="5" borderId="31" xfId="2" applyFont="1" applyBorder="1">
      <alignment vertical="center"/>
    </xf>
    <xf numFmtId="164" fontId="7" fillId="0" borderId="0" xfId="1" quotePrefix="1" applyFont="1" applyBorder="1" applyAlignment="1">
      <alignment horizontal="center" vertical="center"/>
    </xf>
    <xf numFmtId="164" fontId="7" fillId="0" borderId="0" xfId="1" quotePrefix="1" applyFont="1" applyBorder="1" applyAlignment="1">
      <alignment horizontal="center"/>
    </xf>
    <xf numFmtId="165" fontId="10" fillId="5" borderId="3" xfId="2" applyFont="1" applyBorder="1">
      <alignment vertical="center"/>
    </xf>
    <xf numFmtId="165" fontId="10" fillId="5" borderId="45" xfId="2" applyFont="1" applyBorder="1">
      <alignment vertical="center"/>
    </xf>
    <xf numFmtId="164" fontId="7" fillId="6" borderId="56" xfId="1" applyFont="1" applyFill="1" applyBorder="1" applyAlignment="1">
      <alignment horizontal="center" vertical="center"/>
    </xf>
    <xf numFmtId="164" fontId="7" fillId="6" borderId="41" xfId="1" applyFont="1" applyFill="1" applyBorder="1" applyAlignment="1">
      <alignment horizontal="center" vertical="center"/>
    </xf>
    <xf numFmtId="164" fontId="7" fillId="6" borderId="41" xfId="1" applyFont="1" applyFill="1" applyBorder="1" applyAlignment="1">
      <alignment horizontal="center"/>
    </xf>
    <xf numFmtId="164" fontId="7" fillId="6" borderId="41" xfId="0" applyNumberFormat="1" applyFont="1" applyFill="1" applyBorder="1" applyAlignment="1">
      <alignment horizontal="center" vertical="center" wrapText="1"/>
    </xf>
    <xf numFmtId="164" fontId="7" fillId="6" borderId="51" xfId="0" applyNumberFormat="1" applyFont="1" applyFill="1" applyBorder="1" applyAlignment="1">
      <alignment horizontal="center"/>
    </xf>
    <xf numFmtId="164" fontId="7" fillId="6" borderId="50" xfId="1" applyFont="1" applyFill="1" applyBorder="1" applyAlignment="1">
      <alignment horizontal="center" vertical="center"/>
    </xf>
    <xf numFmtId="164" fontId="7" fillId="6" borderId="50" xfId="1" applyFont="1" applyFill="1" applyBorder="1" applyAlignment="1">
      <alignment horizontal="center"/>
    </xf>
    <xf numFmtId="164" fontId="7" fillId="6" borderId="50" xfId="0" applyNumberFormat="1" applyFont="1" applyFill="1" applyBorder="1" applyAlignment="1">
      <alignment horizontal="center" vertical="center" wrapText="1"/>
    </xf>
    <xf numFmtId="164" fontId="7" fillId="6" borderId="52" xfId="0" applyNumberFormat="1" applyFont="1" applyFill="1" applyBorder="1" applyAlignment="1">
      <alignment horizontal="center"/>
    </xf>
    <xf numFmtId="0" fontId="7" fillId="7" borderId="0" xfId="0" applyFont="1" applyFill="1" applyAlignment="1" applyProtection="1">
      <alignment vertical="center" wrapText="1"/>
      <protection hidden="1"/>
    </xf>
    <xf numFmtId="164" fontId="7" fillId="6" borderId="0" xfId="1" applyFont="1" applyFill="1" applyBorder="1" applyAlignment="1">
      <alignment horizontal="center" vertical="center"/>
    </xf>
    <xf numFmtId="164" fontId="7" fillId="6" borderId="0" xfId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 vertical="center" wrapText="1"/>
    </xf>
    <xf numFmtId="164" fontId="7" fillId="6" borderId="0" xfId="0" applyNumberFormat="1" applyFont="1" applyFill="1" applyAlignment="1">
      <alignment horizontal="center"/>
    </xf>
    <xf numFmtId="164" fontId="7" fillId="6" borderId="58" xfId="1" applyFont="1" applyFill="1" applyBorder="1" applyAlignment="1">
      <alignment horizontal="center" vertical="center"/>
    </xf>
    <xf numFmtId="164" fontId="7" fillId="6" borderId="53" xfId="1" applyFont="1" applyFill="1" applyBorder="1" applyAlignment="1">
      <alignment horizontal="center" vertical="center"/>
    </xf>
    <xf numFmtId="164" fontId="7" fillId="6" borderId="53" xfId="1" applyFont="1" applyFill="1" applyBorder="1" applyAlignment="1">
      <alignment horizontal="center"/>
    </xf>
    <xf numFmtId="164" fontId="7" fillId="6" borderId="53" xfId="0" applyNumberFormat="1" applyFont="1" applyFill="1" applyBorder="1" applyAlignment="1">
      <alignment horizontal="center" vertical="center" wrapText="1"/>
    </xf>
    <xf numFmtId="164" fontId="7" fillId="6" borderId="59" xfId="0" applyNumberFormat="1" applyFont="1" applyFill="1" applyBorder="1" applyAlignment="1">
      <alignment horizontal="center"/>
    </xf>
    <xf numFmtId="0" fontId="10" fillId="7" borderId="38" xfId="0" applyFont="1" applyFill="1" applyBorder="1" applyAlignment="1" applyProtection="1">
      <alignment horizontal="center" vertical="center" wrapText="1"/>
      <protection hidden="1"/>
    </xf>
    <xf numFmtId="164" fontId="7" fillId="6" borderId="60" xfId="1" applyFont="1" applyFill="1" applyBorder="1" applyAlignment="1">
      <alignment horizontal="center" vertical="center"/>
    </xf>
    <xf numFmtId="16" fontId="12" fillId="0" borderId="54" xfId="0" applyNumberFormat="1" applyFont="1" applyBorder="1" applyAlignment="1">
      <alignment horizontal="center" vertical="center"/>
    </xf>
    <xf numFmtId="164" fontId="12" fillId="0" borderId="54" xfId="0" applyNumberFormat="1" applyFont="1" applyBorder="1" applyAlignment="1">
      <alignment horizontal="center"/>
    </xf>
    <xf numFmtId="0" fontId="12" fillId="0" borderId="5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7" fillId="6" borderId="24" xfId="0" applyFont="1" applyFill="1" applyBorder="1"/>
    <xf numFmtId="164" fontId="7" fillId="0" borderId="12" xfId="1" applyFont="1" applyBorder="1" applyAlignment="1">
      <alignment horizontal="center" vertical="center"/>
    </xf>
    <xf numFmtId="0" fontId="33" fillId="0" borderId="12" xfId="0" applyFont="1" applyBorder="1"/>
    <xf numFmtId="0" fontId="7" fillId="0" borderId="10" xfId="0" applyFont="1" applyBorder="1"/>
    <xf numFmtId="16" fontId="34" fillId="0" borderId="54" xfId="0" applyNumberFormat="1" applyFont="1" applyBorder="1" applyAlignment="1">
      <alignment horizontal="center"/>
    </xf>
    <xf numFmtId="16" fontId="34" fillId="0" borderId="61" xfId="0" applyNumberFormat="1" applyFont="1" applyBorder="1" applyAlignment="1">
      <alignment horizontal="center"/>
    </xf>
    <xf numFmtId="0" fontId="31" fillId="0" borderId="43" xfId="0" applyFont="1" applyBorder="1"/>
    <xf numFmtId="0" fontId="10" fillId="7" borderId="65" xfId="0" applyFont="1" applyFill="1" applyBorder="1" applyAlignment="1" applyProtection="1">
      <alignment horizontal="center" vertical="center" wrapText="1"/>
      <protection hidden="1"/>
    </xf>
    <xf numFmtId="0" fontId="10" fillId="7" borderId="66" xfId="0" applyFont="1" applyFill="1" applyBorder="1" applyAlignment="1" applyProtection="1">
      <alignment horizontal="center" vertical="center" wrapText="1"/>
      <protection hidden="1"/>
    </xf>
    <xf numFmtId="0" fontId="31" fillId="8" borderId="45" xfId="0" applyFont="1" applyFill="1" applyBorder="1" applyAlignment="1">
      <alignment horizontal="center"/>
    </xf>
    <xf numFmtId="0" fontId="32" fillId="0" borderId="45" xfId="0" applyFont="1" applyBorder="1" applyAlignment="1">
      <alignment horizontal="center"/>
    </xf>
    <xf numFmtId="164" fontId="7" fillId="0" borderId="67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8" fillId="0" borderId="64" xfId="0" applyFont="1" applyBorder="1" applyAlignment="1">
      <alignment horizontal="center" vertical="center" wrapText="1"/>
    </xf>
    <xf numFmtId="164" fontId="10" fillId="7" borderId="31" xfId="3" applyFont="1" applyFill="1" applyBorder="1" applyAlignment="1" applyProtection="1">
      <alignment horizontal="left" vertical="center" wrapText="1"/>
      <protection hidden="1"/>
    </xf>
    <xf numFmtId="164" fontId="7" fillId="8" borderId="63" xfId="1" quotePrefix="1" applyFont="1" applyFill="1" applyBorder="1" applyAlignment="1">
      <alignment horizontal="left" vertical="center"/>
    </xf>
    <xf numFmtId="164" fontId="7" fillId="0" borderId="63" xfId="1" quotePrefix="1" applyFont="1" applyBorder="1" applyAlignment="1">
      <alignment horizontal="left" vertical="center" wrapText="1"/>
    </xf>
    <xf numFmtId="164" fontId="7" fillId="0" borderId="63" xfId="1" quotePrefix="1" applyFont="1" applyBorder="1" applyAlignment="1">
      <alignment horizontal="left" vertical="center"/>
    </xf>
    <xf numFmtId="164" fontId="10" fillId="7" borderId="41" xfId="3" applyFont="1" applyFill="1" applyBorder="1" applyAlignment="1" applyProtection="1">
      <alignment horizontal="center" vertical="center" wrapText="1"/>
      <protection hidden="1"/>
    </xf>
    <xf numFmtId="0" fontId="0" fillId="0" borderId="10" xfId="0" applyBorder="1"/>
    <xf numFmtId="164" fontId="7" fillId="0" borderId="68" xfId="1" quotePrefix="1" applyFont="1" applyBorder="1" applyAlignment="1">
      <alignment horizontal="center" vertical="center"/>
    </xf>
    <xf numFmtId="164" fontId="7" fillId="0" borderId="69" xfId="1" quotePrefix="1" applyFont="1" applyBorder="1" applyAlignment="1">
      <alignment horizontal="center" vertical="center"/>
    </xf>
    <xf numFmtId="164" fontId="7" fillId="0" borderId="70" xfId="1" quotePrefix="1" applyFont="1" applyBorder="1" applyAlignment="1">
      <alignment horizontal="center" vertical="center"/>
    </xf>
    <xf numFmtId="0" fontId="7" fillId="6" borderId="10" xfId="0" applyFont="1" applyFill="1" applyBorder="1"/>
    <xf numFmtId="164" fontId="7" fillId="6" borderId="71" xfId="1" applyFont="1" applyFill="1" applyBorder="1" applyAlignment="1">
      <alignment horizontal="center" vertical="center"/>
    </xf>
    <xf numFmtId="0" fontId="7" fillId="7" borderId="10" xfId="0" applyFont="1" applyFill="1" applyBorder="1" applyAlignment="1" applyProtection="1">
      <alignment vertical="center" wrapText="1"/>
      <protection hidden="1"/>
    </xf>
    <xf numFmtId="0" fontId="10" fillId="8" borderId="4" xfId="0" applyFont="1" applyFill="1" applyBorder="1" applyAlignment="1">
      <alignment vertical="center" wrapText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10" fillId="7" borderId="72" xfId="0" applyFont="1" applyFill="1" applyBorder="1" applyAlignment="1" applyProtection="1">
      <alignment horizontal="center" vertical="center" wrapText="1"/>
      <protection hidden="1"/>
    </xf>
    <xf numFmtId="0" fontId="10" fillId="8" borderId="73" xfId="0" applyFont="1" applyFill="1" applyBorder="1" applyAlignment="1">
      <alignment horizontal="center" vertical="center" wrapText="1"/>
    </xf>
    <xf numFmtId="0" fontId="10" fillId="8" borderId="74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wrapText="1"/>
    </xf>
    <xf numFmtId="0" fontId="7" fillId="6" borderId="10" xfId="0" applyFont="1" applyFill="1" applyBorder="1" applyAlignment="1">
      <alignment horizontal="center" wrapText="1"/>
    </xf>
    <xf numFmtId="16" fontId="7" fillId="8" borderId="10" xfId="0" applyNumberFormat="1" applyFont="1" applyFill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0" fontId="7" fillId="7" borderId="76" xfId="0" quotePrefix="1" applyFont="1" applyFill="1" applyBorder="1" applyAlignment="1" applyProtection="1">
      <alignment vertical="center" wrapText="1"/>
      <protection hidden="1"/>
    </xf>
    <xf numFmtId="0" fontId="10" fillId="4" borderId="31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40" fillId="0" borderId="0" xfId="0" applyFont="1"/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" fontId="7" fillId="0" borderId="1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" fontId="7" fillId="0" borderId="14" xfId="0" applyNumberFormat="1" applyFont="1" applyBorder="1" applyAlignment="1">
      <alignment horizontal="center" vertical="center"/>
    </xf>
    <xf numFmtId="164" fontId="7" fillId="0" borderId="14" xfId="1" applyFont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0" fontId="5" fillId="3" borderId="45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/>
    </xf>
    <xf numFmtId="0" fontId="5" fillId="3" borderId="77" xfId="0" applyFont="1" applyFill="1" applyBorder="1" applyAlignment="1">
      <alignment vertical="center"/>
    </xf>
    <xf numFmtId="0" fontId="5" fillId="3" borderId="78" xfId="0" applyFont="1" applyFill="1" applyBorder="1" applyAlignment="1">
      <alignment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18" fillId="8" borderId="41" xfId="0" applyFont="1" applyFill="1" applyBorder="1" applyAlignment="1">
      <alignment vertical="center" wrapText="1"/>
    </xf>
    <xf numFmtId="0" fontId="18" fillId="8" borderId="41" xfId="0" applyFont="1" applyFill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164" fontId="7" fillId="0" borderId="8" xfId="1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7" fillId="0" borderId="7" xfId="1" applyFont="1" applyBorder="1" applyAlignment="1">
      <alignment horizontal="center" vertical="center"/>
    </xf>
    <xf numFmtId="164" fontId="7" fillId="0" borderId="57" xfId="1" applyFont="1" applyBorder="1" applyAlignment="1">
      <alignment horizontal="center" vertical="center"/>
    </xf>
    <xf numFmtId="164" fontId="7" fillId="0" borderId="25" xfId="1" applyFont="1" applyBorder="1" applyAlignment="1">
      <alignment horizontal="center" vertical="center"/>
    </xf>
    <xf numFmtId="164" fontId="7" fillId="0" borderId="26" xfId="1" applyFont="1" applyBorder="1" applyAlignment="1">
      <alignment horizontal="center" vertical="center"/>
    </xf>
    <xf numFmtId="164" fontId="7" fillId="0" borderId="9" xfId="1" applyFont="1" applyBorder="1" applyAlignment="1">
      <alignment horizontal="center"/>
    </xf>
    <xf numFmtId="164" fontId="7" fillId="0" borderId="30" xfId="1" applyFont="1" applyBorder="1" applyAlignment="1">
      <alignment horizontal="center" vertical="center"/>
    </xf>
    <xf numFmtId="164" fontId="7" fillId="0" borderId="27" xfId="1" applyFont="1" applyBorder="1" applyAlignment="1">
      <alignment horizontal="center" vertical="center"/>
    </xf>
    <xf numFmtId="164" fontId="7" fillId="0" borderId="28" xfId="1" applyFont="1" applyBorder="1" applyAlignment="1">
      <alignment horizontal="center" vertical="center"/>
    </xf>
    <xf numFmtId="164" fontId="7" fillId="0" borderId="11" xfId="1" applyFont="1" applyBorder="1" applyAlignment="1">
      <alignment horizontal="center"/>
    </xf>
    <xf numFmtId="0" fontId="10" fillId="6" borderId="25" xfId="0" applyFont="1" applyFill="1" applyBorder="1" applyAlignment="1" applyProtection="1">
      <alignment vertical="center"/>
      <protection hidden="1"/>
    </xf>
    <xf numFmtId="0" fontId="10" fillId="7" borderId="35" xfId="0" applyFont="1" applyFill="1" applyBorder="1" applyAlignment="1" applyProtection="1">
      <alignment horizontal="center" vertical="center" wrapText="1"/>
      <protection hidden="1"/>
    </xf>
    <xf numFmtId="0" fontId="10" fillId="7" borderId="37" xfId="0" applyFont="1" applyFill="1" applyBorder="1" applyAlignment="1" applyProtection="1">
      <alignment horizontal="center" vertical="center"/>
      <protection hidden="1"/>
    </xf>
    <xf numFmtId="0" fontId="10" fillId="7" borderId="76" xfId="0" applyFont="1" applyFill="1" applyBorder="1" applyAlignment="1" applyProtection="1">
      <alignment vertical="center" wrapText="1"/>
      <protection hidden="1"/>
    </xf>
    <xf numFmtId="0" fontId="10" fillId="7" borderId="31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Border="1" applyAlignment="1">
      <alignment horizontal="center" vertical="center" wrapText="1"/>
    </xf>
    <xf numFmtId="0" fontId="10" fillId="7" borderId="67" xfId="0" applyFont="1" applyFill="1" applyBorder="1" applyAlignment="1" applyProtection="1">
      <alignment horizontal="center" vertical="center" wrapText="1"/>
      <protection hidden="1"/>
    </xf>
    <xf numFmtId="0" fontId="25" fillId="5" borderId="31" xfId="0" applyFont="1" applyFill="1" applyBorder="1"/>
    <xf numFmtId="0" fontId="10" fillId="8" borderId="31" xfId="0" applyFont="1" applyFill="1" applyBorder="1" applyAlignment="1">
      <alignment wrapText="1"/>
    </xf>
    <xf numFmtId="0" fontId="10" fillId="8" borderId="31" xfId="0" applyFont="1" applyFill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7" fillId="8" borderId="31" xfId="0" applyFont="1" applyFill="1" applyBorder="1" applyAlignment="1">
      <alignment wrapText="1"/>
    </xf>
    <xf numFmtId="16" fontId="7" fillId="0" borderId="31" xfId="0" applyNumberFormat="1" applyFont="1" applyBorder="1" applyAlignment="1">
      <alignment horizontal="center" wrapText="1"/>
    </xf>
    <xf numFmtId="0" fontId="7" fillId="0" borderId="31" xfId="0" applyFont="1" applyBorder="1" applyAlignment="1">
      <alignment horizontal="center" vertical="center" wrapText="1"/>
    </xf>
    <xf numFmtId="16" fontId="7" fillId="0" borderId="31" xfId="0" applyNumberFormat="1" applyFont="1" applyBorder="1" applyAlignment="1">
      <alignment horizontal="center" vertical="center" wrapText="1"/>
    </xf>
    <xf numFmtId="164" fontId="7" fillId="6" borderId="0" xfId="1" quotePrefix="1" applyFont="1" applyFill="1" applyBorder="1" applyAlignment="1">
      <alignment horizontal="center"/>
    </xf>
    <xf numFmtId="0" fontId="47" fillId="12" borderId="29" xfId="0" applyFont="1" applyFill="1" applyBorder="1"/>
    <xf numFmtId="0" fontId="47" fillId="12" borderId="46" xfId="0" applyFont="1" applyFill="1" applyBorder="1" applyAlignment="1">
      <alignment horizontal="center"/>
    </xf>
    <xf numFmtId="16" fontId="48" fillId="0" borderId="46" xfId="0" applyNumberFormat="1" applyFont="1" applyBorder="1" applyAlignment="1">
      <alignment horizontal="center"/>
    </xf>
    <xf numFmtId="15" fontId="47" fillId="12" borderId="46" xfId="0" applyNumberFormat="1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35" xfId="0" applyFont="1" applyFill="1" applyBorder="1" applyAlignment="1">
      <alignment wrapText="1"/>
    </xf>
    <xf numFmtId="0" fontId="10" fillId="4" borderId="20" xfId="0" applyFont="1" applyFill="1" applyBorder="1"/>
    <xf numFmtId="16" fontId="7" fillId="0" borderId="10" xfId="0" applyNumberFormat="1" applyFont="1" applyBorder="1"/>
    <xf numFmtId="16" fontId="7" fillId="0" borderId="28" xfId="0" applyNumberFormat="1" applyFont="1" applyBorder="1"/>
    <xf numFmtId="0" fontId="7" fillId="4" borderId="34" xfId="0" applyFont="1" applyFill="1" applyBorder="1"/>
    <xf numFmtId="0" fontId="7" fillId="4" borderId="83" xfId="0" applyFont="1" applyFill="1" applyBorder="1"/>
    <xf numFmtId="0" fontId="7" fillId="4" borderId="24" xfId="0" applyFont="1" applyFill="1" applyBorder="1"/>
    <xf numFmtId="0" fontId="7" fillId="4" borderId="0" xfId="0" applyFont="1" applyFill="1"/>
    <xf numFmtId="16" fontId="7" fillId="0" borderId="0" xfId="0" applyNumberFormat="1" applyFont="1"/>
    <xf numFmtId="164" fontId="5" fillId="3" borderId="32" xfId="0" applyNumberFormat="1" applyFont="1" applyFill="1" applyBorder="1" applyAlignment="1">
      <alignment vertical="center"/>
    </xf>
    <xf numFmtId="164" fontId="5" fillId="3" borderId="33" xfId="0" applyNumberFormat="1" applyFont="1" applyFill="1" applyBorder="1" applyAlignment="1">
      <alignment vertical="center"/>
    </xf>
    <xf numFmtId="164" fontId="5" fillId="3" borderId="20" xfId="0" applyNumberFormat="1" applyFont="1" applyFill="1" applyBorder="1" applyAlignment="1">
      <alignment vertical="center"/>
    </xf>
    <xf numFmtId="164" fontId="10" fillId="0" borderId="16" xfId="0" applyNumberFormat="1" applyFont="1" applyBorder="1" applyAlignment="1">
      <alignment vertical="center" wrapText="1"/>
    </xf>
    <xf numFmtId="164" fontId="10" fillId="0" borderId="38" xfId="0" applyNumberFormat="1" applyFont="1" applyBorder="1" applyAlignment="1">
      <alignment horizontal="center" vertical="center" wrapText="1"/>
    </xf>
    <xf numFmtId="164" fontId="10" fillId="0" borderId="36" xfId="0" applyNumberFormat="1" applyFont="1" applyBorder="1" applyAlignment="1">
      <alignment horizontal="center" vertical="center" wrapText="1"/>
    </xf>
    <xf numFmtId="164" fontId="10" fillId="0" borderId="37" xfId="0" applyNumberFormat="1" applyFont="1" applyBorder="1" applyAlignment="1">
      <alignment horizontal="center" vertical="center" wrapText="1"/>
    </xf>
    <xf numFmtId="16" fontId="7" fillId="0" borderId="31" xfId="0" applyNumberFormat="1" applyFont="1" applyBorder="1"/>
    <xf numFmtId="164" fontId="7" fillId="0" borderId="55" xfId="1" quotePrefix="1" applyFont="1" applyBorder="1" applyAlignment="1">
      <alignment horizontal="center" vertical="center"/>
    </xf>
    <xf numFmtId="164" fontId="7" fillId="0" borderId="55" xfId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164" fontId="53" fillId="11" borderId="8" xfId="0" applyNumberFormat="1" applyFont="1" applyFill="1" applyBorder="1" applyAlignment="1">
      <alignment horizontal="center" vertical="center"/>
    </xf>
    <xf numFmtId="164" fontId="7" fillId="0" borderId="12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4" fontId="12" fillId="6" borderId="0" xfId="0" applyNumberFormat="1" applyFont="1" applyFill="1" applyAlignment="1">
      <alignment horizontal="center"/>
    </xf>
    <xf numFmtId="0" fontId="7" fillId="4" borderId="54" xfId="0" applyFont="1" applyFill="1" applyBorder="1" applyAlignment="1">
      <alignment wrapText="1"/>
    </xf>
    <xf numFmtId="0" fontId="33" fillId="0" borderId="0" xfId="0" applyFont="1"/>
    <xf numFmtId="16" fontId="34" fillId="0" borderId="0" xfId="0" applyNumberFormat="1" applyFont="1" applyAlignment="1">
      <alignment horizontal="center"/>
    </xf>
    <xf numFmtId="16" fontId="7" fillId="4" borderId="31" xfId="0" applyNumberFormat="1" applyFont="1" applyFill="1" applyBorder="1" applyAlignment="1">
      <alignment horizontal="center" wrapText="1"/>
    </xf>
    <xf numFmtId="16" fontId="7" fillId="4" borderId="63" xfId="0" applyNumberFormat="1" applyFont="1" applyFill="1" applyBorder="1" applyAlignment="1">
      <alignment horizontal="center" vertical="center"/>
    </xf>
    <xf numFmtId="16" fontId="7" fillId="4" borderId="53" xfId="0" applyNumberFormat="1" applyFont="1" applyFill="1" applyBorder="1" applyAlignment="1">
      <alignment horizontal="center" vertical="center"/>
    </xf>
    <xf numFmtId="16" fontId="7" fillId="4" borderId="10" xfId="0" applyNumberFormat="1" applyFont="1" applyFill="1" applyBorder="1" applyAlignment="1">
      <alignment horizontal="center"/>
    </xf>
    <xf numFmtId="0" fontId="10" fillId="7" borderId="31" xfId="0" applyFont="1" applyFill="1" applyBorder="1" applyAlignment="1" applyProtection="1">
      <alignment horizontal="left" vertical="center" wrapText="1"/>
      <protection hidden="1"/>
    </xf>
    <xf numFmtId="164" fontId="7" fillId="6" borderId="31" xfId="1" applyFont="1" applyFill="1" applyBorder="1" applyAlignment="1">
      <alignment horizontal="center" vertical="center"/>
    </xf>
    <xf numFmtId="164" fontId="7" fillId="6" borderId="31" xfId="1" quotePrefix="1" applyFont="1" applyFill="1" applyBorder="1" applyAlignment="1">
      <alignment horizontal="center"/>
    </xf>
    <xf numFmtId="164" fontId="7" fillId="6" borderId="31" xfId="0" applyNumberFormat="1" applyFont="1" applyFill="1" applyBorder="1" applyAlignment="1">
      <alignment horizontal="center" vertical="center" wrapText="1"/>
    </xf>
    <xf numFmtId="164" fontId="7" fillId="6" borderId="31" xfId="0" applyNumberFormat="1" applyFont="1" applyFill="1" applyBorder="1" applyAlignment="1">
      <alignment horizontal="center"/>
    </xf>
    <xf numFmtId="0" fontId="7" fillId="6" borderId="31" xfId="0" applyFont="1" applyFill="1" applyBorder="1" applyAlignment="1">
      <alignment vertical="center"/>
    </xf>
    <xf numFmtId="0" fontId="7" fillId="7" borderId="31" xfId="0" applyFont="1" applyFill="1" applyBorder="1" applyAlignment="1" applyProtection="1">
      <alignment horizontal="left" vertical="center" wrapText="1"/>
      <protection hidden="1"/>
    </xf>
    <xf numFmtId="16" fontId="0" fillId="0" borderId="0" xfId="0" applyNumberFormat="1"/>
    <xf numFmtId="0" fontId="57" fillId="12" borderId="43" xfId="0" applyFont="1" applyFill="1" applyBorder="1"/>
    <xf numFmtId="0" fontId="7" fillId="0" borderId="54" xfId="0" applyFont="1" applyBorder="1" applyAlignment="1">
      <alignment horizontal="left"/>
    </xf>
    <xf numFmtId="16" fontId="7" fillId="0" borderId="26" xfId="0" applyNumberFormat="1" applyFont="1" applyBorder="1" applyAlignment="1">
      <alignment horizontal="center" vertical="center"/>
    </xf>
    <xf numFmtId="164" fontId="7" fillId="0" borderId="28" xfId="1" quotePrefix="1" applyFont="1" applyBorder="1" applyAlignment="1">
      <alignment horizontal="center" vertical="center"/>
    </xf>
    <xf numFmtId="164" fontId="7" fillId="0" borderId="87" xfId="1" quotePrefix="1" applyFont="1" applyBorder="1" applyAlignment="1">
      <alignment horizontal="center" vertical="center"/>
    </xf>
    <xf numFmtId="16" fontId="61" fillId="0" borderId="31" xfId="0" applyNumberFormat="1" applyFont="1" applyBorder="1" applyAlignment="1">
      <alignment horizontal="center"/>
    </xf>
    <xf numFmtId="16" fontId="19" fillId="4" borderId="10" xfId="0" applyNumberFormat="1" applyFont="1" applyFill="1" applyBorder="1" applyAlignment="1">
      <alignment horizontal="center"/>
    </xf>
    <xf numFmtId="16" fontId="7" fillId="0" borderId="63" xfId="0" applyNumberFormat="1" applyFont="1" applyBorder="1" applyAlignment="1">
      <alignment horizontal="center"/>
    </xf>
    <xf numFmtId="16" fontId="7" fillId="0" borderId="31" xfId="0" applyNumberFormat="1" applyFont="1" applyBorder="1" applyAlignment="1">
      <alignment horizontal="center"/>
    </xf>
    <xf numFmtId="0" fontId="63" fillId="0" borderId="0" xfId="0" applyFont="1"/>
    <xf numFmtId="0" fontId="31" fillId="8" borderId="31" xfId="0" applyFont="1" applyFill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55" fillId="0" borderId="31" xfId="0" applyFont="1" applyBorder="1" applyAlignment="1">
      <alignment horizontal="center"/>
    </xf>
    <xf numFmtId="16" fontId="56" fillId="0" borderId="31" xfId="0" applyNumberFormat="1" applyFont="1" applyBorder="1" applyAlignment="1">
      <alignment horizontal="center"/>
    </xf>
    <xf numFmtId="0" fontId="31" fillId="8" borderId="76" xfId="0" applyFont="1" applyFill="1" applyBorder="1"/>
    <xf numFmtId="0" fontId="31" fillId="0" borderId="67" xfId="0" applyFont="1" applyBorder="1" applyAlignment="1">
      <alignment horizontal="center"/>
    </xf>
    <xf numFmtId="0" fontId="62" fillId="8" borderId="76" xfId="0" applyFont="1" applyFill="1" applyBorder="1"/>
    <xf numFmtId="16" fontId="56" fillId="0" borderId="67" xfId="0" applyNumberFormat="1" applyFont="1" applyBorder="1" applyAlignment="1">
      <alignment horizontal="center"/>
    </xf>
    <xf numFmtId="0" fontId="55" fillId="0" borderId="92" xfId="0" applyFont="1" applyBorder="1" applyAlignment="1">
      <alignment horizontal="center"/>
    </xf>
    <xf numFmtId="16" fontId="56" fillId="0" borderId="92" xfId="0" applyNumberFormat="1" applyFont="1" applyBorder="1" applyAlignment="1">
      <alignment horizontal="center"/>
    </xf>
    <xf numFmtId="16" fontId="56" fillId="0" borderId="93" xfId="0" applyNumberFormat="1" applyFont="1" applyBorder="1" applyAlignment="1">
      <alignment horizontal="center"/>
    </xf>
    <xf numFmtId="16" fontId="62" fillId="0" borderId="31" xfId="0" applyNumberFormat="1" applyFont="1" applyBorder="1" applyAlignment="1">
      <alignment horizontal="center"/>
    </xf>
    <xf numFmtId="0" fontId="64" fillId="8" borderId="76" xfId="0" applyFont="1" applyFill="1" applyBorder="1"/>
    <xf numFmtId="16" fontId="64" fillId="0" borderId="31" xfId="0" applyNumberFormat="1" applyFont="1" applyBorder="1" applyAlignment="1">
      <alignment horizontal="center"/>
    </xf>
    <xf numFmtId="0" fontId="65" fillId="0" borderId="91" xfId="0" applyFont="1" applyBorder="1"/>
    <xf numFmtId="16" fontId="64" fillId="0" borderId="92" xfId="0" applyNumberFormat="1" applyFont="1" applyBorder="1" applyAlignment="1">
      <alignment horizontal="center"/>
    </xf>
    <xf numFmtId="0" fontId="66" fillId="8" borderId="31" xfId="0" applyFont="1" applyFill="1" applyBorder="1" applyAlignment="1">
      <alignment horizontal="center"/>
    </xf>
    <xf numFmtId="0" fontId="30" fillId="0" borderId="46" xfId="0" applyFont="1" applyBorder="1" applyAlignment="1">
      <alignment horizontal="center"/>
    </xf>
    <xf numFmtId="0" fontId="19" fillId="7" borderId="10" xfId="0" applyFont="1" applyFill="1" applyBorder="1" applyAlignment="1" applyProtection="1">
      <alignment vertical="center" wrapText="1"/>
      <protection hidden="1"/>
    </xf>
    <xf numFmtId="0" fontId="67" fillId="0" borderId="31" xfId="0" applyFont="1" applyBorder="1"/>
    <xf numFmtId="0" fontId="19" fillId="6" borderId="31" xfId="0" applyFont="1" applyFill="1" applyBorder="1" applyAlignment="1">
      <alignment vertical="center"/>
    </xf>
    <xf numFmtId="0" fontId="7" fillId="8" borderId="31" xfId="0" applyFont="1" applyFill="1" applyBorder="1"/>
    <xf numFmtId="16" fontId="7" fillId="8" borderId="28" xfId="0" applyNumberFormat="1" applyFont="1" applyFill="1" applyBorder="1" applyAlignment="1">
      <alignment horizontal="center" vertical="center"/>
    </xf>
    <xf numFmtId="16" fontId="7" fillId="8" borderId="94" xfId="0" applyNumberFormat="1" applyFont="1" applyFill="1" applyBorder="1" applyAlignment="1">
      <alignment horizontal="center" vertical="center"/>
    </xf>
    <xf numFmtId="16" fontId="7" fillId="8" borderId="95" xfId="0" applyNumberFormat="1" applyFont="1" applyFill="1" applyBorder="1" applyAlignment="1">
      <alignment horizontal="center" vertical="center"/>
    </xf>
    <xf numFmtId="0" fontId="68" fillId="0" borderId="29" xfId="0" applyFont="1" applyBorder="1"/>
    <xf numFmtId="16" fontId="69" fillId="0" borderId="46" xfId="0" applyNumberFormat="1" applyFont="1" applyBorder="1" applyAlignment="1">
      <alignment horizontal="center"/>
    </xf>
    <xf numFmtId="22" fontId="68" fillId="0" borderId="46" xfId="0" applyNumberFormat="1" applyFont="1" applyBorder="1" applyAlignment="1">
      <alignment horizontal="center"/>
    </xf>
    <xf numFmtId="0" fontId="72" fillId="8" borderId="98" xfId="0" applyFont="1" applyFill="1" applyBorder="1"/>
    <xf numFmtId="0" fontId="72" fillId="8" borderId="99" xfId="0" applyFont="1" applyFill="1" applyBorder="1" applyAlignment="1">
      <alignment horizontal="center" vertical="center"/>
    </xf>
    <xf numFmtId="16" fontId="73" fillId="8" borderId="99" xfId="0" applyNumberFormat="1" applyFont="1" applyFill="1" applyBorder="1" applyAlignment="1">
      <alignment horizontal="center" vertical="center"/>
    </xf>
    <xf numFmtId="0" fontId="74" fillId="0" borderId="99" xfId="0" applyFont="1" applyBorder="1" applyAlignment="1">
      <alignment horizontal="center" vertical="center"/>
    </xf>
    <xf numFmtId="0" fontId="75" fillId="8" borderId="98" xfId="0" applyFont="1" applyFill="1" applyBorder="1" applyAlignment="1">
      <alignment vertical="center"/>
    </xf>
    <xf numFmtId="16" fontId="75" fillId="8" borderId="99" xfId="0" applyNumberFormat="1" applyFont="1" applyFill="1" applyBorder="1" applyAlignment="1">
      <alignment horizontal="center" vertical="center"/>
    </xf>
    <xf numFmtId="0" fontId="76" fillId="0" borderId="99" xfId="0" applyFont="1" applyBorder="1" applyAlignment="1">
      <alignment horizontal="center" vertical="center"/>
    </xf>
    <xf numFmtId="0" fontId="73" fillId="0" borderId="98" xfId="0" applyFont="1" applyBorder="1" applyAlignment="1">
      <alignment vertical="center"/>
    </xf>
    <xf numFmtId="16" fontId="73" fillId="0" borderId="99" xfId="0" applyNumberFormat="1" applyFont="1" applyBorder="1" applyAlignment="1">
      <alignment horizontal="center" vertical="center"/>
    </xf>
    <xf numFmtId="0" fontId="58" fillId="2" borderId="84" xfId="0" applyFont="1" applyFill="1" applyBorder="1" applyAlignment="1"/>
    <xf numFmtId="0" fontId="58" fillId="2" borderId="85" xfId="0" applyFont="1" applyFill="1" applyBorder="1" applyAlignment="1"/>
    <xf numFmtId="0" fontId="58" fillId="2" borderId="86" xfId="0" applyFont="1" applyFill="1" applyBorder="1" applyAlignment="1"/>
    <xf numFmtId="0" fontId="59" fillId="13" borderId="16" xfId="0" applyFont="1" applyFill="1" applyBorder="1" applyAlignment="1"/>
    <xf numFmtId="0" fontId="59" fillId="13" borderId="29" xfId="0" applyFont="1" applyFill="1" applyBorder="1" applyAlignment="1"/>
    <xf numFmtId="0" fontId="60" fillId="13" borderId="18" xfId="0" applyFont="1" applyFill="1" applyBorder="1" applyAlignment="1">
      <alignment horizontal="center"/>
    </xf>
    <xf numFmtId="0" fontId="60" fillId="13" borderId="46" xfId="0" applyFont="1" applyFill="1" applyBorder="1" applyAlignment="1">
      <alignment horizontal="center"/>
    </xf>
    <xf numFmtId="0" fontId="59" fillId="14" borderId="23" xfId="0" applyFont="1" applyFill="1" applyBorder="1" applyAlignment="1">
      <alignment horizontal="center"/>
    </xf>
    <xf numFmtId="0" fontId="59" fillId="14" borderId="46" xfId="0" applyFont="1" applyFill="1" applyBorder="1" applyAlignment="1">
      <alignment horizontal="center"/>
    </xf>
    <xf numFmtId="0" fontId="59" fillId="15" borderId="23" xfId="0" applyFont="1" applyFill="1" applyBorder="1" applyAlignment="1">
      <alignment horizontal="center"/>
    </xf>
    <xf numFmtId="0" fontId="59" fillId="15" borderId="46" xfId="0" applyFont="1" applyFill="1" applyBorder="1" applyAlignment="1">
      <alignment horizontal="center"/>
    </xf>
    <xf numFmtId="0" fontId="24" fillId="5" borderId="88" xfId="0" applyFont="1" applyFill="1" applyBorder="1" applyAlignment="1"/>
    <xf numFmtId="0" fontId="24" fillId="5" borderId="89" xfId="0" applyFont="1" applyFill="1" applyBorder="1" applyAlignment="1"/>
    <xf numFmtId="0" fontId="24" fillId="5" borderId="90" xfId="0" applyFont="1" applyFill="1" applyBorder="1" applyAlignment="1"/>
    <xf numFmtId="0" fontId="47" fillId="12" borderId="23" xfId="0" applyFont="1" applyFill="1" applyBorder="1" applyAlignment="1">
      <alignment horizontal="center"/>
    </xf>
    <xf numFmtId="0" fontId="47" fillId="12" borderId="79" xfId="0" applyFont="1" applyFill="1" applyBorder="1" applyAlignment="1">
      <alignment horizontal="center"/>
    </xf>
    <xf numFmtId="0" fontId="52" fillId="5" borderId="2" xfId="0" applyFont="1" applyFill="1" applyBorder="1" applyAlignment="1"/>
    <xf numFmtId="0" fontId="49" fillId="5" borderId="3" xfId="0" applyFont="1" applyFill="1" applyBorder="1" applyAlignment="1"/>
    <xf numFmtId="0" fontId="49" fillId="5" borderId="75" xfId="0" applyFont="1" applyFill="1" applyBorder="1" applyAlignment="1"/>
    <xf numFmtId="0" fontId="24" fillId="5" borderId="2" xfId="0" applyFont="1" applyFill="1" applyBorder="1" applyAlignment="1"/>
    <xf numFmtId="0" fontId="24" fillId="5" borderId="3" xfId="0" applyFont="1" applyFill="1" applyBorder="1" applyAlignment="1"/>
    <xf numFmtId="0" fontId="1" fillId="2" borderId="0" xfId="0" applyFont="1" applyFill="1" applyAlignment="1">
      <alignment horizontal="center" vertical="center"/>
    </xf>
    <xf numFmtId="0" fontId="17" fillId="5" borderId="62" xfId="0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47" fillId="12" borderId="16" xfId="0" applyFont="1" applyFill="1" applyBorder="1" applyAlignment="1"/>
    <xf numFmtId="0" fontId="47" fillId="12" borderId="18" xfId="0" applyFont="1" applyFill="1" applyBorder="1" applyAlignment="1">
      <alignment horizontal="center" wrapText="1"/>
    </xf>
    <xf numFmtId="0" fontId="47" fillId="12" borderId="47" xfId="0" applyFont="1" applyFill="1" applyBorder="1" applyAlignment="1">
      <alignment horizontal="center"/>
    </xf>
    <xf numFmtId="0" fontId="71" fillId="5" borderId="96" xfId="0" applyFont="1" applyFill="1" applyBorder="1" applyAlignment="1">
      <alignment vertical="center"/>
    </xf>
    <xf numFmtId="0" fontId="71" fillId="5" borderId="97" xfId="0" applyFont="1" applyFill="1" applyBorder="1" applyAlignment="1">
      <alignment vertical="center"/>
    </xf>
    <xf numFmtId="0" fontId="71" fillId="5" borderId="44" xfId="0" applyFont="1" applyFill="1" applyBorder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3" fillId="5" borderId="19" xfId="2" applyFont="1" applyBorder="1" applyAlignment="1">
      <alignment vertical="center"/>
    </xf>
    <xf numFmtId="0" fontId="24" fillId="10" borderId="22" xfId="0" applyFont="1" applyFill="1" applyBorder="1" applyAlignment="1">
      <alignment horizontal="left"/>
    </xf>
    <xf numFmtId="0" fontId="24" fillId="10" borderId="23" xfId="0" applyFont="1" applyFill="1" applyBorder="1" applyAlignment="1">
      <alignment horizontal="left"/>
    </xf>
    <xf numFmtId="165" fontId="17" fillId="5" borderId="31" xfId="2" applyFont="1" applyBorder="1" applyAlignment="1">
      <alignment horizontal="left" vertical="center"/>
    </xf>
    <xf numFmtId="0" fontId="26" fillId="3" borderId="62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4" fillId="5" borderId="32" xfId="0" applyFont="1" applyFill="1" applyBorder="1" applyAlignment="1">
      <alignment horizontal="left"/>
    </xf>
    <xf numFmtId="0" fontId="24" fillId="5" borderId="33" xfId="0" applyFont="1" applyFill="1" applyBorder="1" applyAlignment="1">
      <alignment horizontal="left"/>
    </xf>
    <xf numFmtId="0" fontId="24" fillId="5" borderId="34" xfId="0" applyFont="1" applyFill="1" applyBorder="1" applyAlignment="1">
      <alignment horizontal="left"/>
    </xf>
    <xf numFmtId="0" fontId="24" fillId="5" borderId="0" xfId="0" applyFont="1" applyFill="1" applyAlignment="1">
      <alignment horizontal="left"/>
    </xf>
    <xf numFmtId="0" fontId="5" fillId="3" borderId="32" xfId="0" applyFont="1" applyFill="1" applyBorder="1" applyAlignment="1"/>
    <xf numFmtId="0" fontId="5" fillId="3" borderId="33" xfId="0" applyFont="1" applyFill="1" applyBorder="1" applyAlignment="1"/>
    <xf numFmtId="0" fontId="5" fillId="3" borderId="34" xfId="0" applyFont="1" applyFill="1" applyBorder="1" applyAlignment="1"/>
    <xf numFmtId="0" fontId="5" fillId="3" borderId="0" xfId="0" applyFont="1" applyFill="1" applyAlignment="1"/>
    <xf numFmtId="0" fontId="24" fillId="5" borderId="39" xfId="0" applyFont="1" applyFill="1" applyBorder="1" applyAlignment="1">
      <alignment horizontal="left" vertical="center"/>
    </xf>
    <xf numFmtId="0" fontId="24" fillId="5" borderId="40" xfId="0" applyFont="1" applyFill="1" applyBorder="1" applyAlignment="1">
      <alignment horizontal="left" vertical="center"/>
    </xf>
    <xf numFmtId="165" fontId="17" fillId="5" borderId="80" xfId="2" applyFont="1" applyBorder="1" applyAlignment="1">
      <alignment horizontal="left" vertical="center"/>
    </xf>
    <xf numFmtId="165" fontId="17" fillId="5" borderId="81" xfId="2" applyFont="1" applyBorder="1" applyAlignment="1">
      <alignment horizontal="left" vertical="center"/>
    </xf>
    <xf numFmtId="165" fontId="17" fillId="5" borderId="82" xfId="2" applyFont="1" applyBorder="1" applyAlignment="1">
      <alignment horizontal="left" vertical="center"/>
    </xf>
    <xf numFmtId="0" fontId="41" fillId="16" borderId="10" xfId="0" applyNumberFormat="1" applyFont="1" applyFill="1" applyBorder="1" applyAlignment="1"/>
    <xf numFmtId="0" fontId="41" fillId="16" borderId="10" xfId="0" applyNumberFormat="1" applyFont="1" applyFill="1" applyBorder="1" applyAlignment="1">
      <alignment horizontal="center"/>
    </xf>
    <xf numFmtId="166" fontId="41" fillId="16" borderId="10" xfId="0" applyNumberFormat="1" applyFont="1" applyFill="1" applyBorder="1" applyAlignment="1">
      <alignment horizontal="center"/>
    </xf>
    <xf numFmtId="166" fontId="41" fillId="16" borderId="30" xfId="0" applyNumberFormat="1" applyFont="1" applyFill="1" applyBorder="1" applyAlignment="1">
      <alignment horizontal="center"/>
    </xf>
    <xf numFmtId="166" fontId="41" fillId="16" borderId="28" xfId="0" applyNumberFormat="1" applyFont="1" applyFill="1" applyBorder="1" applyAlignment="1">
      <alignment horizontal="center"/>
    </xf>
    <xf numFmtId="166" fontId="41" fillId="16" borderId="10" xfId="0" applyNumberFormat="1" applyFont="1" applyFill="1" applyBorder="1" applyAlignment="1">
      <alignment horizontal="center" vertical="center"/>
    </xf>
    <xf numFmtId="0" fontId="77" fillId="0" borderId="10" xfId="0" applyNumberFormat="1" applyFont="1" applyFill="1" applyBorder="1" applyAlignment="1">
      <alignment horizontal="center" vertical="center" wrapText="1"/>
    </xf>
    <xf numFmtId="49" fontId="78" fillId="0" borderId="100" xfId="0" applyNumberFormat="1" applyFont="1" applyFill="1" applyBorder="1" applyAlignment="1">
      <alignment horizontal="center" vertical="center" wrapText="1"/>
    </xf>
    <xf numFmtId="49" fontId="79" fillId="0" borderId="100" xfId="0" applyNumberFormat="1" applyFont="1" applyFill="1" applyBorder="1" applyAlignment="1">
      <alignment horizontal="center" vertical="center" wrapText="1"/>
    </xf>
    <xf numFmtId="49" fontId="78" fillId="0" borderId="100" xfId="0" applyNumberFormat="1" applyFont="1" applyBorder="1" applyAlignment="1">
      <alignment horizontal="center" vertical="center" wrapText="1"/>
    </xf>
    <xf numFmtId="166" fontId="80" fillId="0" borderId="54" xfId="0" applyNumberFormat="1" applyFont="1" applyFill="1" applyBorder="1" applyAlignment="1">
      <alignment horizontal="center" vertical="center"/>
    </xf>
    <xf numFmtId="0" fontId="81" fillId="0" borderId="94" xfId="0" applyFont="1" applyBorder="1" applyAlignment="1">
      <alignment horizontal="center" vertical="center" wrapText="1"/>
    </xf>
    <xf numFmtId="0" fontId="77" fillId="0" borderId="10" xfId="0" applyNumberFormat="1" applyFont="1" applyFill="1" applyBorder="1" applyAlignment="1">
      <alignment horizontal="center" vertical="center"/>
    </xf>
    <xf numFmtId="49" fontId="82" fillId="0" borderId="101" xfId="0" applyNumberFormat="1" applyFont="1" applyFill="1" applyBorder="1" applyAlignment="1">
      <alignment horizontal="center" vertical="center" wrapText="1"/>
    </xf>
    <xf numFmtId="0" fontId="81" fillId="0" borderId="102" xfId="0" applyFont="1" applyBorder="1" applyAlignment="1">
      <alignment horizontal="center" vertical="center" wrapText="1"/>
    </xf>
    <xf numFmtId="0" fontId="83" fillId="0" borderId="0" xfId="0" applyFont="1"/>
    <xf numFmtId="0" fontId="77" fillId="0" borderId="101" xfId="0" applyNumberFormat="1" applyFont="1" applyFill="1" applyBorder="1" applyAlignment="1">
      <alignment horizontal="center" vertical="center"/>
    </xf>
    <xf numFmtId="0" fontId="81" fillId="0" borderId="103" xfId="0" applyFont="1" applyBorder="1" applyAlignment="1">
      <alignment horizontal="center" vertical="center" wrapText="1"/>
    </xf>
    <xf numFmtId="166" fontId="84" fillId="0" borderId="101" xfId="0" applyNumberFormat="1" applyFont="1" applyFill="1" applyBorder="1" applyAlignment="1">
      <alignment horizontal="center" vertical="center"/>
    </xf>
    <xf numFmtId="49" fontId="85" fillId="0" borderId="101" xfId="0" applyNumberFormat="1" applyFont="1" applyFill="1" applyBorder="1" applyAlignment="1">
      <alignment horizontal="center" vertical="center" wrapText="1"/>
    </xf>
    <xf numFmtId="0" fontId="81" fillId="0" borderId="104" xfId="0" applyFont="1" applyBorder="1" applyAlignment="1">
      <alignment horizontal="center" vertical="center" wrapText="1"/>
    </xf>
    <xf numFmtId="0" fontId="81" fillId="0" borderId="105" xfId="0" applyFont="1" applyBorder="1" applyAlignment="1">
      <alignment horizontal="center" vertical="center" wrapText="1"/>
    </xf>
    <xf numFmtId="0" fontId="81" fillId="0" borderId="54" xfId="0" applyFont="1" applyBorder="1" applyAlignment="1">
      <alignment horizontal="center" vertical="center" wrapText="1"/>
    </xf>
    <xf numFmtId="166" fontId="84" fillId="0" borderId="54" xfId="0" applyNumberFormat="1" applyFont="1" applyFill="1" applyBorder="1" applyAlignment="1">
      <alignment horizontal="center" vertical="center"/>
    </xf>
    <xf numFmtId="49" fontId="85" fillId="0" borderId="54" xfId="0" applyNumberFormat="1" applyFont="1" applyFill="1" applyBorder="1" applyAlignment="1">
      <alignment horizontal="center" vertical="center" wrapText="1"/>
    </xf>
    <xf numFmtId="0" fontId="86" fillId="16" borderId="0" xfId="0" applyNumberFormat="1" applyFont="1" applyFill="1" applyAlignment="1"/>
    <xf numFmtId="164" fontId="87" fillId="0" borderId="0" xfId="0" applyNumberFormat="1" applyFont="1"/>
    <xf numFmtId="0" fontId="88" fillId="0" borderId="0" xfId="0" applyFont="1"/>
    <xf numFmtId="0" fontId="89" fillId="0" borderId="0" xfId="0" applyFont="1"/>
    <xf numFmtId="164" fontId="89" fillId="0" borderId="0" xfId="0" applyNumberFormat="1" applyFont="1" applyFill="1" applyAlignment="1"/>
    <xf numFmtId="164" fontId="35" fillId="0" borderId="0" xfId="0" applyNumberFormat="1" applyFont="1" applyFill="1" applyAlignment="1"/>
    <xf numFmtId="49" fontId="79" fillId="0" borderId="100" xfId="0" applyNumberFormat="1" applyFont="1" applyBorder="1" applyAlignment="1">
      <alignment horizontal="center" vertical="center" wrapText="1"/>
    </xf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720724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workbookViewId="0">
      <selection activeCell="K19" sqref="K19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17" max="217" width="17.7109375" customWidth="1"/>
    <col min="218" max="221" width="15.7109375" customWidth="1"/>
    <col min="222" max="222" width="6.42578125" customWidth="1"/>
    <col min="223" max="223" width="9.42578125" customWidth="1"/>
    <col min="224" max="224" width="15.7109375" customWidth="1"/>
    <col min="473" max="473" width="17.7109375" customWidth="1"/>
    <col min="474" max="477" width="15.7109375" customWidth="1"/>
    <col min="478" max="478" width="6.42578125" customWidth="1"/>
    <col min="479" max="479" width="9.42578125" customWidth="1"/>
    <col min="480" max="480" width="15.7109375" customWidth="1"/>
    <col min="729" max="729" width="17.7109375" customWidth="1"/>
    <col min="730" max="733" width="15.7109375" customWidth="1"/>
    <col min="734" max="734" width="6.42578125" customWidth="1"/>
    <col min="735" max="735" width="9.42578125" customWidth="1"/>
    <col min="736" max="736" width="15.7109375" customWidth="1"/>
    <col min="985" max="985" width="17.7109375" customWidth="1"/>
    <col min="986" max="989" width="15.7109375" customWidth="1"/>
    <col min="990" max="990" width="6.42578125" customWidth="1"/>
    <col min="991" max="991" width="9.42578125" customWidth="1"/>
    <col min="992" max="992" width="15.7109375" customWidth="1"/>
    <col min="1241" max="1241" width="17.7109375" customWidth="1"/>
    <col min="1242" max="1245" width="15.7109375" customWidth="1"/>
    <col min="1246" max="1246" width="6.42578125" customWidth="1"/>
    <col min="1247" max="1247" width="9.42578125" customWidth="1"/>
    <col min="1248" max="1248" width="15.7109375" customWidth="1"/>
    <col min="1497" max="1497" width="17.7109375" customWidth="1"/>
    <col min="1498" max="1501" width="15.7109375" customWidth="1"/>
    <col min="1502" max="1502" width="6.42578125" customWidth="1"/>
    <col min="1503" max="1503" width="9.42578125" customWidth="1"/>
    <col min="1504" max="1504" width="15.7109375" customWidth="1"/>
    <col min="1753" max="1753" width="17.7109375" customWidth="1"/>
    <col min="1754" max="1757" width="15.7109375" customWidth="1"/>
    <col min="1758" max="1758" width="6.42578125" customWidth="1"/>
    <col min="1759" max="1759" width="9.42578125" customWidth="1"/>
    <col min="1760" max="1760" width="15.7109375" customWidth="1"/>
    <col min="2009" max="2009" width="17.7109375" customWidth="1"/>
    <col min="2010" max="2013" width="15.7109375" customWidth="1"/>
    <col min="2014" max="2014" width="6.42578125" customWidth="1"/>
    <col min="2015" max="2015" width="9.42578125" customWidth="1"/>
    <col min="2016" max="2016" width="15.7109375" customWidth="1"/>
    <col min="2265" max="2265" width="17.7109375" customWidth="1"/>
    <col min="2266" max="2269" width="15.7109375" customWidth="1"/>
    <col min="2270" max="2270" width="6.42578125" customWidth="1"/>
    <col min="2271" max="2271" width="9.42578125" customWidth="1"/>
    <col min="2272" max="2272" width="15.7109375" customWidth="1"/>
    <col min="2521" max="2521" width="17.7109375" customWidth="1"/>
    <col min="2522" max="2525" width="15.7109375" customWidth="1"/>
    <col min="2526" max="2526" width="6.42578125" customWidth="1"/>
    <col min="2527" max="2527" width="9.42578125" customWidth="1"/>
    <col min="2528" max="2528" width="15.7109375" customWidth="1"/>
    <col min="2777" max="2777" width="17.7109375" customWidth="1"/>
    <col min="2778" max="2781" width="15.7109375" customWidth="1"/>
    <col min="2782" max="2782" width="6.42578125" customWidth="1"/>
    <col min="2783" max="2783" width="9.42578125" customWidth="1"/>
    <col min="2784" max="2784" width="15.7109375" customWidth="1"/>
    <col min="3033" max="3033" width="17.7109375" customWidth="1"/>
    <col min="3034" max="3037" width="15.7109375" customWidth="1"/>
    <col min="3038" max="3038" width="6.42578125" customWidth="1"/>
    <col min="3039" max="3039" width="9.42578125" customWidth="1"/>
    <col min="3040" max="3040" width="15.7109375" customWidth="1"/>
    <col min="3289" max="3289" width="17.7109375" customWidth="1"/>
    <col min="3290" max="3293" width="15.7109375" customWidth="1"/>
    <col min="3294" max="3294" width="6.42578125" customWidth="1"/>
    <col min="3295" max="3295" width="9.42578125" customWidth="1"/>
    <col min="3296" max="3296" width="15.7109375" customWidth="1"/>
    <col min="3545" max="3545" width="17.7109375" customWidth="1"/>
    <col min="3546" max="3549" width="15.7109375" customWidth="1"/>
    <col min="3550" max="3550" width="6.42578125" customWidth="1"/>
    <col min="3551" max="3551" width="9.42578125" customWidth="1"/>
    <col min="3552" max="3552" width="15.7109375" customWidth="1"/>
    <col min="3801" max="3801" width="17.7109375" customWidth="1"/>
    <col min="3802" max="3805" width="15.7109375" customWidth="1"/>
    <col min="3806" max="3806" width="6.42578125" customWidth="1"/>
    <col min="3807" max="3807" width="9.42578125" customWidth="1"/>
    <col min="3808" max="3808" width="15.7109375" customWidth="1"/>
    <col min="4057" max="4057" width="17.7109375" customWidth="1"/>
    <col min="4058" max="4061" width="15.7109375" customWidth="1"/>
    <col min="4062" max="4062" width="6.42578125" customWidth="1"/>
    <col min="4063" max="4063" width="9.42578125" customWidth="1"/>
    <col min="4064" max="4064" width="15.7109375" customWidth="1"/>
    <col min="4313" max="4313" width="17.7109375" customWidth="1"/>
    <col min="4314" max="4317" width="15.7109375" customWidth="1"/>
    <col min="4318" max="4318" width="6.42578125" customWidth="1"/>
    <col min="4319" max="4319" width="9.42578125" customWidth="1"/>
    <col min="4320" max="4320" width="15.7109375" customWidth="1"/>
    <col min="4569" max="4569" width="17.7109375" customWidth="1"/>
    <col min="4570" max="4573" width="15.7109375" customWidth="1"/>
    <col min="4574" max="4574" width="6.42578125" customWidth="1"/>
    <col min="4575" max="4575" width="9.42578125" customWidth="1"/>
    <col min="4576" max="4576" width="15.7109375" customWidth="1"/>
    <col min="4825" max="4825" width="17.7109375" customWidth="1"/>
    <col min="4826" max="4829" width="15.7109375" customWidth="1"/>
    <col min="4830" max="4830" width="6.42578125" customWidth="1"/>
    <col min="4831" max="4831" width="9.42578125" customWidth="1"/>
    <col min="4832" max="4832" width="15.7109375" customWidth="1"/>
    <col min="5081" max="5081" width="17.7109375" customWidth="1"/>
    <col min="5082" max="5085" width="15.7109375" customWidth="1"/>
    <col min="5086" max="5086" width="6.42578125" customWidth="1"/>
    <col min="5087" max="5087" width="9.42578125" customWidth="1"/>
    <col min="5088" max="5088" width="15.7109375" customWidth="1"/>
    <col min="5337" max="5337" width="17.7109375" customWidth="1"/>
    <col min="5338" max="5341" width="15.7109375" customWidth="1"/>
    <col min="5342" max="5342" width="6.42578125" customWidth="1"/>
    <col min="5343" max="5343" width="9.42578125" customWidth="1"/>
    <col min="5344" max="5344" width="15.7109375" customWidth="1"/>
    <col min="5593" max="5593" width="17.7109375" customWidth="1"/>
    <col min="5594" max="5597" width="15.7109375" customWidth="1"/>
    <col min="5598" max="5598" width="6.42578125" customWidth="1"/>
    <col min="5599" max="5599" width="9.42578125" customWidth="1"/>
    <col min="5600" max="5600" width="15.7109375" customWidth="1"/>
    <col min="5849" max="5849" width="17.7109375" customWidth="1"/>
    <col min="5850" max="5853" width="15.7109375" customWidth="1"/>
    <col min="5854" max="5854" width="6.42578125" customWidth="1"/>
    <col min="5855" max="5855" width="9.42578125" customWidth="1"/>
    <col min="5856" max="5856" width="15.7109375" customWidth="1"/>
    <col min="6105" max="6105" width="17.7109375" customWidth="1"/>
    <col min="6106" max="6109" width="15.7109375" customWidth="1"/>
    <col min="6110" max="6110" width="6.42578125" customWidth="1"/>
    <col min="6111" max="6111" width="9.42578125" customWidth="1"/>
    <col min="6112" max="6112" width="15.7109375" customWidth="1"/>
    <col min="6361" max="6361" width="17.7109375" customWidth="1"/>
    <col min="6362" max="6365" width="15.7109375" customWidth="1"/>
    <col min="6366" max="6366" width="6.42578125" customWidth="1"/>
    <col min="6367" max="6367" width="9.42578125" customWidth="1"/>
    <col min="6368" max="6368" width="15.7109375" customWidth="1"/>
    <col min="6617" max="6617" width="17.7109375" customWidth="1"/>
    <col min="6618" max="6621" width="15.7109375" customWidth="1"/>
    <col min="6622" max="6622" width="6.42578125" customWidth="1"/>
    <col min="6623" max="6623" width="9.42578125" customWidth="1"/>
    <col min="6624" max="6624" width="15.7109375" customWidth="1"/>
    <col min="6873" max="6873" width="17.7109375" customWidth="1"/>
    <col min="6874" max="6877" width="15.7109375" customWidth="1"/>
    <col min="6878" max="6878" width="6.42578125" customWidth="1"/>
    <col min="6879" max="6879" width="9.42578125" customWidth="1"/>
    <col min="6880" max="6880" width="15.7109375" customWidth="1"/>
    <col min="7129" max="7129" width="17.7109375" customWidth="1"/>
    <col min="7130" max="7133" width="15.7109375" customWidth="1"/>
    <col min="7134" max="7134" width="6.42578125" customWidth="1"/>
    <col min="7135" max="7135" width="9.42578125" customWidth="1"/>
    <col min="7136" max="7136" width="15.7109375" customWidth="1"/>
    <col min="7385" max="7385" width="17.7109375" customWidth="1"/>
    <col min="7386" max="7389" width="15.7109375" customWidth="1"/>
    <col min="7390" max="7390" width="6.42578125" customWidth="1"/>
    <col min="7391" max="7391" width="9.42578125" customWidth="1"/>
    <col min="7392" max="7392" width="15.7109375" customWidth="1"/>
    <col min="7641" max="7641" width="17.7109375" customWidth="1"/>
    <col min="7642" max="7645" width="15.7109375" customWidth="1"/>
    <col min="7646" max="7646" width="6.42578125" customWidth="1"/>
    <col min="7647" max="7647" width="9.42578125" customWidth="1"/>
    <col min="7648" max="7648" width="15.7109375" customWidth="1"/>
    <col min="7897" max="7897" width="17.7109375" customWidth="1"/>
    <col min="7898" max="7901" width="15.7109375" customWidth="1"/>
    <col min="7902" max="7902" width="6.42578125" customWidth="1"/>
    <col min="7903" max="7903" width="9.42578125" customWidth="1"/>
    <col min="7904" max="7904" width="15.7109375" customWidth="1"/>
    <col min="8153" max="8153" width="17.7109375" customWidth="1"/>
    <col min="8154" max="8157" width="15.7109375" customWidth="1"/>
    <col min="8158" max="8158" width="6.42578125" customWidth="1"/>
    <col min="8159" max="8159" width="9.42578125" customWidth="1"/>
    <col min="8160" max="8160" width="15.7109375" customWidth="1"/>
    <col min="8409" max="8409" width="17.7109375" customWidth="1"/>
    <col min="8410" max="8413" width="15.7109375" customWidth="1"/>
    <col min="8414" max="8414" width="6.42578125" customWidth="1"/>
    <col min="8415" max="8415" width="9.42578125" customWidth="1"/>
    <col min="8416" max="8416" width="15.7109375" customWidth="1"/>
    <col min="8665" max="8665" width="17.7109375" customWidth="1"/>
    <col min="8666" max="8669" width="15.7109375" customWidth="1"/>
    <col min="8670" max="8670" width="6.42578125" customWidth="1"/>
    <col min="8671" max="8671" width="9.42578125" customWidth="1"/>
    <col min="8672" max="8672" width="15.7109375" customWidth="1"/>
    <col min="8921" max="8921" width="17.7109375" customWidth="1"/>
    <col min="8922" max="8925" width="15.7109375" customWidth="1"/>
    <col min="8926" max="8926" width="6.42578125" customWidth="1"/>
    <col min="8927" max="8927" width="9.42578125" customWidth="1"/>
    <col min="8928" max="8928" width="15.7109375" customWidth="1"/>
    <col min="9177" max="9177" width="17.7109375" customWidth="1"/>
    <col min="9178" max="9181" width="15.7109375" customWidth="1"/>
    <col min="9182" max="9182" width="6.42578125" customWidth="1"/>
    <col min="9183" max="9183" width="9.42578125" customWidth="1"/>
    <col min="9184" max="9184" width="15.7109375" customWidth="1"/>
    <col min="9433" max="9433" width="17.7109375" customWidth="1"/>
    <col min="9434" max="9437" width="15.7109375" customWidth="1"/>
    <col min="9438" max="9438" width="6.42578125" customWidth="1"/>
    <col min="9439" max="9439" width="9.42578125" customWidth="1"/>
    <col min="9440" max="9440" width="15.7109375" customWidth="1"/>
    <col min="9689" max="9689" width="17.7109375" customWidth="1"/>
    <col min="9690" max="9693" width="15.7109375" customWidth="1"/>
    <col min="9694" max="9694" width="6.42578125" customWidth="1"/>
    <col min="9695" max="9695" width="9.42578125" customWidth="1"/>
    <col min="9696" max="9696" width="15.7109375" customWidth="1"/>
    <col min="9945" max="9945" width="17.7109375" customWidth="1"/>
    <col min="9946" max="9949" width="15.7109375" customWidth="1"/>
    <col min="9950" max="9950" width="6.42578125" customWidth="1"/>
    <col min="9951" max="9951" width="9.42578125" customWidth="1"/>
    <col min="9952" max="9952" width="15.7109375" customWidth="1"/>
    <col min="10201" max="10201" width="17.7109375" customWidth="1"/>
    <col min="10202" max="10205" width="15.7109375" customWidth="1"/>
    <col min="10206" max="10206" width="6.42578125" customWidth="1"/>
    <col min="10207" max="10207" width="9.42578125" customWidth="1"/>
    <col min="10208" max="10208" width="15.7109375" customWidth="1"/>
    <col min="10457" max="10457" width="17.7109375" customWidth="1"/>
    <col min="10458" max="10461" width="15.7109375" customWidth="1"/>
    <col min="10462" max="10462" width="6.42578125" customWidth="1"/>
    <col min="10463" max="10463" width="9.42578125" customWidth="1"/>
    <col min="10464" max="10464" width="15.7109375" customWidth="1"/>
    <col min="10713" max="10713" width="17.7109375" customWidth="1"/>
    <col min="10714" max="10717" width="15.7109375" customWidth="1"/>
    <col min="10718" max="10718" width="6.42578125" customWidth="1"/>
    <col min="10719" max="10719" width="9.42578125" customWidth="1"/>
    <col min="10720" max="10720" width="15.7109375" customWidth="1"/>
    <col min="10969" max="10969" width="17.7109375" customWidth="1"/>
    <col min="10970" max="10973" width="15.7109375" customWidth="1"/>
    <col min="10974" max="10974" width="6.42578125" customWidth="1"/>
    <col min="10975" max="10975" width="9.42578125" customWidth="1"/>
    <col min="10976" max="10976" width="15.7109375" customWidth="1"/>
    <col min="11225" max="11225" width="17.7109375" customWidth="1"/>
    <col min="11226" max="11229" width="15.7109375" customWidth="1"/>
    <col min="11230" max="11230" width="6.42578125" customWidth="1"/>
    <col min="11231" max="11231" width="9.42578125" customWidth="1"/>
    <col min="11232" max="11232" width="15.7109375" customWidth="1"/>
    <col min="11481" max="11481" width="17.7109375" customWidth="1"/>
    <col min="11482" max="11485" width="15.7109375" customWidth="1"/>
    <col min="11486" max="11486" width="6.42578125" customWidth="1"/>
    <col min="11487" max="11487" width="9.42578125" customWidth="1"/>
    <col min="11488" max="11488" width="15.7109375" customWidth="1"/>
    <col min="11737" max="11737" width="17.7109375" customWidth="1"/>
    <col min="11738" max="11741" width="15.7109375" customWidth="1"/>
    <col min="11742" max="11742" width="6.42578125" customWidth="1"/>
    <col min="11743" max="11743" width="9.42578125" customWidth="1"/>
    <col min="11744" max="11744" width="15.7109375" customWidth="1"/>
    <col min="11993" max="11993" width="17.7109375" customWidth="1"/>
    <col min="11994" max="11997" width="15.7109375" customWidth="1"/>
    <col min="11998" max="11998" width="6.42578125" customWidth="1"/>
    <col min="11999" max="11999" width="9.42578125" customWidth="1"/>
    <col min="12000" max="12000" width="15.7109375" customWidth="1"/>
    <col min="12249" max="12249" width="17.7109375" customWidth="1"/>
    <col min="12250" max="12253" width="15.7109375" customWidth="1"/>
    <col min="12254" max="12254" width="6.42578125" customWidth="1"/>
    <col min="12255" max="12255" width="9.42578125" customWidth="1"/>
    <col min="12256" max="12256" width="15.7109375" customWidth="1"/>
    <col min="12505" max="12505" width="17.7109375" customWidth="1"/>
    <col min="12506" max="12509" width="15.7109375" customWidth="1"/>
    <col min="12510" max="12510" width="6.42578125" customWidth="1"/>
    <col min="12511" max="12511" width="9.42578125" customWidth="1"/>
    <col min="12512" max="12512" width="15.7109375" customWidth="1"/>
    <col min="12761" max="12761" width="17.7109375" customWidth="1"/>
    <col min="12762" max="12765" width="15.7109375" customWidth="1"/>
    <col min="12766" max="12766" width="6.42578125" customWidth="1"/>
    <col min="12767" max="12767" width="9.42578125" customWidth="1"/>
    <col min="12768" max="12768" width="15.7109375" customWidth="1"/>
    <col min="13017" max="13017" width="17.7109375" customWidth="1"/>
    <col min="13018" max="13021" width="15.7109375" customWidth="1"/>
    <col min="13022" max="13022" width="6.42578125" customWidth="1"/>
    <col min="13023" max="13023" width="9.42578125" customWidth="1"/>
    <col min="13024" max="13024" width="15.7109375" customWidth="1"/>
    <col min="13273" max="13273" width="17.7109375" customWidth="1"/>
    <col min="13274" max="13277" width="15.7109375" customWidth="1"/>
    <col min="13278" max="13278" width="6.42578125" customWidth="1"/>
    <col min="13279" max="13279" width="9.42578125" customWidth="1"/>
    <col min="13280" max="13280" width="15.7109375" customWidth="1"/>
    <col min="13529" max="13529" width="17.7109375" customWidth="1"/>
    <col min="13530" max="13533" width="15.7109375" customWidth="1"/>
    <col min="13534" max="13534" width="6.42578125" customWidth="1"/>
    <col min="13535" max="13535" width="9.42578125" customWidth="1"/>
    <col min="13536" max="13536" width="15.7109375" customWidth="1"/>
    <col min="13785" max="13785" width="17.7109375" customWidth="1"/>
    <col min="13786" max="13789" width="15.7109375" customWidth="1"/>
    <col min="13790" max="13790" width="6.42578125" customWidth="1"/>
    <col min="13791" max="13791" width="9.42578125" customWidth="1"/>
    <col min="13792" max="13792" width="15.7109375" customWidth="1"/>
    <col min="14041" max="14041" width="17.7109375" customWidth="1"/>
    <col min="14042" max="14045" width="15.7109375" customWidth="1"/>
    <col min="14046" max="14046" width="6.42578125" customWidth="1"/>
    <col min="14047" max="14047" width="9.42578125" customWidth="1"/>
    <col min="14048" max="14048" width="15.7109375" customWidth="1"/>
    <col min="14297" max="14297" width="17.7109375" customWidth="1"/>
    <col min="14298" max="14301" width="15.7109375" customWidth="1"/>
    <col min="14302" max="14302" width="6.42578125" customWidth="1"/>
    <col min="14303" max="14303" width="9.42578125" customWidth="1"/>
    <col min="14304" max="14304" width="15.7109375" customWidth="1"/>
    <col min="14553" max="14553" width="17.7109375" customWidth="1"/>
    <col min="14554" max="14557" width="15.7109375" customWidth="1"/>
    <col min="14558" max="14558" width="6.42578125" customWidth="1"/>
    <col min="14559" max="14559" width="9.42578125" customWidth="1"/>
    <col min="14560" max="14560" width="15.7109375" customWidth="1"/>
    <col min="14809" max="14809" width="17.7109375" customWidth="1"/>
    <col min="14810" max="14813" width="15.7109375" customWidth="1"/>
    <col min="14814" max="14814" width="6.42578125" customWidth="1"/>
    <col min="14815" max="14815" width="9.42578125" customWidth="1"/>
    <col min="14816" max="14816" width="15.7109375" customWidth="1"/>
    <col min="15065" max="15065" width="17.7109375" customWidth="1"/>
    <col min="15066" max="15069" width="15.7109375" customWidth="1"/>
    <col min="15070" max="15070" width="6.42578125" customWidth="1"/>
    <col min="15071" max="15071" width="9.42578125" customWidth="1"/>
    <col min="15072" max="15072" width="15.7109375" customWidth="1"/>
    <col min="15321" max="15321" width="17.7109375" customWidth="1"/>
    <col min="15322" max="15325" width="15.7109375" customWidth="1"/>
    <col min="15326" max="15326" width="6.42578125" customWidth="1"/>
    <col min="15327" max="15327" width="9.42578125" customWidth="1"/>
    <col min="15328" max="15328" width="15.7109375" customWidth="1"/>
    <col min="15577" max="15577" width="17.7109375" customWidth="1"/>
    <col min="15578" max="15581" width="15.7109375" customWidth="1"/>
    <col min="15582" max="15582" width="6.42578125" customWidth="1"/>
    <col min="15583" max="15583" width="9.42578125" customWidth="1"/>
    <col min="15584" max="15584" width="15.7109375" customWidth="1"/>
    <col min="15833" max="15833" width="17.7109375" customWidth="1"/>
    <col min="15834" max="15837" width="15.7109375" customWidth="1"/>
    <col min="15838" max="15838" width="6.42578125" customWidth="1"/>
    <col min="15839" max="15839" width="9.42578125" customWidth="1"/>
    <col min="15840" max="15840" width="15.7109375" customWidth="1"/>
    <col min="16089" max="16089" width="17.7109375" customWidth="1"/>
    <col min="16090" max="16093" width="15.7109375" customWidth="1"/>
    <col min="16094" max="16094" width="6.42578125" customWidth="1"/>
    <col min="16095" max="16095" width="9.42578125" customWidth="1"/>
    <col min="16096" max="16096" width="15.7109375" customWidth="1"/>
  </cols>
  <sheetData>
    <row r="2" spans="1:8" ht="15.75">
      <c r="A2" s="359" t="s">
        <v>217</v>
      </c>
      <c r="B2" s="360" t="s">
        <v>218</v>
      </c>
      <c r="C2" s="361" t="s">
        <v>219</v>
      </c>
      <c r="D2" s="361" t="s">
        <v>220</v>
      </c>
      <c r="E2" s="362" t="s">
        <v>72</v>
      </c>
      <c r="F2" s="363"/>
      <c r="G2" s="364" t="s">
        <v>221</v>
      </c>
      <c r="H2" s="361" t="s">
        <v>222</v>
      </c>
    </row>
    <row r="3" spans="1:8">
      <c r="A3" s="365" t="s">
        <v>223</v>
      </c>
      <c r="B3" s="366" t="s">
        <v>224</v>
      </c>
      <c r="C3" s="366" t="s">
        <v>229</v>
      </c>
      <c r="D3" s="367" t="s">
        <v>230</v>
      </c>
      <c r="E3" s="368" t="s">
        <v>231</v>
      </c>
      <c r="F3" s="369" t="s">
        <v>225</v>
      </c>
      <c r="G3" s="369" t="s">
        <v>226</v>
      </c>
      <c r="H3" s="370" t="s">
        <v>227</v>
      </c>
    </row>
    <row r="4" spans="1:8">
      <c r="A4" s="365"/>
      <c r="B4" s="368" t="s">
        <v>228</v>
      </c>
      <c r="C4" s="368" t="s">
        <v>252</v>
      </c>
      <c r="D4" s="390" t="s">
        <v>253</v>
      </c>
      <c r="E4" s="368" t="s">
        <v>254</v>
      </c>
      <c r="F4" s="369" t="s">
        <v>225</v>
      </c>
      <c r="G4" s="369" t="s">
        <v>226</v>
      </c>
      <c r="H4" s="373"/>
    </row>
    <row r="5" spans="1:8" s="374" customFormat="1">
      <c r="A5" s="371"/>
      <c r="B5" s="368" t="s">
        <v>228</v>
      </c>
      <c r="C5" s="368" t="s">
        <v>255</v>
      </c>
      <c r="D5" s="390" t="s">
        <v>256</v>
      </c>
      <c r="E5" s="368" t="s">
        <v>257</v>
      </c>
      <c r="F5" s="369" t="s">
        <v>225</v>
      </c>
      <c r="G5" s="372" t="s">
        <v>226</v>
      </c>
      <c r="H5" s="373"/>
    </row>
    <row r="6" spans="1:8" s="374" customFormat="1">
      <c r="A6" s="375"/>
      <c r="B6" s="368" t="s">
        <v>228</v>
      </c>
      <c r="C6" s="368" t="s">
        <v>258</v>
      </c>
      <c r="D6" s="390" t="s">
        <v>259</v>
      </c>
      <c r="E6" s="368" t="s">
        <v>260</v>
      </c>
      <c r="F6" s="369" t="s">
        <v>225</v>
      </c>
      <c r="G6" s="372" t="s">
        <v>226</v>
      </c>
      <c r="H6" s="373"/>
    </row>
    <row r="7" spans="1:8" s="374" customFormat="1">
      <c r="A7" s="375"/>
      <c r="B7" s="368" t="s">
        <v>228</v>
      </c>
      <c r="C7" s="368" t="s">
        <v>261</v>
      </c>
      <c r="D7" s="390" t="s">
        <v>262</v>
      </c>
      <c r="E7" s="368" t="s">
        <v>263</v>
      </c>
      <c r="F7" s="369" t="s">
        <v>225</v>
      </c>
      <c r="G7" s="372" t="s">
        <v>226</v>
      </c>
      <c r="H7" s="373"/>
    </row>
    <row r="8" spans="1:8" s="374" customFormat="1">
      <c r="A8" s="375"/>
      <c r="B8" s="368" t="s">
        <v>228</v>
      </c>
      <c r="C8" s="368" t="s">
        <v>264</v>
      </c>
      <c r="D8" s="390" t="s">
        <v>265</v>
      </c>
      <c r="E8" s="368" t="s">
        <v>266</v>
      </c>
      <c r="F8" s="369" t="s">
        <v>225</v>
      </c>
      <c r="G8" s="369" t="s">
        <v>226</v>
      </c>
      <c r="H8" s="376"/>
    </row>
    <row r="9" spans="1:8" s="374" customFormat="1">
      <c r="A9" s="375"/>
      <c r="B9" s="368" t="s">
        <v>232</v>
      </c>
      <c r="C9" s="368" t="s">
        <v>252</v>
      </c>
      <c r="D9" s="390" t="s">
        <v>267</v>
      </c>
      <c r="E9" s="368" t="s">
        <v>268</v>
      </c>
      <c r="F9" s="377" t="s">
        <v>233</v>
      </c>
      <c r="G9" s="378" t="s">
        <v>234</v>
      </c>
      <c r="H9" s="379" t="s">
        <v>235</v>
      </c>
    </row>
    <row r="10" spans="1:8" s="374" customFormat="1">
      <c r="A10" s="375"/>
      <c r="B10" s="368" t="s">
        <v>232</v>
      </c>
      <c r="C10" s="368" t="s">
        <v>255</v>
      </c>
      <c r="D10" s="390" t="s">
        <v>269</v>
      </c>
      <c r="E10" s="368" t="s">
        <v>270</v>
      </c>
      <c r="F10" s="377" t="s">
        <v>233</v>
      </c>
      <c r="G10" s="378" t="s">
        <v>234</v>
      </c>
      <c r="H10" s="380"/>
    </row>
    <row r="11" spans="1:8" s="374" customFormat="1">
      <c r="A11" s="375"/>
      <c r="B11" s="368" t="s">
        <v>232</v>
      </c>
      <c r="C11" s="368" t="s">
        <v>258</v>
      </c>
      <c r="D11" s="390" t="s">
        <v>271</v>
      </c>
      <c r="E11" s="368" t="s">
        <v>272</v>
      </c>
      <c r="F11" s="377" t="s">
        <v>233</v>
      </c>
      <c r="G11" s="378" t="s">
        <v>234</v>
      </c>
      <c r="H11" s="380"/>
    </row>
    <row r="12" spans="1:8" s="374" customFormat="1">
      <c r="A12" s="375"/>
      <c r="B12" s="368" t="s">
        <v>232</v>
      </c>
      <c r="C12" s="368" t="s">
        <v>261</v>
      </c>
      <c r="D12" s="390" t="s">
        <v>273</v>
      </c>
      <c r="E12" s="368" t="s">
        <v>274</v>
      </c>
      <c r="F12" s="377" t="s">
        <v>233</v>
      </c>
      <c r="G12" s="378" t="s">
        <v>234</v>
      </c>
      <c r="H12" s="380"/>
    </row>
    <row r="13" spans="1:8" s="374" customFormat="1">
      <c r="A13" s="375"/>
      <c r="B13" s="368" t="s">
        <v>232</v>
      </c>
      <c r="C13" s="368" t="s">
        <v>264</v>
      </c>
      <c r="D13" s="390" t="s">
        <v>275</v>
      </c>
      <c r="E13" s="368" t="s">
        <v>276</v>
      </c>
      <c r="F13" s="377" t="s">
        <v>233</v>
      </c>
      <c r="G13" s="378" t="s">
        <v>234</v>
      </c>
      <c r="H13" s="381"/>
    </row>
    <row r="14" spans="1:8" s="374" customFormat="1">
      <c r="A14" s="375"/>
      <c r="B14" s="368" t="s">
        <v>236</v>
      </c>
      <c r="C14" s="368" t="s">
        <v>252</v>
      </c>
      <c r="D14" s="390" t="s">
        <v>277</v>
      </c>
      <c r="E14" s="368" t="s">
        <v>278</v>
      </c>
      <c r="F14" s="382" t="s">
        <v>237</v>
      </c>
      <c r="G14" s="383" t="s">
        <v>238</v>
      </c>
      <c r="H14" s="379" t="s">
        <v>239</v>
      </c>
    </row>
    <row r="15" spans="1:8" s="374" customFormat="1">
      <c r="A15" s="375"/>
      <c r="B15" s="368" t="s">
        <v>236</v>
      </c>
      <c r="C15" s="368" t="s">
        <v>255</v>
      </c>
      <c r="D15" s="390" t="s">
        <v>279</v>
      </c>
      <c r="E15" s="368" t="s">
        <v>280</v>
      </c>
      <c r="F15" s="382" t="s">
        <v>237</v>
      </c>
      <c r="G15" s="383" t="s">
        <v>238</v>
      </c>
      <c r="H15" s="380"/>
    </row>
    <row r="16" spans="1:8" s="374" customFormat="1">
      <c r="A16" s="375"/>
      <c r="B16" s="368" t="s">
        <v>236</v>
      </c>
      <c r="C16" s="368" t="s">
        <v>258</v>
      </c>
      <c r="D16" s="390" t="s">
        <v>281</v>
      </c>
      <c r="E16" s="368" t="s">
        <v>282</v>
      </c>
      <c r="F16" s="382" t="s">
        <v>237</v>
      </c>
      <c r="G16" s="383" t="s">
        <v>238</v>
      </c>
      <c r="H16" s="380"/>
    </row>
    <row r="17" spans="1:8" s="374" customFormat="1">
      <c r="A17" s="375"/>
      <c r="B17" s="368" t="s">
        <v>236</v>
      </c>
      <c r="C17" s="368" t="s">
        <v>261</v>
      </c>
      <c r="D17" s="390" t="s">
        <v>283</v>
      </c>
      <c r="E17" s="368" t="s">
        <v>284</v>
      </c>
      <c r="F17" s="382" t="s">
        <v>237</v>
      </c>
      <c r="G17" s="383" t="s">
        <v>238</v>
      </c>
      <c r="H17" s="380"/>
    </row>
    <row r="18" spans="1:8" s="374" customFormat="1">
      <c r="A18" s="375"/>
      <c r="B18" s="368" t="s">
        <v>236</v>
      </c>
      <c r="C18" s="368" t="s">
        <v>264</v>
      </c>
      <c r="D18" s="390" t="s">
        <v>285</v>
      </c>
      <c r="E18" s="368" t="s">
        <v>286</v>
      </c>
      <c r="F18" s="377" t="s">
        <v>237</v>
      </c>
      <c r="G18" s="378" t="s">
        <v>238</v>
      </c>
      <c r="H18" s="381"/>
    </row>
    <row r="19" spans="1:8" s="374" customFormat="1">
      <c r="A19" s="375"/>
      <c r="B19" s="368" t="s">
        <v>240</v>
      </c>
      <c r="C19" s="368" t="s">
        <v>252</v>
      </c>
      <c r="D19" s="390" t="s">
        <v>287</v>
      </c>
      <c r="E19" s="368" t="s">
        <v>288</v>
      </c>
      <c r="F19" s="377" t="s">
        <v>241</v>
      </c>
      <c r="G19" s="372" t="s">
        <v>234</v>
      </c>
      <c r="H19" s="379" t="s">
        <v>242</v>
      </c>
    </row>
    <row r="20" spans="1:8" s="374" customFormat="1">
      <c r="A20" s="375"/>
      <c r="B20" s="368" t="s">
        <v>240</v>
      </c>
      <c r="C20" s="368" t="s">
        <v>255</v>
      </c>
      <c r="D20" s="390" t="s">
        <v>289</v>
      </c>
      <c r="E20" s="368" t="s">
        <v>290</v>
      </c>
      <c r="F20" s="377" t="s">
        <v>241</v>
      </c>
      <c r="G20" s="372" t="s">
        <v>234</v>
      </c>
      <c r="H20" s="380"/>
    </row>
    <row r="21" spans="1:8" s="374" customFormat="1">
      <c r="A21" s="375"/>
      <c r="B21" s="368" t="s">
        <v>240</v>
      </c>
      <c r="C21" s="368" t="s">
        <v>258</v>
      </c>
      <c r="D21" s="390" t="s">
        <v>291</v>
      </c>
      <c r="E21" s="368" t="s">
        <v>292</v>
      </c>
      <c r="F21" s="377" t="s">
        <v>241</v>
      </c>
      <c r="G21" s="372" t="s">
        <v>234</v>
      </c>
      <c r="H21" s="380"/>
    </row>
    <row r="22" spans="1:8" s="374" customFormat="1">
      <c r="A22" s="375"/>
      <c r="B22" s="368" t="s">
        <v>240</v>
      </c>
      <c r="C22" s="368" t="s">
        <v>261</v>
      </c>
      <c r="D22" s="390" t="s">
        <v>293</v>
      </c>
      <c r="E22" s="368" t="s">
        <v>294</v>
      </c>
      <c r="F22" s="377" t="s">
        <v>241</v>
      </c>
      <c r="G22" s="372" t="s">
        <v>234</v>
      </c>
      <c r="H22" s="380"/>
    </row>
    <row r="23" spans="1:8" s="374" customFormat="1">
      <c r="A23" s="375"/>
      <c r="B23" s="368" t="s">
        <v>240</v>
      </c>
      <c r="C23" s="368" t="s">
        <v>264</v>
      </c>
      <c r="D23" s="390" t="s">
        <v>295</v>
      </c>
      <c r="E23" s="368" t="s">
        <v>296</v>
      </c>
      <c r="F23" s="377" t="s">
        <v>241</v>
      </c>
      <c r="G23" s="372" t="s">
        <v>234</v>
      </c>
      <c r="H23" s="381"/>
    </row>
    <row r="25" spans="1:8">
      <c r="A25" s="384" t="s">
        <v>243</v>
      </c>
    </row>
    <row r="26" spans="1:8">
      <c r="A26" s="159" t="s">
        <v>244</v>
      </c>
    </row>
    <row r="27" spans="1:8">
      <c r="A27" s="385" t="s">
        <v>245</v>
      </c>
    </row>
    <row r="28" spans="1:8">
      <c r="A28" s="385" t="s">
        <v>246</v>
      </c>
    </row>
    <row r="29" spans="1:8" s="386" customFormat="1" ht="14.25">
      <c r="A29" s="61" t="s">
        <v>247</v>
      </c>
    </row>
    <row r="30" spans="1:8">
      <c r="A30" s="387" t="s">
        <v>248</v>
      </c>
    </row>
    <row r="31" spans="1:8">
      <c r="A31" s="388" t="s">
        <v>249</v>
      </c>
    </row>
    <row r="32" spans="1:8">
      <c r="A32" s="388" t="s">
        <v>250</v>
      </c>
    </row>
    <row r="33" spans="1:1">
      <c r="A33" s="389" t="s">
        <v>251</v>
      </c>
    </row>
  </sheetData>
  <mergeCells count="6">
    <mergeCell ref="E2:F2"/>
    <mergeCell ref="A3:A23"/>
    <mergeCell ref="H3:H8"/>
    <mergeCell ref="H9:H13"/>
    <mergeCell ref="H14:H18"/>
    <mergeCell ref="H19:H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73"/>
  <sheetViews>
    <sheetView zoomScale="120" zoomScaleNormal="120" workbookViewId="0">
      <selection activeCell="I15" sqref="I15"/>
    </sheetView>
  </sheetViews>
  <sheetFormatPr defaultRowHeight="15"/>
  <cols>
    <col min="1" max="1" width="48" customWidth="1"/>
    <col min="2" max="2" width="36.42578125" bestFit="1" customWidth="1"/>
    <col min="3" max="4" width="15.42578125" customWidth="1"/>
    <col min="5" max="5" width="15" customWidth="1"/>
    <col min="6" max="6" width="11.7109375" customWidth="1"/>
    <col min="7" max="7" width="17.140625" customWidth="1"/>
    <col min="8" max="8" width="12.5703125" customWidth="1"/>
    <col min="9" max="9" width="21.140625" customWidth="1"/>
    <col min="10" max="10" width="20.28515625" customWidth="1"/>
    <col min="11" max="11" width="12.5703125" customWidth="1"/>
    <col min="13" max="13" width="13.42578125" customWidth="1"/>
    <col min="14" max="14" width="16" customWidth="1"/>
  </cols>
  <sheetData>
    <row r="1" spans="1:11" ht="15" customHeight="1">
      <c r="A1" s="327" t="s">
        <v>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5" customHeight="1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 ht="15" customHeight="1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 ht="34.5" customHeight="1">
      <c r="A4" s="327"/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 s="1" customFormat="1" ht="21">
      <c r="A5" s="1" t="s">
        <v>1</v>
      </c>
      <c r="B5" s="2"/>
      <c r="C5" s="2"/>
      <c r="D5" s="2"/>
      <c r="E5" s="2"/>
      <c r="F5" s="2"/>
      <c r="G5" s="2"/>
    </row>
    <row r="6" spans="1:11" s="1" customFormat="1" ht="21.75" thickBot="1">
      <c r="A6" s="159" t="s">
        <v>2</v>
      </c>
      <c r="B6"/>
      <c r="C6"/>
      <c r="D6"/>
      <c r="E6"/>
      <c r="F6"/>
      <c r="G6"/>
      <c r="H6"/>
      <c r="I6"/>
    </row>
    <row r="7" spans="1:11" s="1" customFormat="1" ht="21.75" thickBot="1">
      <c r="A7" s="156" t="s">
        <v>3</v>
      </c>
      <c r="B7" s="157"/>
      <c r="C7" s="157"/>
      <c r="D7" s="157"/>
      <c r="E7" s="157"/>
      <c r="F7" s="157"/>
      <c r="G7" s="157"/>
      <c r="H7" s="170"/>
    </row>
    <row r="8" spans="1:11" s="1" customFormat="1" ht="45.75" thickBot="1">
      <c r="A8" s="160" t="s">
        <v>4</v>
      </c>
      <c r="B8" s="161" t="s">
        <v>5</v>
      </c>
      <c r="C8" s="162" t="s">
        <v>6</v>
      </c>
      <c r="D8" s="162" t="s">
        <v>7</v>
      </c>
      <c r="E8" s="162" t="s">
        <v>8</v>
      </c>
      <c r="F8" s="162" t="s">
        <v>9</v>
      </c>
      <c r="G8" s="162" t="s">
        <v>10</v>
      </c>
      <c r="H8" s="171" t="s">
        <v>11</v>
      </c>
    </row>
    <row r="9" spans="1:11" s="1" customFormat="1" ht="21">
      <c r="A9" s="234" t="s">
        <v>12</v>
      </c>
      <c r="B9" s="3">
        <f>C9-2</f>
        <v>45289</v>
      </c>
      <c r="C9" s="3">
        <f>D9-2</f>
        <v>45291</v>
      </c>
      <c r="D9" s="4">
        <v>45293</v>
      </c>
      <c r="E9" s="4">
        <f>D9+26</f>
        <v>45319</v>
      </c>
      <c r="F9" s="4">
        <f>E9+4</f>
        <v>45323</v>
      </c>
      <c r="G9" s="4">
        <f>F9+2</f>
        <v>45325</v>
      </c>
      <c r="H9" s="5">
        <f>G9+4</f>
        <v>45329</v>
      </c>
    </row>
    <row r="10" spans="1:11" s="1" customFormat="1" ht="21">
      <c r="A10" s="235" t="s">
        <v>13</v>
      </c>
      <c r="B10" s="163">
        <f t="shared" ref="B10:C13" si="0">C10-2</f>
        <v>45296</v>
      </c>
      <c r="C10" s="163">
        <f t="shared" si="0"/>
        <v>45298</v>
      </c>
      <c r="D10" s="9">
        <f>D9+7</f>
        <v>45300</v>
      </c>
      <c r="E10" s="9">
        <f t="shared" ref="E10:E13" si="1">D10+26</f>
        <v>45326</v>
      </c>
      <c r="F10" s="9">
        <f t="shared" ref="F10:F13" si="2">E10+4</f>
        <v>45330</v>
      </c>
      <c r="G10" s="9">
        <f t="shared" ref="G10:G13" si="3">F10+2</f>
        <v>45332</v>
      </c>
      <c r="H10" s="8">
        <f t="shared" ref="H10:H13" si="4">G10+4</f>
        <v>45336</v>
      </c>
    </row>
    <row r="11" spans="1:11" s="1" customFormat="1" ht="21">
      <c r="A11" s="235" t="s">
        <v>14</v>
      </c>
      <c r="B11" s="163">
        <f t="shared" si="0"/>
        <v>45303</v>
      </c>
      <c r="C11" s="163">
        <f t="shared" si="0"/>
        <v>45305</v>
      </c>
      <c r="D11" s="9">
        <f t="shared" ref="D11:D13" si="5">D10+7</f>
        <v>45307</v>
      </c>
      <c r="E11" s="9">
        <f t="shared" si="1"/>
        <v>45333</v>
      </c>
      <c r="F11" s="9">
        <f t="shared" si="2"/>
        <v>45337</v>
      </c>
      <c r="G11" s="9">
        <f t="shared" si="3"/>
        <v>45339</v>
      </c>
      <c r="H11" s="8">
        <f t="shared" si="4"/>
        <v>45343</v>
      </c>
    </row>
    <row r="12" spans="1:11" s="1" customFormat="1" ht="21">
      <c r="A12" s="235" t="s">
        <v>15</v>
      </c>
      <c r="B12" s="163">
        <f t="shared" si="0"/>
        <v>45310</v>
      </c>
      <c r="C12" s="163">
        <f t="shared" si="0"/>
        <v>45312</v>
      </c>
      <c r="D12" s="9">
        <f t="shared" si="5"/>
        <v>45314</v>
      </c>
      <c r="E12" s="9">
        <f t="shared" si="1"/>
        <v>45340</v>
      </c>
      <c r="F12" s="9">
        <f t="shared" si="2"/>
        <v>45344</v>
      </c>
      <c r="G12" s="9">
        <f t="shared" si="3"/>
        <v>45346</v>
      </c>
      <c r="H12" s="8">
        <f t="shared" si="4"/>
        <v>45350</v>
      </c>
    </row>
    <row r="13" spans="1:11" s="1" customFormat="1" ht="21.75" thickBot="1">
      <c r="A13" s="236" t="s">
        <v>16</v>
      </c>
      <c r="B13" s="167">
        <f t="shared" si="0"/>
        <v>45317</v>
      </c>
      <c r="C13" s="167">
        <f t="shared" si="0"/>
        <v>45319</v>
      </c>
      <c r="D13" s="168">
        <f t="shared" si="5"/>
        <v>45321</v>
      </c>
      <c r="E13" s="168">
        <f t="shared" si="1"/>
        <v>45347</v>
      </c>
      <c r="F13" s="168">
        <f t="shared" si="2"/>
        <v>45351</v>
      </c>
      <c r="G13" s="168">
        <f t="shared" si="3"/>
        <v>45353</v>
      </c>
      <c r="H13" s="169">
        <f t="shared" si="4"/>
        <v>45357</v>
      </c>
    </row>
    <row r="14" spans="1:11" s="1" customFormat="1" ht="21">
      <c r="A14"/>
      <c r="B14"/>
      <c r="C14" s="154"/>
      <c r="D14" s="154"/>
      <c r="E14" s="154"/>
      <c r="F14" s="154"/>
      <c r="G14" s="154"/>
      <c r="H14" s="155"/>
      <c r="I14"/>
    </row>
    <row r="15" spans="1:11" s="1" customFormat="1" ht="21.75" thickBot="1">
      <c r="A15"/>
      <c r="B15"/>
      <c r="C15" s="154"/>
      <c r="D15" s="154"/>
      <c r="E15" s="154"/>
      <c r="F15" s="154"/>
      <c r="G15" s="154"/>
      <c r="H15" s="155"/>
      <c r="I15"/>
    </row>
    <row r="16" spans="1:11" s="1" customFormat="1" ht="21.75" thickBot="1">
      <c r="A16" s="158" t="s">
        <v>17</v>
      </c>
      <c r="B16" s="158"/>
      <c r="C16" s="172"/>
      <c r="D16" s="172"/>
      <c r="E16" s="172"/>
      <c r="F16" s="172"/>
      <c r="G16" s="173"/>
      <c r="H16" s="155"/>
    </row>
    <row r="17" spans="1:8" s="1" customFormat="1" ht="33" thickBot="1">
      <c r="A17" s="164" t="s">
        <v>4</v>
      </c>
      <c r="B17" s="128" t="s">
        <v>18</v>
      </c>
      <c r="C17" s="165" t="s">
        <v>6</v>
      </c>
      <c r="D17" s="165" t="s">
        <v>7</v>
      </c>
      <c r="E17" s="165" t="s">
        <v>19</v>
      </c>
      <c r="F17" s="165" t="s">
        <v>11</v>
      </c>
      <c r="G17" s="166" t="s">
        <v>20</v>
      </c>
      <c r="H17" s="155"/>
    </row>
    <row r="18" spans="1:8" s="1" customFormat="1" ht="21">
      <c r="A18" s="237" t="s">
        <v>21</v>
      </c>
      <c r="B18" s="3">
        <f>C18-1</f>
        <v>45289</v>
      </c>
      <c r="C18" s="3">
        <f>D18-2</f>
        <v>45290</v>
      </c>
      <c r="D18" s="3">
        <v>45292</v>
      </c>
      <c r="E18" s="4">
        <f>D18+31</f>
        <v>45323</v>
      </c>
      <c r="F18" s="4">
        <f>E18+5</f>
        <v>45328</v>
      </c>
      <c r="G18" s="5">
        <f>F18+4</f>
        <v>45332</v>
      </c>
      <c r="H18" s="155"/>
    </row>
    <row r="19" spans="1:8" s="1" customFormat="1" ht="21">
      <c r="A19" s="235" t="s">
        <v>22</v>
      </c>
      <c r="B19" s="163">
        <f t="shared" ref="B19:B22" si="6">C19-1</f>
        <v>45296</v>
      </c>
      <c r="C19" s="163">
        <f t="shared" ref="C19:C22" si="7">D19-2</f>
        <v>45297</v>
      </c>
      <c r="D19" s="163">
        <f>D18+7</f>
        <v>45299</v>
      </c>
      <c r="E19" s="9">
        <f t="shared" ref="E19:E22" si="8">D19+31</f>
        <v>45330</v>
      </c>
      <c r="F19" s="9">
        <f t="shared" ref="F19:F22" si="9">E19+5</f>
        <v>45335</v>
      </c>
      <c r="G19" s="8">
        <f t="shared" ref="G19:G22" si="10">F19+4</f>
        <v>45339</v>
      </c>
      <c r="H19" s="155"/>
    </row>
    <row r="20" spans="1:8" s="1" customFormat="1" ht="21">
      <c r="A20" s="235" t="s">
        <v>23</v>
      </c>
      <c r="B20" s="163">
        <f t="shared" si="6"/>
        <v>45303</v>
      </c>
      <c r="C20" s="163">
        <f t="shared" si="7"/>
        <v>45304</v>
      </c>
      <c r="D20" s="163">
        <f t="shared" ref="D20:D22" si="11">D19+7</f>
        <v>45306</v>
      </c>
      <c r="E20" s="9">
        <f t="shared" si="8"/>
        <v>45337</v>
      </c>
      <c r="F20" s="9">
        <f t="shared" si="9"/>
        <v>45342</v>
      </c>
      <c r="G20" s="8">
        <f t="shared" si="10"/>
        <v>45346</v>
      </c>
      <c r="H20" s="155"/>
    </row>
    <row r="21" spans="1:8" s="1" customFormat="1" ht="21">
      <c r="A21" s="235" t="s">
        <v>24</v>
      </c>
      <c r="B21" s="163">
        <f t="shared" si="6"/>
        <v>45310</v>
      </c>
      <c r="C21" s="163">
        <f t="shared" si="7"/>
        <v>45311</v>
      </c>
      <c r="D21" s="163">
        <f t="shared" si="11"/>
        <v>45313</v>
      </c>
      <c r="E21" s="9">
        <f t="shared" si="8"/>
        <v>45344</v>
      </c>
      <c r="F21" s="9">
        <f t="shared" si="9"/>
        <v>45349</v>
      </c>
      <c r="G21" s="8">
        <f t="shared" si="10"/>
        <v>45353</v>
      </c>
      <c r="H21" s="155"/>
    </row>
    <row r="22" spans="1:8" s="1" customFormat="1" ht="21.75" thickBot="1">
      <c r="A22" s="236" t="s">
        <v>25</v>
      </c>
      <c r="B22" s="167">
        <f t="shared" si="6"/>
        <v>45317</v>
      </c>
      <c r="C22" s="167">
        <f t="shared" si="7"/>
        <v>45318</v>
      </c>
      <c r="D22" s="167">
        <f t="shared" si="11"/>
        <v>45320</v>
      </c>
      <c r="E22" s="168">
        <f t="shared" si="8"/>
        <v>45351</v>
      </c>
      <c r="F22" s="168">
        <f t="shared" si="9"/>
        <v>45356</v>
      </c>
      <c r="G22" s="169">
        <f t="shared" si="10"/>
        <v>45360</v>
      </c>
      <c r="H22" s="155"/>
    </row>
    <row r="23" spans="1:8" s="1" customFormat="1" ht="21">
      <c r="A23" s="154"/>
      <c r="B23"/>
      <c r="C23" s="154"/>
      <c r="D23" s="154"/>
      <c r="E23" s="154"/>
      <c r="F23" s="154"/>
      <c r="G23" s="154"/>
      <c r="H23" s="155"/>
    </row>
    <row r="24" spans="1:8" s="1" customFormat="1" ht="21.75" thickBot="1">
      <c r="A24" s="154"/>
      <c r="B24"/>
      <c r="C24" s="154"/>
      <c r="D24" s="154"/>
      <c r="E24" s="154"/>
      <c r="F24" s="154"/>
      <c r="G24" s="154"/>
      <c r="H24" s="155"/>
    </row>
    <row r="25" spans="1:8" s="1" customFormat="1" ht="21.75" thickBot="1">
      <c r="A25" s="222" t="s">
        <v>26</v>
      </c>
      <c r="B25" s="223"/>
      <c r="C25" s="223"/>
      <c r="D25" s="223"/>
      <c r="E25" s="223"/>
      <c r="F25" s="223"/>
      <c r="G25" s="223"/>
      <c r="H25" s="224"/>
    </row>
    <row r="26" spans="1:8" s="1" customFormat="1" ht="45.75" thickBot="1">
      <c r="A26" s="225" t="s">
        <v>4</v>
      </c>
      <c r="B26" s="226" t="s">
        <v>27</v>
      </c>
      <c r="C26" s="227" t="s">
        <v>28</v>
      </c>
      <c r="D26" s="227" t="s">
        <v>7</v>
      </c>
      <c r="E26" s="227" t="s">
        <v>29</v>
      </c>
      <c r="F26" s="227" t="s">
        <v>30</v>
      </c>
      <c r="G26" s="227" t="s">
        <v>31</v>
      </c>
      <c r="H26" s="228" t="s">
        <v>32</v>
      </c>
    </row>
    <row r="27" spans="1:8" s="1" customFormat="1" ht="21">
      <c r="A27" s="238" t="s">
        <v>33</v>
      </c>
      <c r="B27" s="232">
        <v>45289</v>
      </c>
      <c r="C27" s="232">
        <v>45291</v>
      </c>
      <c r="D27" s="232">
        <v>45292</v>
      </c>
      <c r="E27" s="232">
        <v>45320</v>
      </c>
      <c r="F27" s="232">
        <v>45324</v>
      </c>
      <c r="G27" s="239" t="s">
        <v>34</v>
      </c>
      <c r="H27" s="233">
        <v>45331</v>
      </c>
    </row>
    <row r="28" spans="1:8" s="1" customFormat="1" ht="21">
      <c r="A28" s="240" t="s">
        <v>35</v>
      </c>
      <c r="B28" s="37">
        <v>45296</v>
      </c>
      <c r="C28" s="37">
        <v>45298</v>
      </c>
      <c r="D28" s="37">
        <v>45299</v>
      </c>
      <c r="E28" s="37">
        <v>45327</v>
      </c>
      <c r="F28" s="37">
        <v>45331</v>
      </c>
      <c r="G28" s="37">
        <v>45335</v>
      </c>
      <c r="H28" s="174">
        <v>45338</v>
      </c>
    </row>
    <row r="29" spans="1:8" s="1" customFormat="1" ht="21">
      <c r="A29" s="240" t="s">
        <v>36</v>
      </c>
      <c r="B29" s="37">
        <v>45303</v>
      </c>
      <c r="C29" s="37">
        <v>45305</v>
      </c>
      <c r="D29" s="37">
        <v>45306</v>
      </c>
      <c r="E29" s="37">
        <v>45334</v>
      </c>
      <c r="F29" s="37">
        <v>45338</v>
      </c>
      <c r="G29" s="37">
        <v>45342</v>
      </c>
      <c r="H29" s="174">
        <v>45345</v>
      </c>
    </row>
    <row r="30" spans="1:8" s="1" customFormat="1" ht="21">
      <c r="A30" s="240" t="s">
        <v>37</v>
      </c>
      <c r="B30" s="37">
        <v>45310</v>
      </c>
      <c r="C30" s="37">
        <v>45312</v>
      </c>
      <c r="D30" s="37">
        <v>45313</v>
      </c>
      <c r="E30" s="37">
        <v>45341</v>
      </c>
      <c r="F30" s="37">
        <v>45345</v>
      </c>
      <c r="G30" s="37">
        <v>45349</v>
      </c>
      <c r="H30" s="174">
        <v>45352</v>
      </c>
    </row>
    <row r="31" spans="1:8" s="1" customFormat="1" ht="21.75" thickBot="1">
      <c r="A31" s="241" t="s">
        <v>38</v>
      </c>
      <c r="B31" s="175">
        <v>45317</v>
      </c>
      <c r="C31" s="175">
        <v>45319</v>
      </c>
      <c r="D31" s="175">
        <v>45320</v>
      </c>
      <c r="E31" s="175">
        <v>45348</v>
      </c>
      <c r="F31" s="175">
        <v>45352</v>
      </c>
      <c r="G31" s="175">
        <v>45356</v>
      </c>
      <c r="H31" s="176">
        <v>45359</v>
      </c>
    </row>
    <row r="32" spans="1:8" s="1" customFormat="1" ht="21">
      <c r="A32" s="242"/>
      <c r="B32" s="34"/>
      <c r="C32" s="34"/>
      <c r="D32" s="34"/>
      <c r="E32" s="34"/>
      <c r="F32" s="34"/>
      <c r="G32" s="34"/>
      <c r="H32" s="34"/>
    </row>
    <row r="34" spans="1:11">
      <c r="A34" s="85" t="s">
        <v>39</v>
      </c>
      <c r="B34" s="85"/>
      <c r="C34" s="85"/>
      <c r="D34" s="85"/>
      <c r="E34" s="85"/>
      <c r="F34" s="85"/>
      <c r="G34" s="85"/>
      <c r="H34" s="85"/>
      <c r="I34" s="85"/>
      <c r="K34" s="135"/>
    </row>
    <row r="35" spans="1:11" ht="30">
      <c r="A35" s="130" t="s">
        <v>4</v>
      </c>
      <c r="B35" s="134" t="s">
        <v>40</v>
      </c>
      <c r="C35" s="134" t="s">
        <v>41</v>
      </c>
      <c r="D35" s="134" t="s">
        <v>7</v>
      </c>
      <c r="E35" s="134" t="s">
        <v>42</v>
      </c>
      <c r="F35" s="134" t="s">
        <v>43</v>
      </c>
      <c r="G35" s="134" t="s">
        <v>44</v>
      </c>
      <c r="H35" s="134" t="s">
        <v>45</v>
      </c>
      <c r="I35" s="134" t="s">
        <v>46</v>
      </c>
    </row>
    <row r="36" spans="1:11">
      <c r="A36" s="131" t="s">
        <v>47</v>
      </c>
      <c r="B36" s="9">
        <v>45289</v>
      </c>
      <c r="C36" s="24">
        <f>B36+1</f>
        <v>45290</v>
      </c>
      <c r="D36" s="37">
        <f>B36+4</f>
        <v>45293</v>
      </c>
      <c r="E36" s="24">
        <f>D36+35</f>
        <v>45328</v>
      </c>
      <c r="F36" s="24">
        <f>D36+37</f>
        <v>45330</v>
      </c>
      <c r="G36" s="24">
        <f>D36+42</f>
        <v>45335</v>
      </c>
      <c r="H36" s="24">
        <f>D36+45</f>
        <v>45338</v>
      </c>
      <c r="I36" s="136">
        <f>D36+49</f>
        <v>45342</v>
      </c>
      <c r="J36" s="56" t="s">
        <v>48</v>
      </c>
    </row>
    <row r="37" spans="1:11">
      <c r="A37" s="131" t="s">
        <v>49</v>
      </c>
      <c r="B37" s="9">
        <v>44931</v>
      </c>
      <c r="C37" s="24">
        <f>B37+1</f>
        <v>44932</v>
      </c>
      <c r="D37" s="37">
        <f>B37+4</f>
        <v>44935</v>
      </c>
      <c r="E37" s="24">
        <f>D37+35</f>
        <v>44970</v>
      </c>
      <c r="F37" s="24">
        <f>D37+37</f>
        <v>44972</v>
      </c>
      <c r="G37" s="24">
        <f>D37+42</f>
        <v>44977</v>
      </c>
      <c r="H37" s="24">
        <f>D37+45</f>
        <v>44980</v>
      </c>
      <c r="I37" s="136">
        <f>D37+49</f>
        <v>44984</v>
      </c>
      <c r="J37" s="56" t="s">
        <v>48</v>
      </c>
    </row>
    <row r="38" spans="1:11">
      <c r="A38" s="132" t="s">
        <v>50</v>
      </c>
      <c r="B38" s="9">
        <f>B37+7</f>
        <v>44938</v>
      </c>
      <c r="C38" s="24">
        <f>B38+1</f>
        <v>44939</v>
      </c>
      <c r="D38" s="37">
        <f t="shared" ref="D38:D40" si="12">B38+4</f>
        <v>44942</v>
      </c>
      <c r="E38" s="24">
        <f>D38+35</f>
        <v>44977</v>
      </c>
      <c r="F38" s="24">
        <f>D38+37</f>
        <v>44979</v>
      </c>
      <c r="G38" s="24">
        <f>D38+42</f>
        <v>44984</v>
      </c>
      <c r="H38" s="24">
        <f>D38+45</f>
        <v>44987</v>
      </c>
      <c r="I38" s="137">
        <f>D38+49</f>
        <v>44991</v>
      </c>
    </row>
    <row r="39" spans="1:11">
      <c r="A39" s="133" t="s">
        <v>51</v>
      </c>
      <c r="B39" s="24">
        <f>B38+7</f>
        <v>44945</v>
      </c>
      <c r="C39" s="24">
        <f>B39+1</f>
        <v>44946</v>
      </c>
      <c r="D39" s="37">
        <f t="shared" si="12"/>
        <v>44949</v>
      </c>
      <c r="E39" s="24">
        <f>D39+35</f>
        <v>44984</v>
      </c>
      <c r="F39" s="24">
        <f>D39+37</f>
        <v>44986</v>
      </c>
      <c r="G39" s="24">
        <f>D39+42</f>
        <v>44991</v>
      </c>
      <c r="H39" s="24">
        <f>D39+45</f>
        <v>44994</v>
      </c>
      <c r="I39" s="137">
        <f>D39+49</f>
        <v>44998</v>
      </c>
    </row>
    <row r="40" spans="1:11">
      <c r="A40" s="131" t="s">
        <v>52</v>
      </c>
      <c r="B40" s="24">
        <f>B39+7</f>
        <v>44952</v>
      </c>
      <c r="C40" s="9">
        <f>C39+7</f>
        <v>44953</v>
      </c>
      <c r="D40" s="37">
        <f t="shared" si="12"/>
        <v>44956</v>
      </c>
      <c r="E40" s="24">
        <f>D40+35</f>
        <v>44991</v>
      </c>
      <c r="F40" s="24">
        <f>D40+37</f>
        <v>44993</v>
      </c>
      <c r="G40" s="24">
        <f>D40+42</f>
        <v>44998</v>
      </c>
      <c r="H40" s="24">
        <f>D40+45</f>
        <v>45001</v>
      </c>
      <c r="I40" s="138">
        <f>D40+49</f>
        <v>45005</v>
      </c>
    </row>
    <row r="41" spans="1:11">
      <c r="A41" s="62"/>
      <c r="B41" s="62"/>
      <c r="C41" s="62"/>
      <c r="D41" s="62"/>
      <c r="E41" s="62"/>
      <c r="F41" s="62"/>
      <c r="G41" s="62"/>
      <c r="H41" s="62"/>
      <c r="I41" s="62"/>
    </row>
    <row r="42" spans="1:11" ht="15.75">
      <c r="A42" s="328" t="s">
        <v>53</v>
      </c>
      <c r="B42" s="329"/>
      <c r="C42" s="329"/>
      <c r="D42" s="329"/>
      <c r="E42" s="329"/>
      <c r="F42" s="329"/>
      <c r="G42" s="329"/>
      <c r="H42" s="329"/>
      <c r="I42" s="329"/>
    </row>
    <row r="43" spans="1:11" ht="30">
      <c r="A43" s="177" t="s">
        <v>4</v>
      </c>
      <c r="B43" s="178" t="s">
        <v>54</v>
      </c>
      <c r="C43" s="178" t="s">
        <v>55</v>
      </c>
      <c r="D43" s="178" t="s">
        <v>7</v>
      </c>
      <c r="E43" s="179" t="s">
        <v>56</v>
      </c>
      <c r="F43" s="179" t="s">
        <v>57</v>
      </c>
      <c r="G43" s="179" t="s">
        <v>58</v>
      </c>
      <c r="H43" s="179" t="s">
        <v>59</v>
      </c>
      <c r="I43" s="129" t="s">
        <v>60</v>
      </c>
    </row>
    <row r="44" spans="1:11" ht="15.75">
      <c r="A44" s="84" t="s">
        <v>61</v>
      </c>
      <c r="B44" s="190">
        <v>45655</v>
      </c>
      <c r="C44" s="24">
        <f>B44</f>
        <v>45655</v>
      </c>
      <c r="D44" s="9">
        <v>45293</v>
      </c>
      <c r="E44" s="9">
        <f>D44+22</f>
        <v>45315</v>
      </c>
      <c r="F44" s="9">
        <f>D44+23</f>
        <v>45316</v>
      </c>
      <c r="G44" s="9">
        <f>D44+31</f>
        <v>45324</v>
      </c>
      <c r="H44" s="9">
        <f>D44+34</f>
        <v>45327</v>
      </c>
      <c r="I44" s="9">
        <f>H44+1</f>
        <v>45328</v>
      </c>
    </row>
    <row r="45" spans="1:11">
      <c r="A45" s="289" t="s">
        <v>62</v>
      </c>
      <c r="B45" s="291">
        <f>B44+7</f>
        <v>45662</v>
      </c>
      <c r="C45" s="24">
        <f t="shared" ref="C45:C48" si="13">B45</f>
        <v>45662</v>
      </c>
      <c r="D45" s="9">
        <f t="shared" ref="D45:D48" si="14">C45+2</f>
        <v>45664</v>
      </c>
      <c r="E45" s="9">
        <f t="shared" ref="E45:E47" si="15">D45+22</f>
        <v>45686</v>
      </c>
      <c r="F45" s="9">
        <f t="shared" ref="F45:F47" si="16">D45+23</f>
        <v>45687</v>
      </c>
      <c r="G45" s="9">
        <f>D45+31</f>
        <v>45695</v>
      </c>
      <c r="H45" s="9">
        <f>D45+34</f>
        <v>45698</v>
      </c>
      <c r="I45" s="9">
        <f>H45+1</f>
        <v>45699</v>
      </c>
    </row>
    <row r="46" spans="1:11" ht="15.75">
      <c r="A46" s="290" t="s">
        <v>63</v>
      </c>
      <c r="B46" s="291">
        <f t="shared" ref="B46:B48" si="17">B45+7</f>
        <v>45669</v>
      </c>
      <c r="C46" s="24">
        <f t="shared" si="13"/>
        <v>45669</v>
      </c>
      <c r="D46" s="9">
        <f t="shared" si="14"/>
        <v>45671</v>
      </c>
      <c r="E46" s="9">
        <f t="shared" si="15"/>
        <v>45693</v>
      </c>
      <c r="F46" s="9">
        <f t="shared" si="16"/>
        <v>45694</v>
      </c>
      <c r="G46" s="9">
        <f>D46+31</f>
        <v>45702</v>
      </c>
      <c r="H46" s="9">
        <f>D46+34</f>
        <v>45705</v>
      </c>
      <c r="I46" s="9">
        <f>H46+1</f>
        <v>45706</v>
      </c>
    </row>
    <row r="47" spans="1:11" ht="15.75">
      <c r="A47" s="290" t="s">
        <v>64</v>
      </c>
      <c r="B47" s="292">
        <f t="shared" si="17"/>
        <v>45676</v>
      </c>
      <c r="C47" s="230">
        <f t="shared" si="13"/>
        <v>45676</v>
      </c>
      <c r="D47" s="231">
        <f t="shared" si="14"/>
        <v>45678</v>
      </c>
      <c r="E47" s="231">
        <f t="shared" si="15"/>
        <v>45700</v>
      </c>
      <c r="F47" s="231">
        <f t="shared" si="16"/>
        <v>45701</v>
      </c>
      <c r="G47" s="231">
        <f>D47+31</f>
        <v>45709</v>
      </c>
      <c r="H47" s="231">
        <f>D47+34</f>
        <v>45712</v>
      </c>
      <c r="I47" s="231">
        <f>H47+1</f>
        <v>45713</v>
      </c>
    </row>
    <row r="48" spans="1:11" ht="15.75">
      <c r="A48" s="288" t="s">
        <v>65</v>
      </c>
      <c r="B48" s="293">
        <f t="shared" si="17"/>
        <v>45683</v>
      </c>
      <c r="C48" s="73">
        <f t="shared" si="13"/>
        <v>45683</v>
      </c>
      <c r="D48" s="72">
        <f t="shared" si="14"/>
        <v>45685</v>
      </c>
      <c r="E48" s="72">
        <f t="shared" ref="E48" si="18">D48+22</f>
        <v>45707</v>
      </c>
      <c r="F48" s="72">
        <f t="shared" ref="F48" si="19">D48+23</f>
        <v>45708</v>
      </c>
      <c r="G48" s="72">
        <f>D48+31</f>
        <v>45716</v>
      </c>
      <c r="H48" s="72">
        <f>D48+34</f>
        <v>45719</v>
      </c>
      <c r="I48" s="72">
        <f>H48+1</f>
        <v>45720</v>
      </c>
    </row>
    <row r="52" spans="1:14" ht="22.5">
      <c r="A52" s="322" t="s">
        <v>66</v>
      </c>
      <c r="B52" s="323"/>
      <c r="C52" s="323"/>
      <c r="D52" s="323"/>
      <c r="E52" s="323"/>
      <c r="F52" s="323"/>
      <c r="G52" s="323"/>
      <c r="H52" s="324"/>
      <c r="I52" s="325"/>
      <c r="J52" s="326"/>
      <c r="K52" s="326"/>
      <c r="L52" s="326"/>
      <c r="M52" s="326"/>
      <c r="N52" s="326"/>
    </row>
    <row r="53" spans="1:14" ht="15.75" thickBot="1">
      <c r="A53" s="330" t="s">
        <v>67</v>
      </c>
      <c r="B53" s="331" t="s">
        <v>68</v>
      </c>
      <c r="C53" s="320" t="s">
        <v>69</v>
      </c>
      <c r="D53" s="321"/>
      <c r="E53" s="320" t="s">
        <v>42</v>
      </c>
      <c r="F53" s="321"/>
      <c r="G53" s="320" t="s">
        <v>46</v>
      </c>
      <c r="H53" s="321"/>
      <c r="I53" s="320" t="s">
        <v>70</v>
      </c>
      <c r="J53" s="321"/>
      <c r="K53" s="320" t="s">
        <v>44</v>
      </c>
      <c r="L53" s="321"/>
      <c r="M53" s="320" t="s">
        <v>45</v>
      </c>
      <c r="N53" s="321"/>
    </row>
    <row r="54" spans="1:14" ht="15.75" thickBot="1">
      <c r="A54" s="330"/>
      <c r="B54" s="332"/>
      <c r="C54" s="209" t="s">
        <v>71</v>
      </c>
      <c r="D54" s="209" t="s">
        <v>72</v>
      </c>
      <c r="E54" s="209" t="s">
        <v>71</v>
      </c>
      <c r="F54" s="209" t="s">
        <v>72</v>
      </c>
      <c r="G54" s="209" t="s">
        <v>71</v>
      </c>
      <c r="H54" s="209" t="s">
        <v>72</v>
      </c>
      <c r="I54" s="209" t="s">
        <v>71</v>
      </c>
      <c r="J54" s="209" t="s">
        <v>72</v>
      </c>
      <c r="K54" s="209" t="s">
        <v>71</v>
      </c>
      <c r="L54" s="209" t="s">
        <v>72</v>
      </c>
      <c r="M54" s="209" t="s">
        <v>71</v>
      </c>
      <c r="N54" s="209" t="s">
        <v>72</v>
      </c>
    </row>
    <row r="55" spans="1:14">
      <c r="A55" s="259" t="s">
        <v>73</v>
      </c>
      <c r="B55" s="211">
        <v>45289</v>
      </c>
      <c r="C55" s="210">
        <v>45291</v>
      </c>
      <c r="D55" s="210">
        <v>45292</v>
      </c>
      <c r="E55" s="210">
        <v>44961</v>
      </c>
      <c r="F55" s="210">
        <v>44962</v>
      </c>
      <c r="G55" s="210">
        <v>44963</v>
      </c>
      <c r="H55" s="210">
        <v>44964</v>
      </c>
      <c r="I55" s="210">
        <v>44965</v>
      </c>
      <c r="J55" s="210">
        <v>44966</v>
      </c>
      <c r="K55" s="210">
        <v>44968</v>
      </c>
      <c r="L55" s="210">
        <v>44974</v>
      </c>
      <c r="M55" s="210">
        <v>44975</v>
      </c>
      <c r="N55" s="210">
        <v>44976</v>
      </c>
    </row>
    <row r="56" spans="1:14" ht="15.75" thickBot="1">
      <c r="A56" s="208" t="s">
        <v>74</v>
      </c>
      <c r="B56" s="211">
        <v>45296</v>
      </c>
      <c r="C56" s="210">
        <f>C55+7</f>
        <v>45298</v>
      </c>
      <c r="D56" s="210">
        <f>D55+7</f>
        <v>45299</v>
      </c>
      <c r="E56" s="210">
        <f t="shared" ref="E56:N56" si="20">E55+7</f>
        <v>44968</v>
      </c>
      <c r="F56" s="210">
        <f t="shared" si="20"/>
        <v>44969</v>
      </c>
      <c r="G56" s="210">
        <f t="shared" si="20"/>
        <v>44970</v>
      </c>
      <c r="H56" s="210">
        <f t="shared" si="20"/>
        <v>44971</v>
      </c>
      <c r="I56" s="210">
        <f t="shared" si="20"/>
        <v>44972</v>
      </c>
      <c r="J56" s="210">
        <f t="shared" si="20"/>
        <v>44973</v>
      </c>
      <c r="K56" s="210">
        <f t="shared" si="20"/>
        <v>44975</v>
      </c>
      <c r="L56" s="210">
        <f t="shared" si="20"/>
        <v>44981</v>
      </c>
      <c r="M56" s="210">
        <f t="shared" si="20"/>
        <v>44982</v>
      </c>
      <c r="N56" s="210">
        <f t="shared" si="20"/>
        <v>44983</v>
      </c>
    </row>
    <row r="59" spans="1:14">
      <c r="E59" s="258"/>
    </row>
    <row r="60" spans="1:14" ht="15.75">
      <c r="A60" s="317" t="s">
        <v>75</v>
      </c>
      <c r="B60" s="318"/>
      <c r="C60" s="318"/>
      <c r="D60" s="318"/>
      <c r="E60" s="318"/>
      <c r="F60" s="318"/>
      <c r="G60" s="318"/>
      <c r="H60" s="318"/>
      <c r="I60" s="319"/>
    </row>
    <row r="61" spans="1:14" ht="15.75">
      <c r="A61" s="273" t="s">
        <v>4</v>
      </c>
      <c r="B61" s="285" t="s">
        <v>76</v>
      </c>
      <c r="C61" s="269" t="s">
        <v>55</v>
      </c>
      <c r="D61" s="269" t="s">
        <v>7</v>
      </c>
      <c r="E61" s="270" t="s">
        <v>77</v>
      </c>
      <c r="F61" s="270" t="s">
        <v>78</v>
      </c>
      <c r="G61" s="270" t="s">
        <v>79</v>
      </c>
      <c r="H61" s="270" t="s">
        <v>80</v>
      </c>
      <c r="I61" s="274" t="s">
        <v>81</v>
      </c>
    </row>
    <row r="62" spans="1:14" ht="15.75">
      <c r="A62" s="275" t="s">
        <v>82</v>
      </c>
      <c r="B62" s="280" t="s">
        <v>83</v>
      </c>
      <c r="C62" s="271" t="s">
        <v>84</v>
      </c>
      <c r="D62" s="280">
        <v>45295</v>
      </c>
      <c r="E62" s="272">
        <f>D62+17</f>
        <v>45312</v>
      </c>
      <c r="F62" s="272">
        <f>D62+23</f>
        <v>45318</v>
      </c>
      <c r="G62" s="272">
        <f>D62+26</f>
        <v>45321</v>
      </c>
      <c r="H62" s="272">
        <f>D62+29</f>
        <v>45324</v>
      </c>
      <c r="I62" s="276">
        <f>D62+34</f>
        <v>45329</v>
      </c>
    </row>
    <row r="63" spans="1:14" ht="15.75">
      <c r="A63" s="275" t="s">
        <v>85</v>
      </c>
      <c r="B63" s="280">
        <v>45299</v>
      </c>
      <c r="C63" s="271" t="s">
        <v>84</v>
      </c>
      <c r="D63" s="280">
        <v>45302</v>
      </c>
      <c r="E63" s="272">
        <f>D63+17</f>
        <v>45319</v>
      </c>
      <c r="F63" s="272">
        <f>D63+23</f>
        <v>45325</v>
      </c>
      <c r="G63" s="272">
        <f>D63+26</f>
        <v>45328</v>
      </c>
      <c r="H63" s="272">
        <f>D63+29</f>
        <v>45331</v>
      </c>
      <c r="I63" s="276">
        <f>D63+34</f>
        <v>45336</v>
      </c>
    </row>
    <row r="64" spans="1:14" ht="15.75">
      <c r="A64" s="281" t="s">
        <v>86</v>
      </c>
      <c r="B64" s="282">
        <v>45306</v>
      </c>
      <c r="C64" s="271" t="s">
        <v>84</v>
      </c>
      <c r="D64" s="282">
        <v>45309</v>
      </c>
      <c r="E64" s="272">
        <f>D64+17</f>
        <v>45326</v>
      </c>
      <c r="F64" s="272">
        <f>D64+23</f>
        <v>45332</v>
      </c>
      <c r="G64" s="272">
        <f>D64+26</f>
        <v>45335</v>
      </c>
      <c r="H64" s="272">
        <f>D64+29</f>
        <v>45338</v>
      </c>
      <c r="I64" s="276">
        <f>D64+34</f>
        <v>45343</v>
      </c>
    </row>
    <row r="65" spans="1:14" ht="15.75">
      <c r="A65" s="283" t="s">
        <v>87</v>
      </c>
      <c r="B65" s="284">
        <v>45313</v>
      </c>
      <c r="C65" s="277" t="s">
        <v>84</v>
      </c>
      <c r="D65" s="284">
        <v>45316</v>
      </c>
      <c r="E65" s="278">
        <f>D65+17</f>
        <v>45333</v>
      </c>
      <c r="F65" s="278">
        <f>D65+23</f>
        <v>45339</v>
      </c>
      <c r="G65" s="278">
        <f>D65+26</f>
        <v>45342</v>
      </c>
      <c r="H65" s="278">
        <f>D65+29</f>
        <v>45345</v>
      </c>
      <c r="I65" s="279">
        <f>D65+34</f>
        <v>45350</v>
      </c>
    </row>
    <row r="66" spans="1:14" ht="15.75">
      <c r="A66" s="268"/>
    </row>
    <row r="69" spans="1:14" ht="22.5">
      <c r="A69" s="306" t="s">
        <v>88</v>
      </c>
      <c r="B69" s="307"/>
      <c r="C69" s="307"/>
      <c r="D69" s="307"/>
      <c r="E69" s="307"/>
      <c r="F69" s="307"/>
      <c r="G69" s="307"/>
      <c r="H69" s="307"/>
      <c r="I69" s="307"/>
      <c r="J69" s="307"/>
      <c r="K69" s="307"/>
      <c r="L69" s="307"/>
      <c r="M69" s="307"/>
      <c r="N69" s="308"/>
    </row>
    <row r="70" spans="1:14">
      <c r="A70" s="309" t="s">
        <v>89</v>
      </c>
      <c r="B70" s="311" t="s">
        <v>90</v>
      </c>
      <c r="C70" s="313" t="s">
        <v>91</v>
      </c>
      <c r="D70" s="314"/>
      <c r="E70" s="313" t="s">
        <v>69</v>
      </c>
      <c r="F70" s="314"/>
      <c r="G70" s="313" t="s">
        <v>92</v>
      </c>
      <c r="H70" s="314"/>
      <c r="I70" s="315" t="s">
        <v>93</v>
      </c>
      <c r="J70" s="316"/>
      <c r="K70" s="315" t="s">
        <v>94</v>
      </c>
      <c r="L70" s="316"/>
      <c r="M70" s="315" t="s">
        <v>42</v>
      </c>
      <c r="N70" s="316"/>
    </row>
    <row r="71" spans="1:14">
      <c r="A71" s="309"/>
      <c r="B71" s="311"/>
      <c r="C71" s="313" t="s">
        <v>95</v>
      </c>
      <c r="D71" s="314"/>
      <c r="E71" s="313" t="s">
        <v>96</v>
      </c>
      <c r="F71" s="314"/>
      <c r="G71" s="313" t="s">
        <v>97</v>
      </c>
      <c r="H71" s="314"/>
      <c r="I71" s="315" t="s">
        <v>98</v>
      </c>
      <c r="J71" s="316"/>
      <c r="K71" s="315" t="s">
        <v>99</v>
      </c>
      <c r="L71" s="316"/>
      <c r="M71" s="315" t="s">
        <v>100</v>
      </c>
      <c r="N71" s="316"/>
    </row>
    <row r="72" spans="1:14">
      <c r="A72" s="310"/>
      <c r="B72" s="312"/>
      <c r="C72" s="286" t="s">
        <v>71</v>
      </c>
      <c r="D72" s="286" t="s">
        <v>72</v>
      </c>
      <c r="E72" s="286" t="s">
        <v>71</v>
      </c>
      <c r="F72" s="286" t="s">
        <v>72</v>
      </c>
      <c r="G72" s="286" t="s">
        <v>71</v>
      </c>
      <c r="H72" s="286" t="s">
        <v>72</v>
      </c>
      <c r="I72" s="286" t="s">
        <v>71</v>
      </c>
      <c r="J72" s="286" t="s">
        <v>72</v>
      </c>
      <c r="K72" s="286" t="s">
        <v>71</v>
      </c>
      <c r="L72" s="286" t="s">
        <v>72</v>
      </c>
      <c r="M72" s="286" t="s">
        <v>71</v>
      </c>
      <c r="N72" s="286" t="s">
        <v>72</v>
      </c>
    </row>
    <row r="73" spans="1:14">
      <c r="A73" s="294" t="s">
        <v>101</v>
      </c>
      <c r="B73" s="296">
        <v>45296.666666666664</v>
      </c>
      <c r="C73" s="295">
        <v>44931</v>
      </c>
      <c r="D73" s="295">
        <v>44934</v>
      </c>
      <c r="E73" s="295">
        <v>44934</v>
      </c>
      <c r="F73" s="295">
        <v>44935</v>
      </c>
      <c r="G73" s="295">
        <v>44938</v>
      </c>
      <c r="H73" s="295">
        <v>44939</v>
      </c>
      <c r="I73" s="295">
        <v>44973</v>
      </c>
      <c r="J73" s="295">
        <v>44975</v>
      </c>
      <c r="K73" s="295">
        <v>44977</v>
      </c>
      <c r="L73" s="295">
        <v>44980</v>
      </c>
      <c r="M73" s="295">
        <v>44982</v>
      </c>
      <c r="N73" s="295">
        <v>44984</v>
      </c>
    </row>
  </sheetData>
  <mergeCells count="28">
    <mergeCell ref="A60:I60"/>
    <mergeCell ref="M53:N53"/>
    <mergeCell ref="A52:H52"/>
    <mergeCell ref="I52:N52"/>
    <mergeCell ref="A1:K4"/>
    <mergeCell ref="A42:I42"/>
    <mergeCell ref="A53:A54"/>
    <mergeCell ref="B53:B54"/>
    <mergeCell ref="C53:D53"/>
    <mergeCell ref="E53:F53"/>
    <mergeCell ref="G53:H53"/>
    <mergeCell ref="I53:J53"/>
    <mergeCell ref="K53:L53"/>
    <mergeCell ref="A69:N69"/>
    <mergeCell ref="A70:A72"/>
    <mergeCell ref="B70:B72"/>
    <mergeCell ref="C70:D70"/>
    <mergeCell ref="E70:F70"/>
    <mergeCell ref="G70:H70"/>
    <mergeCell ref="I70:J70"/>
    <mergeCell ref="K70:L70"/>
    <mergeCell ref="M70:N70"/>
    <mergeCell ref="C71:D71"/>
    <mergeCell ref="E71:F71"/>
    <mergeCell ref="G71:H71"/>
    <mergeCell ref="I71:J71"/>
    <mergeCell ref="K71:L71"/>
    <mergeCell ref="M71:N71"/>
  </mergeCells>
  <phoneticPr fontId="45" type="noConversion"/>
  <pageMargins left="0.7" right="0.7" top="0.75" bottom="0.75" header="0.3" footer="0.3"/>
  <pageSetup scale="38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27"/>
  <sheetViews>
    <sheetView topLeftCell="A76" zoomScale="110" zoomScaleNormal="110" workbookViewId="0">
      <selection activeCell="E38" sqref="E38"/>
    </sheetView>
  </sheetViews>
  <sheetFormatPr defaultRowHeight="15"/>
  <cols>
    <col min="1" max="1" width="49.42578125" customWidth="1"/>
    <col min="2" max="2" width="19.42578125" customWidth="1"/>
    <col min="3" max="3" width="21" customWidth="1"/>
    <col min="4" max="4" width="15.28515625" customWidth="1"/>
    <col min="5" max="5" width="21.7109375" customWidth="1"/>
    <col min="6" max="6" width="21.42578125" customWidth="1"/>
    <col min="7" max="7" width="21.7109375" customWidth="1"/>
    <col min="8" max="8" width="22" customWidth="1"/>
    <col min="9" max="9" width="18.5703125" customWidth="1"/>
    <col min="10" max="10" width="17.42578125" customWidth="1"/>
    <col min="11" max="11" width="21" customWidth="1"/>
  </cols>
  <sheetData>
    <row r="1" spans="1:8" ht="15" customHeight="1">
      <c r="A1" s="336" t="s">
        <v>102</v>
      </c>
      <c r="B1" s="336"/>
      <c r="C1" s="336"/>
      <c r="D1" s="336"/>
      <c r="E1" s="336"/>
      <c r="F1" s="336"/>
      <c r="G1" s="336"/>
    </row>
    <row r="2" spans="1:8" ht="15" customHeight="1">
      <c r="A2" s="336"/>
      <c r="B2" s="336"/>
      <c r="C2" s="336"/>
      <c r="D2" s="336"/>
      <c r="E2" s="336"/>
      <c r="F2" s="336"/>
      <c r="G2" s="336"/>
    </row>
    <row r="3" spans="1:8" ht="15" customHeight="1">
      <c r="A3" s="336"/>
      <c r="B3" s="336"/>
      <c r="C3" s="336"/>
      <c r="D3" s="336"/>
      <c r="E3" s="336"/>
      <c r="F3" s="336"/>
      <c r="G3" s="336"/>
    </row>
    <row r="4" spans="1:8" ht="15" customHeight="1">
      <c r="A4" s="336"/>
      <c r="B4" s="336"/>
      <c r="C4" s="336"/>
      <c r="D4" s="336"/>
      <c r="E4" s="336"/>
      <c r="F4" s="336"/>
      <c r="G4" s="336"/>
    </row>
    <row r="5" spans="1:8" ht="21">
      <c r="A5" s="337" t="s">
        <v>1</v>
      </c>
      <c r="B5" s="337"/>
      <c r="C5" s="337"/>
      <c r="D5" s="337"/>
      <c r="E5" s="337"/>
      <c r="F5" s="337"/>
      <c r="G5" s="337"/>
    </row>
    <row r="6" spans="1:8" ht="20.25" customHeight="1">
      <c r="A6" s="11"/>
      <c r="B6" s="11"/>
      <c r="C6" s="11"/>
      <c r="D6" s="11"/>
      <c r="E6" s="11"/>
      <c r="F6" s="11"/>
      <c r="G6" s="11"/>
    </row>
    <row r="7" spans="1:8" ht="21" customHeight="1">
      <c r="A7" s="338" t="s">
        <v>103</v>
      </c>
      <c r="B7" s="338"/>
      <c r="C7" s="338"/>
      <c r="D7" s="338"/>
      <c r="E7" s="338"/>
      <c r="F7" s="338"/>
      <c r="G7" s="338"/>
      <c r="H7" s="338"/>
    </row>
    <row r="8" spans="1:8" ht="21" customHeight="1" thickBot="1">
      <c r="A8" s="338"/>
      <c r="B8" s="338"/>
      <c r="C8" s="338"/>
      <c r="D8" s="338"/>
      <c r="E8" s="338"/>
      <c r="F8" s="338"/>
      <c r="G8" s="338"/>
      <c r="H8" s="338"/>
    </row>
    <row r="9" spans="1:8" ht="39.75" customHeight="1" thickBot="1">
      <c r="A9" s="12" t="s">
        <v>4</v>
      </c>
      <c r="B9" s="13" t="s">
        <v>104</v>
      </c>
      <c r="C9" s="14" t="s">
        <v>55</v>
      </c>
      <c r="D9" s="14" t="s">
        <v>7</v>
      </c>
      <c r="E9" s="13" t="s">
        <v>105</v>
      </c>
      <c r="F9" s="13" t="s">
        <v>106</v>
      </c>
      <c r="G9" s="13" t="s">
        <v>107</v>
      </c>
      <c r="H9" s="13" t="s">
        <v>108</v>
      </c>
    </row>
    <row r="10" spans="1:8" ht="20.25" customHeight="1">
      <c r="A10" s="54" t="s">
        <v>109</v>
      </c>
      <c r="B10" s="69">
        <v>44924</v>
      </c>
      <c r="C10" s="15">
        <f t="shared" ref="C10:C11" si="0">B10</f>
        <v>44924</v>
      </c>
      <c r="D10" s="15">
        <f>C10+1</f>
        <v>44925</v>
      </c>
      <c r="E10" s="16"/>
      <c r="F10" s="16"/>
      <c r="G10" s="16"/>
      <c r="H10" s="17"/>
    </row>
    <row r="11" spans="1:8" ht="20.25" customHeight="1">
      <c r="A11" s="119" t="s">
        <v>110</v>
      </c>
      <c r="B11" s="63">
        <f>B10+3</f>
        <v>44927</v>
      </c>
      <c r="C11" s="63">
        <f t="shared" si="0"/>
        <v>44927</v>
      </c>
      <c r="D11" s="63">
        <f>D10+4</f>
        <v>44929</v>
      </c>
      <c r="E11" s="18">
        <f>D11+35</f>
        <v>44964</v>
      </c>
      <c r="F11" s="18">
        <f>E11+2</f>
        <v>44966</v>
      </c>
      <c r="G11" s="18">
        <f>F11+4</f>
        <v>44970</v>
      </c>
      <c r="H11" s="19">
        <f>G11+3</f>
        <v>44973</v>
      </c>
    </row>
    <row r="12" spans="1:8" ht="19.5" customHeight="1">
      <c r="A12" s="55" t="s">
        <v>111</v>
      </c>
      <c r="B12" s="111">
        <f>B10+7</f>
        <v>44931</v>
      </c>
      <c r="C12" s="112">
        <f t="shared" ref="C12:C17" si="1">B12</f>
        <v>44931</v>
      </c>
      <c r="D12" s="112">
        <f>C12+1</f>
        <v>44932</v>
      </c>
      <c r="E12" s="113"/>
      <c r="F12" s="113"/>
      <c r="G12" s="113"/>
      <c r="H12" s="114"/>
    </row>
    <row r="13" spans="1:8" ht="19.5" customHeight="1">
      <c r="A13" s="54" t="s">
        <v>112</v>
      </c>
      <c r="B13" s="63">
        <f>B12+3</f>
        <v>44934</v>
      </c>
      <c r="C13" s="63">
        <f t="shared" si="1"/>
        <v>44934</v>
      </c>
      <c r="D13" s="63">
        <f>D12+4</f>
        <v>44936</v>
      </c>
      <c r="E13" s="18">
        <f>D13+35</f>
        <v>44971</v>
      </c>
      <c r="F13" s="18">
        <f>E13+2</f>
        <v>44973</v>
      </c>
      <c r="G13" s="18">
        <f>F13+4</f>
        <v>44977</v>
      </c>
      <c r="H13" s="19">
        <f>G13+3</f>
        <v>44980</v>
      </c>
    </row>
    <row r="14" spans="1:8" ht="19.5" customHeight="1">
      <c r="A14" s="55" t="s">
        <v>113</v>
      </c>
      <c r="B14" s="63">
        <f t="shared" ref="B14:B19" si="2">B12+7</f>
        <v>44938</v>
      </c>
      <c r="C14" s="63">
        <f t="shared" si="1"/>
        <v>44938</v>
      </c>
      <c r="D14" s="63">
        <f>C14+1</f>
        <v>44939</v>
      </c>
      <c r="E14" s="20"/>
      <c r="F14" s="20"/>
      <c r="G14" s="20"/>
      <c r="H14" s="19"/>
    </row>
    <row r="15" spans="1:8" ht="19.5" customHeight="1">
      <c r="A15" s="54" t="s">
        <v>114</v>
      </c>
      <c r="B15" s="63">
        <f t="shared" si="2"/>
        <v>44941</v>
      </c>
      <c r="C15" s="63">
        <f t="shared" si="1"/>
        <v>44941</v>
      </c>
      <c r="D15" s="63">
        <f>D14+4</f>
        <v>44943</v>
      </c>
      <c r="E15" s="18">
        <f>D15+35</f>
        <v>44978</v>
      </c>
      <c r="F15" s="18">
        <f>E15+2</f>
        <v>44980</v>
      </c>
      <c r="G15" s="18">
        <f>F15+4</f>
        <v>44984</v>
      </c>
      <c r="H15" s="19">
        <f t="shared" ref="H15:H17" si="3">G15+3</f>
        <v>44987</v>
      </c>
    </row>
    <row r="16" spans="1:8" ht="19.5" customHeight="1">
      <c r="A16" s="54" t="s">
        <v>115</v>
      </c>
      <c r="B16" s="63">
        <f t="shared" si="2"/>
        <v>44945</v>
      </c>
      <c r="C16" s="63">
        <f t="shared" si="1"/>
        <v>44945</v>
      </c>
      <c r="D16" s="63">
        <f>C16+1</f>
        <v>44946</v>
      </c>
      <c r="E16" s="20"/>
      <c r="F16" s="20"/>
      <c r="G16" s="20"/>
      <c r="H16" s="19"/>
    </row>
    <row r="17" spans="1:9" ht="19.5" customHeight="1">
      <c r="A17" s="54" t="s">
        <v>116</v>
      </c>
      <c r="B17" s="63">
        <f t="shared" si="2"/>
        <v>44948</v>
      </c>
      <c r="C17" s="63">
        <f t="shared" si="1"/>
        <v>44948</v>
      </c>
      <c r="D17" s="63">
        <f>D16+4</f>
        <v>44950</v>
      </c>
      <c r="E17" s="18">
        <f>D17+35</f>
        <v>44985</v>
      </c>
      <c r="F17" s="18">
        <f>E17+2</f>
        <v>44987</v>
      </c>
      <c r="G17" s="18">
        <f>F17+4</f>
        <v>44991</v>
      </c>
      <c r="H17" s="19">
        <f t="shared" si="3"/>
        <v>44994</v>
      </c>
    </row>
    <row r="18" spans="1:9" ht="19.5" customHeight="1">
      <c r="A18" s="54" t="s">
        <v>117</v>
      </c>
      <c r="B18" s="63">
        <f t="shared" si="2"/>
        <v>44952</v>
      </c>
      <c r="C18" s="63">
        <f t="shared" ref="C18:C19" si="4">B18</f>
        <v>44952</v>
      </c>
      <c r="D18" s="63">
        <f>C18+1</f>
        <v>44953</v>
      </c>
      <c r="E18" s="20"/>
      <c r="F18" s="20"/>
      <c r="G18" s="20"/>
      <c r="H18" s="19"/>
    </row>
    <row r="19" spans="1:9" ht="19.5" customHeight="1">
      <c r="A19" s="54" t="s">
        <v>118</v>
      </c>
      <c r="B19" s="63">
        <f t="shared" si="2"/>
        <v>44955</v>
      </c>
      <c r="C19" s="63">
        <f t="shared" si="4"/>
        <v>44955</v>
      </c>
      <c r="D19" s="63">
        <f>D18+4</f>
        <v>44957</v>
      </c>
      <c r="E19" s="18">
        <f>D19+35</f>
        <v>44992</v>
      </c>
      <c r="F19" s="18">
        <f>E19+2</f>
        <v>44994</v>
      </c>
      <c r="G19" s="18">
        <f>F19+4</f>
        <v>44998</v>
      </c>
      <c r="H19" s="19">
        <f t="shared" ref="H19" si="5">G19+3</f>
        <v>45001</v>
      </c>
    </row>
    <row r="20" spans="1:9" ht="19.5" customHeight="1">
      <c r="A20" s="68"/>
      <c r="B20" s="243"/>
      <c r="C20" s="243"/>
      <c r="D20" s="243"/>
      <c r="E20" s="6"/>
      <c r="F20" s="6"/>
      <c r="G20" s="6"/>
      <c r="H20" s="6"/>
    </row>
    <row r="21" spans="1:9" ht="15.75">
      <c r="A21" s="22"/>
      <c r="B21" s="6"/>
      <c r="C21" s="6"/>
      <c r="D21" s="6"/>
      <c r="E21" s="6"/>
      <c r="F21" s="6"/>
      <c r="G21" s="23"/>
    </row>
    <row r="22" spans="1:9" ht="15.75" customHeight="1">
      <c r="A22" s="339" t="s">
        <v>119</v>
      </c>
      <c r="B22" s="339"/>
      <c r="C22" s="339"/>
      <c r="D22" s="339"/>
      <c r="E22" s="339"/>
      <c r="F22" s="339"/>
      <c r="G22" s="339"/>
      <c r="H22" s="339"/>
      <c r="I22" s="339"/>
    </row>
    <row r="23" spans="1:9" ht="28.5" customHeight="1" thickBot="1">
      <c r="A23" s="339"/>
      <c r="B23" s="339"/>
      <c r="C23" s="339"/>
      <c r="D23" s="339"/>
      <c r="E23" s="339"/>
      <c r="F23" s="339"/>
      <c r="G23" s="339"/>
      <c r="H23" s="339"/>
      <c r="I23" s="339"/>
    </row>
    <row r="24" spans="1:9" ht="30" customHeight="1" thickBot="1">
      <c r="A24" s="12" t="s">
        <v>4</v>
      </c>
      <c r="B24" s="64" t="s">
        <v>104</v>
      </c>
      <c r="C24" s="64" t="s">
        <v>55</v>
      </c>
      <c r="D24" s="64" t="s">
        <v>7</v>
      </c>
      <c r="E24" s="64" t="s">
        <v>120</v>
      </c>
      <c r="F24" s="64" t="s">
        <v>121</v>
      </c>
      <c r="G24" s="65" t="s">
        <v>122</v>
      </c>
      <c r="H24" s="66" t="s">
        <v>123</v>
      </c>
      <c r="I24" s="67" t="s">
        <v>124</v>
      </c>
    </row>
    <row r="25" spans="1:9">
      <c r="A25" s="256" t="s">
        <v>125</v>
      </c>
      <c r="B25" s="261">
        <v>45292</v>
      </c>
      <c r="C25" s="180">
        <f>B25</f>
        <v>45292</v>
      </c>
      <c r="D25" s="4">
        <f>C25</f>
        <v>45292</v>
      </c>
      <c r="E25" s="181"/>
      <c r="F25" s="181"/>
      <c r="G25" s="181"/>
      <c r="H25" s="181"/>
      <c r="I25" s="70"/>
    </row>
    <row r="26" spans="1:9">
      <c r="A26" s="256" t="s">
        <v>110</v>
      </c>
      <c r="B26" s="262">
        <f>B25+2</f>
        <v>45294</v>
      </c>
      <c r="C26" s="24">
        <f t="shared" ref="C26:C32" si="6">B26</f>
        <v>45294</v>
      </c>
      <c r="D26" s="9">
        <f>C26+2</f>
        <v>45296</v>
      </c>
      <c r="E26" s="163">
        <f>D26+35</f>
        <v>45331</v>
      </c>
      <c r="F26" s="163">
        <f>E26+2</f>
        <v>45333</v>
      </c>
      <c r="G26" s="163">
        <f>F26+2</f>
        <v>45335</v>
      </c>
      <c r="H26" s="163">
        <f>G26+3</f>
        <v>45338</v>
      </c>
      <c r="I26" s="19">
        <f>H26+3</f>
        <v>45341</v>
      </c>
    </row>
    <row r="27" spans="1:9">
      <c r="A27" s="256" t="s">
        <v>126</v>
      </c>
      <c r="B27" s="262">
        <f>B25+7</f>
        <v>45299</v>
      </c>
      <c r="C27" s="24">
        <f t="shared" si="6"/>
        <v>45299</v>
      </c>
      <c r="D27" s="9">
        <f>C27</f>
        <v>45299</v>
      </c>
      <c r="E27" s="182"/>
      <c r="F27" s="182"/>
      <c r="G27" s="182"/>
      <c r="H27" s="163"/>
      <c r="I27" s="19"/>
    </row>
    <row r="28" spans="1:9" ht="15.75">
      <c r="A28" s="84" t="s">
        <v>127</v>
      </c>
      <c r="B28" s="262">
        <f>B27+2</f>
        <v>45301</v>
      </c>
      <c r="C28" s="24">
        <f t="shared" si="6"/>
        <v>45301</v>
      </c>
      <c r="D28" s="9">
        <f>C28+2</f>
        <v>45303</v>
      </c>
      <c r="E28" s="163">
        <f>D28+35</f>
        <v>45338</v>
      </c>
      <c r="F28" s="163">
        <f>E28+2</f>
        <v>45340</v>
      </c>
      <c r="G28" s="163">
        <f>F28+2</f>
        <v>45342</v>
      </c>
      <c r="H28" s="163">
        <f>G28+3</f>
        <v>45345</v>
      </c>
      <c r="I28" s="19">
        <f>H28+3</f>
        <v>45348</v>
      </c>
    </row>
    <row r="29" spans="1:9">
      <c r="A29" s="256" t="s">
        <v>128</v>
      </c>
      <c r="B29" s="262">
        <f>B25+14</f>
        <v>45306</v>
      </c>
      <c r="C29" s="24">
        <f t="shared" si="6"/>
        <v>45306</v>
      </c>
      <c r="D29" s="9">
        <f>C29</f>
        <v>45306</v>
      </c>
      <c r="E29" s="182"/>
      <c r="F29" s="182"/>
      <c r="G29" s="182"/>
      <c r="H29" s="163"/>
      <c r="I29" s="19"/>
    </row>
    <row r="30" spans="1:9" ht="15.75">
      <c r="A30" s="84" t="s">
        <v>110</v>
      </c>
      <c r="B30" s="262">
        <f>B29+2</f>
        <v>45308</v>
      </c>
      <c r="C30" s="7">
        <f t="shared" si="6"/>
        <v>45308</v>
      </c>
      <c r="D30" s="9">
        <f>C30+2</f>
        <v>45310</v>
      </c>
      <c r="E30" s="163">
        <f>D30+35</f>
        <v>45345</v>
      </c>
      <c r="F30" s="163">
        <f>E30+2</f>
        <v>45347</v>
      </c>
      <c r="G30" s="163">
        <f>F30+2</f>
        <v>45349</v>
      </c>
      <c r="H30" s="163">
        <f>G30+3</f>
        <v>45352</v>
      </c>
      <c r="I30" s="19">
        <f>H30+3</f>
        <v>45355</v>
      </c>
    </row>
    <row r="31" spans="1:9">
      <c r="A31" s="256" t="s">
        <v>129</v>
      </c>
      <c r="B31" s="262">
        <f>B29+7</f>
        <v>45313</v>
      </c>
      <c r="C31" s="24">
        <f t="shared" si="6"/>
        <v>45313</v>
      </c>
      <c r="D31" s="9">
        <f>C31</f>
        <v>45313</v>
      </c>
      <c r="E31" s="182"/>
      <c r="F31" s="182"/>
      <c r="G31" s="182"/>
      <c r="H31" s="163"/>
      <c r="I31" s="19"/>
    </row>
    <row r="32" spans="1:9" ht="15.75">
      <c r="A32" s="84" t="s">
        <v>130</v>
      </c>
      <c r="B32" s="262">
        <f>B31+2</f>
        <v>45315</v>
      </c>
      <c r="C32" s="24">
        <f t="shared" si="6"/>
        <v>45315</v>
      </c>
      <c r="D32" s="9">
        <f>D30+7</f>
        <v>45317</v>
      </c>
      <c r="E32" s="163">
        <f>D32+35</f>
        <v>45352</v>
      </c>
      <c r="F32" s="163">
        <f>E32+2</f>
        <v>45354</v>
      </c>
      <c r="G32" s="163">
        <f>F32+2</f>
        <v>45356</v>
      </c>
      <c r="H32" s="163">
        <f>G32+3</f>
        <v>45359</v>
      </c>
      <c r="I32" s="19">
        <f>H32+3</f>
        <v>45362</v>
      </c>
    </row>
    <row r="33" spans="1:9">
      <c r="A33" s="256" t="s">
        <v>131</v>
      </c>
      <c r="B33" s="262">
        <f>B31+7</f>
        <v>45320</v>
      </c>
      <c r="C33" s="24">
        <f t="shared" ref="C33" si="7">B33</f>
        <v>45320</v>
      </c>
      <c r="D33" s="9">
        <f>C33</f>
        <v>45320</v>
      </c>
      <c r="E33" s="163"/>
      <c r="F33" s="163"/>
      <c r="G33" s="163"/>
      <c r="H33" s="163"/>
      <c r="I33" s="19"/>
    </row>
    <row r="34" spans="1:9" ht="15.75" thickBot="1">
      <c r="A34" s="256" t="s">
        <v>110</v>
      </c>
      <c r="B34" s="263">
        <f>B33+2</f>
        <v>45322</v>
      </c>
      <c r="C34" s="60">
        <f t="shared" ref="C34" si="8">B34</f>
        <v>45322</v>
      </c>
      <c r="D34" s="168">
        <f>D32+7</f>
        <v>45324</v>
      </c>
      <c r="E34" s="167">
        <f>D34+35</f>
        <v>45359</v>
      </c>
      <c r="F34" s="167">
        <f>E34+2</f>
        <v>45361</v>
      </c>
      <c r="G34" s="167">
        <f>F34+2</f>
        <v>45363</v>
      </c>
      <c r="H34" s="167">
        <f>G34+3</f>
        <v>45366</v>
      </c>
      <c r="I34" s="21">
        <f>H34+3</f>
        <v>45369</v>
      </c>
    </row>
    <row r="35" spans="1:9" ht="16.5" thickBot="1">
      <c r="A35" s="25"/>
      <c r="B35" s="10"/>
      <c r="C35" s="26"/>
      <c r="D35" s="26"/>
      <c r="E35" s="26"/>
      <c r="F35" s="27"/>
      <c r="G35" s="23"/>
    </row>
    <row r="36" spans="1:9" ht="16.5" thickBot="1">
      <c r="A36" s="340" t="s">
        <v>132</v>
      </c>
      <c r="B36" s="340"/>
      <c r="C36" s="340"/>
      <c r="D36" s="340"/>
      <c r="E36" s="340"/>
      <c r="F36" s="340"/>
      <c r="G36" s="23"/>
    </row>
    <row r="37" spans="1:9" ht="42.75" customHeight="1" thickBot="1">
      <c r="A37" s="28" t="s">
        <v>133</v>
      </c>
      <c r="B37" s="29" t="s">
        <v>134</v>
      </c>
      <c r="C37" s="30" t="s">
        <v>41</v>
      </c>
      <c r="D37" s="29" t="s">
        <v>7</v>
      </c>
      <c r="E37" s="31" t="s">
        <v>135</v>
      </c>
      <c r="F37" s="32" t="s">
        <v>136</v>
      </c>
      <c r="G37" s="23"/>
    </row>
    <row r="38" spans="1:9" ht="15.75">
      <c r="A38" s="116" t="s">
        <v>137</v>
      </c>
      <c r="B38" s="183">
        <v>45288</v>
      </c>
      <c r="C38" s="184">
        <f>B38+1</f>
        <v>45289</v>
      </c>
      <c r="D38" s="185">
        <f>C38+2</f>
        <v>45291</v>
      </c>
      <c r="E38" s="186">
        <f>D38+22</f>
        <v>45313</v>
      </c>
      <c r="F38" s="187">
        <f>E38+7</f>
        <v>45320</v>
      </c>
      <c r="G38" s="23"/>
    </row>
    <row r="39" spans="1:9" ht="15.75">
      <c r="A39" s="116" t="s">
        <v>138</v>
      </c>
      <c r="B39" s="117">
        <f>B38+7</f>
        <v>45295</v>
      </c>
      <c r="C39" s="188">
        <f>B39+1</f>
        <v>45296</v>
      </c>
      <c r="D39" s="189">
        <f>C39+2</f>
        <v>45298</v>
      </c>
      <c r="E39" s="190">
        <f t="shared" ref="E39" si="9">D39+22</f>
        <v>45320</v>
      </c>
      <c r="F39" s="191">
        <f t="shared" ref="F39" si="10">E39+7</f>
        <v>45327</v>
      </c>
      <c r="G39" s="23"/>
    </row>
    <row r="40" spans="1:9" ht="15.75">
      <c r="A40" s="116" t="s">
        <v>139</v>
      </c>
      <c r="B40" s="117">
        <f>B39+7</f>
        <v>45302</v>
      </c>
      <c r="C40" s="188">
        <f>B40+1</f>
        <v>45303</v>
      </c>
      <c r="D40" s="189">
        <f>C40+2</f>
        <v>45305</v>
      </c>
      <c r="E40" s="190">
        <f t="shared" ref="E40:E41" si="11">D40+22</f>
        <v>45327</v>
      </c>
      <c r="F40" s="191">
        <f t="shared" ref="F40:F41" si="12">E40+7</f>
        <v>45334</v>
      </c>
      <c r="G40" s="23"/>
    </row>
    <row r="41" spans="1:9" ht="15.75">
      <c r="A41" s="116" t="s">
        <v>140</v>
      </c>
      <c r="B41" s="117">
        <f t="shared" ref="B41:B42" si="13">B40+7</f>
        <v>45309</v>
      </c>
      <c r="C41" s="188">
        <f t="shared" ref="C41" si="14">B41+1</f>
        <v>45310</v>
      </c>
      <c r="D41" s="189">
        <f>C41+2</f>
        <v>45312</v>
      </c>
      <c r="E41" s="190">
        <f t="shared" si="11"/>
        <v>45334</v>
      </c>
      <c r="F41" s="191">
        <f t="shared" si="12"/>
        <v>45341</v>
      </c>
      <c r="G41" s="23"/>
    </row>
    <row r="42" spans="1:9" ht="15.75">
      <c r="A42" s="116" t="s">
        <v>141</v>
      </c>
      <c r="B42" s="117">
        <f t="shared" si="13"/>
        <v>45316</v>
      </c>
      <c r="C42" s="188">
        <f t="shared" ref="C42" si="15">B42+1</f>
        <v>45317</v>
      </c>
      <c r="D42" s="189">
        <f>C42+2</f>
        <v>45319</v>
      </c>
      <c r="E42" s="190">
        <f t="shared" ref="E42" si="16">D42+22</f>
        <v>45341</v>
      </c>
      <c r="F42" s="191">
        <f t="shared" ref="F42" si="17">E42+7</f>
        <v>45348</v>
      </c>
      <c r="G42" s="23"/>
    </row>
    <row r="43" spans="1:9" ht="15.75">
      <c r="A43" s="33"/>
      <c r="B43" s="35"/>
      <c r="C43" s="35"/>
      <c r="D43" s="35"/>
      <c r="E43" s="35"/>
      <c r="F43" s="36"/>
      <c r="G43" s="23"/>
    </row>
    <row r="44" spans="1:9" ht="16.5" thickBot="1">
      <c r="A44" s="33"/>
      <c r="B44" s="34"/>
      <c r="C44" s="34"/>
      <c r="D44" s="34"/>
      <c r="E44" s="35"/>
      <c r="F44" s="36"/>
      <c r="G44" s="23"/>
    </row>
    <row r="45" spans="1:9" ht="15.75">
      <c r="A45" s="346" t="s">
        <v>142</v>
      </c>
      <c r="B45" s="347"/>
      <c r="C45" s="347"/>
      <c r="D45" s="347"/>
      <c r="E45" s="347"/>
      <c r="F45" s="23"/>
    </row>
    <row r="46" spans="1:9" ht="20.25" customHeight="1" thickBot="1">
      <c r="A46" s="348" t="s">
        <v>143</v>
      </c>
      <c r="B46" s="349"/>
      <c r="C46" s="349"/>
      <c r="D46" s="349"/>
      <c r="E46" s="349"/>
      <c r="F46" s="23"/>
    </row>
    <row r="47" spans="1:9" ht="30">
      <c r="A47" s="192" t="s">
        <v>144</v>
      </c>
      <c r="B47" s="193" t="s">
        <v>40</v>
      </c>
      <c r="C47" s="41" t="s">
        <v>41</v>
      </c>
      <c r="D47" s="41" t="s">
        <v>7</v>
      </c>
      <c r="E47" s="194" t="s">
        <v>145</v>
      </c>
      <c r="F47" s="23"/>
    </row>
    <row r="48" spans="1:9" ht="15.75">
      <c r="A48" s="139" t="s">
        <v>146</v>
      </c>
      <c r="B48" s="9">
        <v>44929</v>
      </c>
      <c r="C48" s="9">
        <f>B48</f>
        <v>44929</v>
      </c>
      <c r="D48" s="9">
        <f>C48+2</f>
        <v>44931</v>
      </c>
      <c r="E48" s="9">
        <f>D48+21</f>
        <v>44952</v>
      </c>
      <c r="F48" s="23"/>
    </row>
    <row r="49" spans="1:7" ht="15" customHeight="1">
      <c r="A49" s="119" t="s">
        <v>147</v>
      </c>
      <c r="B49" s="37">
        <f>B48+7</f>
        <v>44936</v>
      </c>
      <c r="C49" s="37">
        <f>B49</f>
        <v>44936</v>
      </c>
      <c r="D49" s="37">
        <f>C49+2</f>
        <v>44938</v>
      </c>
      <c r="E49" s="9">
        <f>D49+21</f>
        <v>44959</v>
      </c>
      <c r="F49" s="23"/>
    </row>
    <row r="50" spans="1:7" ht="15.75">
      <c r="A50" s="119" t="s">
        <v>148</v>
      </c>
      <c r="B50" s="37">
        <f t="shared" ref="B50:B52" si="18">B49+7</f>
        <v>44943</v>
      </c>
      <c r="C50" s="37">
        <f t="shared" ref="C50:C51" si="19">B50</f>
        <v>44943</v>
      </c>
      <c r="D50" s="37">
        <f t="shared" ref="D50:D51" si="20">C50+2</f>
        <v>44945</v>
      </c>
      <c r="E50" s="9">
        <f t="shared" ref="E50:E51" si="21">D50+21</f>
        <v>44966</v>
      </c>
      <c r="F50" s="23"/>
    </row>
    <row r="51" spans="1:7" ht="15.75">
      <c r="A51" s="139" t="s">
        <v>149</v>
      </c>
      <c r="B51" s="37">
        <f t="shared" si="18"/>
        <v>44950</v>
      </c>
      <c r="C51" s="37">
        <f t="shared" si="19"/>
        <v>44950</v>
      </c>
      <c r="D51" s="37">
        <f t="shared" si="20"/>
        <v>44952</v>
      </c>
      <c r="E51" s="9">
        <f t="shared" si="21"/>
        <v>44973</v>
      </c>
      <c r="F51" s="23"/>
    </row>
    <row r="52" spans="1:7" ht="15.75">
      <c r="A52" s="139" t="s">
        <v>150</v>
      </c>
      <c r="B52" s="37">
        <f t="shared" si="18"/>
        <v>44957</v>
      </c>
      <c r="C52" s="37">
        <f t="shared" ref="C52" si="22">B52</f>
        <v>44957</v>
      </c>
      <c r="D52" s="37">
        <f t="shared" ref="D52" si="23">C52+2</f>
        <v>44959</v>
      </c>
      <c r="E52" s="9">
        <f t="shared" ref="E52" si="24">D52+21</f>
        <v>44980</v>
      </c>
      <c r="F52" s="23"/>
    </row>
    <row r="53" spans="1:7" ht="15.75">
      <c r="A53" s="38"/>
      <c r="B53" s="34"/>
      <c r="C53" s="34"/>
      <c r="D53" s="34"/>
      <c r="E53" s="35"/>
      <c r="F53" s="23"/>
    </row>
    <row r="54" spans="1:7" ht="16.5" thickBot="1">
      <c r="A54" s="38"/>
      <c r="B54" s="34"/>
      <c r="C54" s="34"/>
      <c r="D54" s="34"/>
      <c r="E54" s="35"/>
      <c r="F54" s="23"/>
    </row>
    <row r="55" spans="1:7" ht="15.75">
      <c r="A55" s="350" t="s">
        <v>151</v>
      </c>
      <c r="B55" s="351"/>
      <c r="C55" s="351"/>
      <c r="D55" s="351"/>
      <c r="E55" s="351"/>
      <c r="F55" s="23"/>
    </row>
    <row r="56" spans="1:7" ht="16.5" thickBot="1">
      <c r="A56" s="352" t="s">
        <v>143</v>
      </c>
      <c r="B56" s="353"/>
      <c r="C56" s="353"/>
      <c r="D56" s="353"/>
      <c r="E56" s="353"/>
      <c r="F56" s="23"/>
    </row>
    <row r="57" spans="1:7" ht="30.75">
      <c r="A57" s="212" t="s">
        <v>4</v>
      </c>
      <c r="B57" s="213" t="s">
        <v>152</v>
      </c>
      <c r="C57" s="213" t="s">
        <v>41</v>
      </c>
      <c r="D57" s="213" t="s">
        <v>7</v>
      </c>
      <c r="E57" s="214" t="s">
        <v>153</v>
      </c>
      <c r="F57" s="23"/>
    </row>
    <row r="58" spans="1:7" ht="15.75">
      <c r="A58" s="219" t="s">
        <v>154</v>
      </c>
      <c r="B58" s="215">
        <v>45289</v>
      </c>
      <c r="C58" s="216">
        <f>B58</f>
        <v>45289</v>
      </c>
      <c r="D58" s="215">
        <v>45294</v>
      </c>
      <c r="E58" s="216">
        <f>D58+22</f>
        <v>45316</v>
      </c>
      <c r="F58" s="23"/>
    </row>
    <row r="59" spans="1:7" ht="15.75">
      <c r="A59" s="244" t="s">
        <v>155</v>
      </c>
      <c r="B59" s="229">
        <v>45303</v>
      </c>
      <c r="C59" s="216">
        <f t="shared" ref="C59:C62" si="25">B59</f>
        <v>45303</v>
      </c>
      <c r="D59" s="215">
        <v>44940</v>
      </c>
      <c r="E59" s="216">
        <f t="shared" ref="E59:E62" si="26">D59+22</f>
        <v>44962</v>
      </c>
      <c r="F59" s="23"/>
    </row>
    <row r="60" spans="1:7" ht="15.75">
      <c r="A60" s="217" t="s">
        <v>156</v>
      </c>
      <c r="B60" s="229">
        <v>45303</v>
      </c>
      <c r="C60" s="216">
        <f t="shared" si="25"/>
        <v>45303</v>
      </c>
      <c r="D60" s="215">
        <v>44941</v>
      </c>
      <c r="E60" s="216">
        <f t="shared" si="26"/>
        <v>44963</v>
      </c>
      <c r="F60" s="23"/>
    </row>
    <row r="61" spans="1:7" ht="15.75">
      <c r="A61" s="218" t="s">
        <v>157</v>
      </c>
      <c r="B61" s="229">
        <v>45310</v>
      </c>
      <c r="C61" s="216">
        <f t="shared" si="25"/>
        <v>45310</v>
      </c>
      <c r="D61" s="216">
        <f t="shared" ref="D61:D62" si="27">C61+2</f>
        <v>45312</v>
      </c>
      <c r="E61" s="216">
        <f t="shared" si="26"/>
        <v>45334</v>
      </c>
      <c r="F61" s="36"/>
      <c r="G61" s="23"/>
    </row>
    <row r="62" spans="1:7" ht="15.75">
      <c r="A62" s="219" t="s">
        <v>158</v>
      </c>
      <c r="B62" s="229">
        <v>45317</v>
      </c>
      <c r="C62" s="216">
        <f t="shared" si="25"/>
        <v>45317</v>
      </c>
      <c r="D62" s="216">
        <f t="shared" si="27"/>
        <v>45319</v>
      </c>
      <c r="E62" s="216">
        <f t="shared" si="26"/>
        <v>45341</v>
      </c>
      <c r="F62" s="26"/>
      <c r="G62" s="23"/>
    </row>
    <row r="63" spans="1:7" ht="15.75">
      <c r="A63" s="220"/>
      <c r="B63" s="221"/>
      <c r="C63" s="221"/>
      <c r="D63" s="221"/>
      <c r="E63" s="221"/>
      <c r="F63" s="26"/>
      <c r="G63" s="23"/>
    </row>
    <row r="64" spans="1:7" ht="16.5" thickBot="1">
      <c r="A64" s="220"/>
      <c r="B64" s="221"/>
      <c r="C64" s="221"/>
      <c r="D64" s="221"/>
      <c r="E64" s="221"/>
      <c r="F64" s="26"/>
      <c r="G64" s="23"/>
    </row>
    <row r="65" spans="1:9">
      <c r="A65" s="356" t="s">
        <v>159</v>
      </c>
      <c r="B65" s="357"/>
      <c r="C65" s="357"/>
      <c r="D65" s="357"/>
      <c r="E65" s="357"/>
      <c r="F65" s="357"/>
      <c r="G65" s="357"/>
      <c r="H65" s="358"/>
    </row>
    <row r="66" spans="1:9" ht="30">
      <c r="A66" s="195" t="s">
        <v>133</v>
      </c>
      <c r="B66" s="196" t="s">
        <v>160</v>
      </c>
      <c r="C66" s="196" t="s">
        <v>41</v>
      </c>
      <c r="D66" s="196" t="s">
        <v>7</v>
      </c>
      <c r="E66" s="196" t="s">
        <v>161</v>
      </c>
      <c r="F66" s="196" t="s">
        <v>162</v>
      </c>
      <c r="G66" s="197" t="s">
        <v>163</v>
      </c>
      <c r="H66" s="198" t="s">
        <v>164</v>
      </c>
    </row>
    <row r="67" spans="1:9" ht="15.6" customHeight="1">
      <c r="A67" s="151" t="s">
        <v>165</v>
      </c>
      <c r="B67" s="73">
        <f>D67-4</f>
        <v>45292</v>
      </c>
      <c r="C67" s="73" t="s">
        <v>84</v>
      </c>
      <c r="D67" s="72">
        <v>45296</v>
      </c>
      <c r="E67" s="72">
        <f>D67+15</f>
        <v>45311</v>
      </c>
      <c r="F67" s="73">
        <f>E67+2</f>
        <v>45313</v>
      </c>
      <c r="G67" s="150">
        <f>F67+2</f>
        <v>45315</v>
      </c>
      <c r="H67" s="127">
        <f>G67+2</f>
        <v>45317</v>
      </c>
    </row>
    <row r="68" spans="1:9" ht="15.75">
      <c r="A68" s="151" t="s">
        <v>166</v>
      </c>
      <c r="B68" s="73">
        <f>D68-3</f>
        <v>45300</v>
      </c>
      <c r="C68" s="73" t="s">
        <v>84</v>
      </c>
      <c r="D68" s="72">
        <f>D67+7</f>
        <v>45303</v>
      </c>
      <c r="E68" s="72">
        <f t="shared" ref="E68" si="28">D68+15</f>
        <v>45318</v>
      </c>
      <c r="F68" s="73">
        <f t="shared" ref="F68:G68" si="29">E68+2</f>
        <v>45320</v>
      </c>
      <c r="G68" s="72">
        <f t="shared" si="29"/>
        <v>45322</v>
      </c>
      <c r="H68" s="127">
        <f>G68+2</f>
        <v>45324</v>
      </c>
      <c r="I68" s="62"/>
    </row>
    <row r="69" spans="1:9" ht="15.6" customHeight="1">
      <c r="A69" s="151" t="s">
        <v>167</v>
      </c>
      <c r="B69" s="73">
        <f>D69-3</f>
        <v>45307</v>
      </c>
      <c r="C69" s="73" t="s">
        <v>84</v>
      </c>
      <c r="D69" s="72">
        <f>D68+7</f>
        <v>45310</v>
      </c>
      <c r="E69" s="72">
        <f t="shared" ref="E69" si="30">D69+15</f>
        <v>45325</v>
      </c>
      <c r="F69" s="73">
        <f t="shared" ref="F69" si="31">E69+2</f>
        <v>45327</v>
      </c>
      <c r="G69" s="72">
        <f t="shared" ref="G69" si="32">F69+2</f>
        <v>45329</v>
      </c>
      <c r="H69" s="127">
        <f t="shared" ref="H69" si="33">G69+2</f>
        <v>45331</v>
      </c>
      <c r="I69" s="62"/>
    </row>
    <row r="70" spans="1:9" ht="15.75">
      <c r="A70" s="151" t="s">
        <v>168</v>
      </c>
      <c r="B70" s="73">
        <f>D70-3</f>
        <v>45314</v>
      </c>
      <c r="C70" s="73" t="s">
        <v>84</v>
      </c>
      <c r="D70" s="72">
        <f>D69+7</f>
        <v>45317</v>
      </c>
      <c r="E70" s="72">
        <f t="shared" ref="E70" si="34">D70+15</f>
        <v>45332</v>
      </c>
      <c r="F70" s="73">
        <f t="shared" ref="F70" si="35">E70+2</f>
        <v>45334</v>
      </c>
      <c r="G70" s="72">
        <f t="shared" ref="G70" si="36">F70+2</f>
        <v>45336</v>
      </c>
      <c r="H70" s="127">
        <f t="shared" ref="H70" si="37">G70+2</f>
        <v>45338</v>
      </c>
      <c r="I70" s="62"/>
    </row>
    <row r="71" spans="1:9" ht="15.75">
      <c r="A71" s="62"/>
      <c r="B71" s="86"/>
      <c r="C71" s="86"/>
      <c r="D71" s="35"/>
      <c r="E71" s="35"/>
      <c r="F71" s="87"/>
      <c r="G71" s="71"/>
      <c r="H71" s="62"/>
      <c r="I71" s="62"/>
    </row>
    <row r="72" spans="1:9" ht="15.75" thickBot="1">
      <c r="A72" s="74" t="s">
        <v>169</v>
      </c>
      <c r="B72" s="88"/>
      <c r="C72" s="88"/>
      <c r="D72" s="88"/>
      <c r="E72" s="88"/>
      <c r="F72" s="88"/>
      <c r="G72" s="88"/>
      <c r="H72" s="89"/>
      <c r="I72" s="62"/>
    </row>
    <row r="73" spans="1:9" ht="30">
      <c r="A73" s="40" t="s">
        <v>4</v>
      </c>
      <c r="B73" s="109" t="s">
        <v>160</v>
      </c>
      <c r="C73" s="41" t="s">
        <v>41</v>
      </c>
      <c r="D73" s="41" t="s">
        <v>7</v>
      </c>
      <c r="E73" s="41" t="s">
        <v>170</v>
      </c>
      <c r="F73" s="42" t="s">
        <v>161</v>
      </c>
      <c r="G73" s="41" t="s">
        <v>164</v>
      </c>
      <c r="H73" s="43" t="s">
        <v>162</v>
      </c>
      <c r="I73" s="62"/>
    </row>
    <row r="74" spans="1:9" ht="15.75">
      <c r="A74" s="141" t="s">
        <v>171</v>
      </c>
      <c r="B74" s="110">
        <f>D74-2</f>
        <v>45292</v>
      </c>
      <c r="C74" s="110" t="s">
        <v>84</v>
      </c>
      <c r="D74" s="95">
        <v>45294</v>
      </c>
      <c r="E74" s="95">
        <f>D74+8</f>
        <v>45302</v>
      </c>
      <c r="F74" s="96">
        <f t="shared" ref="F74" si="38">D74+17</f>
        <v>45311</v>
      </c>
      <c r="G74" s="97">
        <f t="shared" ref="G74" si="39">F74+3</f>
        <v>45314</v>
      </c>
      <c r="H74" s="98">
        <f>G74+2</f>
        <v>45316</v>
      </c>
      <c r="I74" s="62"/>
    </row>
    <row r="75" spans="1:9" ht="15.75">
      <c r="A75" s="71" t="s">
        <v>110</v>
      </c>
      <c r="B75" s="110">
        <f>D75-2</f>
        <v>45299</v>
      </c>
      <c r="C75" s="104" t="s">
        <v>84</v>
      </c>
      <c r="D75" s="105">
        <f>D74+7</f>
        <v>45301</v>
      </c>
      <c r="E75" s="105">
        <f>D75+8</f>
        <v>45309</v>
      </c>
      <c r="F75" s="106">
        <f t="shared" ref="F75" si="40">D75+17</f>
        <v>45318</v>
      </c>
      <c r="G75" s="107">
        <f t="shared" ref="G75" si="41">F75+3</f>
        <v>45321</v>
      </c>
      <c r="H75" s="108">
        <f>G75+2</f>
        <v>45323</v>
      </c>
      <c r="I75" s="62"/>
    </row>
    <row r="76" spans="1:9" ht="15.75">
      <c r="A76" s="287" t="s">
        <v>172</v>
      </c>
      <c r="B76" s="140">
        <f t="shared" ref="B76:B77" si="42">D76-2</f>
        <v>45306</v>
      </c>
      <c r="C76" s="90" t="s">
        <v>84</v>
      </c>
      <c r="D76" s="105">
        <f t="shared" ref="D76:D77" si="43">D75+7</f>
        <v>45308</v>
      </c>
      <c r="E76" s="91">
        <f>D76+8</f>
        <v>45316</v>
      </c>
      <c r="F76" s="92">
        <f>D76+17</f>
        <v>45325</v>
      </c>
      <c r="G76" s="93">
        <f>F76+3</f>
        <v>45328</v>
      </c>
      <c r="H76" s="94">
        <f>G76+2</f>
        <v>45330</v>
      </c>
      <c r="I76" s="62"/>
    </row>
    <row r="77" spans="1:9" ht="15.75">
      <c r="A77" s="141" t="s">
        <v>173</v>
      </c>
      <c r="B77" s="110">
        <f t="shared" si="42"/>
        <v>45313</v>
      </c>
      <c r="C77" s="110" t="s">
        <v>84</v>
      </c>
      <c r="D77" s="105">
        <f t="shared" si="43"/>
        <v>45315</v>
      </c>
      <c r="E77" s="95">
        <f>D77+8</f>
        <v>45323</v>
      </c>
      <c r="F77" s="96">
        <f>D77+17</f>
        <v>45332</v>
      </c>
      <c r="G77" s="97">
        <f>F77+3</f>
        <v>45335</v>
      </c>
      <c r="H77" s="98">
        <f>G77+2</f>
        <v>45337</v>
      </c>
      <c r="I77" s="62"/>
    </row>
    <row r="78" spans="1:9" ht="15.75">
      <c r="A78" s="99"/>
      <c r="B78" s="86"/>
      <c r="C78" s="100"/>
      <c r="D78" s="100"/>
      <c r="E78" s="100"/>
      <c r="F78" s="101"/>
      <c r="G78" s="102"/>
      <c r="H78" s="103"/>
      <c r="I78" s="62"/>
    </row>
    <row r="79" spans="1:9">
      <c r="A79" s="343" t="s">
        <v>174</v>
      </c>
      <c r="B79" s="343"/>
      <c r="C79" s="343"/>
      <c r="D79" s="343"/>
      <c r="E79" s="343"/>
      <c r="F79" s="343"/>
      <c r="G79" s="343"/>
      <c r="H79" s="343"/>
      <c r="I79" s="343"/>
    </row>
    <row r="80" spans="1:9" ht="30">
      <c r="A80" s="251" t="s">
        <v>133</v>
      </c>
      <c r="B80" s="196" t="s">
        <v>160</v>
      </c>
      <c r="C80" s="196" t="s">
        <v>41</v>
      </c>
      <c r="D80" s="196" t="s">
        <v>7</v>
      </c>
      <c r="E80" s="196" t="s">
        <v>175</v>
      </c>
      <c r="F80" s="196" t="s">
        <v>176</v>
      </c>
      <c r="G80" s="196" t="s">
        <v>162</v>
      </c>
      <c r="H80" s="196" t="s">
        <v>177</v>
      </c>
      <c r="I80" s="196" t="s">
        <v>178</v>
      </c>
    </row>
    <row r="81" spans="1:9" ht="15.75">
      <c r="A81" s="203" t="s">
        <v>179</v>
      </c>
      <c r="B81" s="72">
        <f>D81-3</f>
        <v>45296</v>
      </c>
      <c r="C81" s="252" t="s">
        <v>84</v>
      </c>
      <c r="D81" s="252">
        <v>45299</v>
      </c>
      <c r="E81" s="252">
        <f>D81+7</f>
        <v>45306</v>
      </c>
      <c r="F81" s="253">
        <f>D81+15</f>
        <v>45314</v>
      </c>
      <c r="G81" s="254">
        <f t="shared" ref="G81:H83" si="44">F81+2</f>
        <v>45316</v>
      </c>
      <c r="H81" s="255">
        <f t="shared" si="44"/>
        <v>45318</v>
      </c>
      <c r="I81" s="255">
        <f>H81+4</f>
        <v>45322</v>
      </c>
    </row>
    <row r="82" spans="1:9" ht="15.75">
      <c r="A82" s="256" t="s">
        <v>180</v>
      </c>
      <c r="B82" s="72">
        <f>D82-3</f>
        <v>45303</v>
      </c>
      <c r="C82" s="252" t="s">
        <v>84</v>
      </c>
      <c r="D82" s="252">
        <f>D81+7</f>
        <v>45306</v>
      </c>
      <c r="E82" s="252">
        <f>D82+7</f>
        <v>45313</v>
      </c>
      <c r="F82" s="253">
        <f>D82+15</f>
        <v>45321</v>
      </c>
      <c r="G82" s="254">
        <f t="shared" si="44"/>
        <v>45323</v>
      </c>
      <c r="H82" s="255">
        <f t="shared" si="44"/>
        <v>45325</v>
      </c>
      <c r="I82" s="255">
        <f>H82+4</f>
        <v>45329</v>
      </c>
    </row>
    <row r="83" spans="1:9" ht="15.75">
      <c r="A83" s="257" t="s">
        <v>110</v>
      </c>
      <c r="B83" s="72">
        <f>D83-3</f>
        <v>45310</v>
      </c>
      <c r="C83" s="252" t="s">
        <v>84</v>
      </c>
      <c r="D83" s="252">
        <f t="shared" ref="D83:D84" si="45">D82+7</f>
        <v>45313</v>
      </c>
      <c r="E83" s="252">
        <f>D83+7</f>
        <v>45320</v>
      </c>
      <c r="F83" s="253">
        <f>D83+15</f>
        <v>45328</v>
      </c>
      <c r="G83" s="254">
        <f t="shared" si="44"/>
        <v>45330</v>
      </c>
      <c r="H83" s="255">
        <f t="shared" si="44"/>
        <v>45332</v>
      </c>
      <c r="I83" s="255">
        <f>H83+4</f>
        <v>45336</v>
      </c>
    </row>
    <row r="84" spans="1:9" ht="15.75">
      <c r="A84" s="256" t="s">
        <v>181</v>
      </c>
      <c r="B84" s="72">
        <f t="shared" ref="B84" si="46">D84-3</f>
        <v>45317</v>
      </c>
      <c r="C84" s="252" t="s">
        <v>84</v>
      </c>
      <c r="D84" s="252">
        <f t="shared" si="45"/>
        <v>45320</v>
      </c>
      <c r="E84" s="252">
        <f>D84+7</f>
        <v>45327</v>
      </c>
      <c r="F84" s="253">
        <f>D84+15</f>
        <v>45335</v>
      </c>
      <c r="G84" s="254">
        <f t="shared" ref="G84" si="47">F84+2</f>
        <v>45337</v>
      </c>
      <c r="H84" s="255">
        <f t="shared" ref="H84" si="48">G84+2</f>
        <v>45339</v>
      </c>
      <c r="I84" s="255">
        <f>H84+4</f>
        <v>45343</v>
      </c>
    </row>
    <row r="85" spans="1:9" ht="15.75">
      <c r="A85" s="68"/>
      <c r="B85" s="35"/>
      <c r="C85" s="100"/>
      <c r="D85" s="100"/>
      <c r="E85" s="100"/>
      <c r="F85" s="207"/>
      <c r="G85" s="102"/>
      <c r="H85" s="103"/>
      <c r="I85" s="103"/>
    </row>
    <row r="86" spans="1:9" ht="15.75">
      <c r="A86" s="39"/>
      <c r="B86" s="26"/>
      <c r="C86" s="47"/>
      <c r="D86" s="44"/>
      <c r="E86" s="45"/>
      <c r="F86" s="46"/>
      <c r="G86" s="48"/>
    </row>
    <row r="87" spans="1:9" ht="15.75">
      <c r="A87" s="199" t="s">
        <v>182</v>
      </c>
      <c r="B87" s="199"/>
      <c r="C87" s="199"/>
      <c r="D87" s="199"/>
      <c r="E87" s="199"/>
      <c r="F87" s="199"/>
      <c r="G87" s="199"/>
    </row>
    <row r="88" spans="1:9" ht="36" customHeight="1">
      <c r="A88" s="200" t="s">
        <v>4</v>
      </c>
      <c r="B88" s="201" t="s">
        <v>104</v>
      </c>
      <c r="C88" s="201" t="s">
        <v>41</v>
      </c>
      <c r="D88" s="201" t="s">
        <v>7</v>
      </c>
      <c r="E88" s="201" t="s">
        <v>176</v>
      </c>
      <c r="F88" s="201" t="s">
        <v>183</v>
      </c>
      <c r="G88" s="202" t="s">
        <v>184</v>
      </c>
    </row>
    <row r="89" spans="1:9" ht="15.75" customHeight="1">
      <c r="A89" s="203" t="s">
        <v>185</v>
      </c>
      <c r="B89" s="204">
        <f>D89-2</f>
        <v>45296</v>
      </c>
      <c r="C89" s="205" t="s">
        <v>84</v>
      </c>
      <c r="D89" s="206">
        <v>45298</v>
      </c>
      <c r="E89" s="206">
        <f>D89+15</f>
        <v>45313</v>
      </c>
      <c r="F89" s="206">
        <f>D89+17</f>
        <v>45315</v>
      </c>
      <c r="G89" s="206">
        <f>F89+2</f>
        <v>45317</v>
      </c>
    </row>
    <row r="90" spans="1:9" ht="15.75" customHeight="1">
      <c r="A90" s="203" t="s">
        <v>186</v>
      </c>
      <c r="B90" s="204">
        <f t="shared" ref="B90" si="49">D90-2</f>
        <v>45303</v>
      </c>
      <c r="C90" s="205" t="s">
        <v>84</v>
      </c>
      <c r="D90" s="206">
        <f>D89+7</f>
        <v>45305</v>
      </c>
      <c r="E90" s="206">
        <f t="shared" ref="E90" si="50">D90+15</f>
        <v>45320</v>
      </c>
      <c r="F90" s="206">
        <f t="shared" ref="F90" si="51">D90+17</f>
        <v>45322</v>
      </c>
      <c r="G90" s="206">
        <f t="shared" ref="G90:G92" si="52">F90+2</f>
        <v>45324</v>
      </c>
    </row>
    <row r="91" spans="1:9" ht="15.75" customHeight="1">
      <c r="A91" s="203" t="s">
        <v>187</v>
      </c>
      <c r="B91" s="204">
        <f>D91-2</f>
        <v>45310</v>
      </c>
      <c r="C91" s="205" t="s">
        <v>84</v>
      </c>
      <c r="D91" s="206">
        <f t="shared" ref="D91:D92" si="53">D90+7</f>
        <v>45312</v>
      </c>
      <c r="E91" s="206">
        <f>D91+15</f>
        <v>45327</v>
      </c>
      <c r="F91" s="206">
        <f>D91+17</f>
        <v>45329</v>
      </c>
      <c r="G91" s="206">
        <f t="shared" si="52"/>
        <v>45331</v>
      </c>
    </row>
    <row r="92" spans="1:9" ht="15.75" customHeight="1">
      <c r="A92" s="203" t="s">
        <v>140</v>
      </c>
      <c r="B92" s="204">
        <f>D92-2</f>
        <v>45317</v>
      </c>
      <c r="C92" s="205" t="s">
        <v>84</v>
      </c>
      <c r="D92" s="206">
        <f t="shared" si="53"/>
        <v>45319</v>
      </c>
      <c r="E92" s="206">
        <f>D92+15</f>
        <v>45334</v>
      </c>
      <c r="F92" s="206">
        <f>D92+17</f>
        <v>45336</v>
      </c>
      <c r="G92" s="206">
        <f t="shared" si="52"/>
        <v>45338</v>
      </c>
    </row>
    <row r="93" spans="1:9" ht="19.5" customHeight="1">
      <c r="A93" s="76"/>
      <c r="B93" s="77"/>
      <c r="C93" s="78"/>
      <c r="D93" s="79"/>
      <c r="E93" s="79"/>
      <c r="F93" s="79"/>
      <c r="G93" s="79"/>
    </row>
    <row r="94" spans="1:9" ht="16.5" thickBot="1">
      <c r="A94" s="48"/>
      <c r="B94" s="49"/>
      <c r="C94" s="50"/>
      <c r="D94" s="50"/>
      <c r="E94" s="50"/>
      <c r="F94" s="50"/>
      <c r="G94" s="51"/>
    </row>
    <row r="95" spans="1:9" ht="26.25" customHeight="1" thickBot="1">
      <c r="A95" s="354" t="s">
        <v>188</v>
      </c>
      <c r="B95" s="355"/>
      <c r="C95" s="355"/>
      <c r="D95" s="355"/>
      <c r="E95" s="355"/>
      <c r="F95" s="355"/>
    </row>
    <row r="96" spans="1:9" ht="33" customHeight="1">
      <c r="A96" s="142" t="s">
        <v>4</v>
      </c>
      <c r="B96" s="143" t="s">
        <v>160</v>
      </c>
      <c r="C96" s="144" t="s">
        <v>41</v>
      </c>
      <c r="D96" s="145" t="s">
        <v>7</v>
      </c>
      <c r="E96" s="145" t="s">
        <v>189</v>
      </c>
      <c r="F96" s="146" t="s">
        <v>190</v>
      </c>
      <c r="G96" s="51"/>
      <c r="H96" s="51"/>
    </row>
    <row r="97" spans="1:8" ht="22.5" customHeight="1">
      <c r="A97" s="147" t="s">
        <v>191</v>
      </c>
      <c r="B97" s="59">
        <f>D97-3</f>
        <v>44924</v>
      </c>
      <c r="C97" s="148" t="s">
        <v>84</v>
      </c>
      <c r="D97" s="149">
        <v>44927</v>
      </c>
      <c r="E97" s="59">
        <v>44932</v>
      </c>
      <c r="F97" s="59">
        <v>44935</v>
      </c>
      <c r="G97" s="51"/>
      <c r="H97" s="51"/>
    </row>
    <row r="98" spans="1:8" ht="22.5" customHeight="1">
      <c r="A98" s="147" t="s">
        <v>192</v>
      </c>
      <c r="B98" s="59">
        <f t="shared" ref="B98:B100" si="54">D98-3</f>
        <v>44931</v>
      </c>
      <c r="C98" s="148" t="s">
        <v>84</v>
      </c>
      <c r="D98" s="59">
        <f>D97+7</f>
        <v>44934</v>
      </c>
      <c r="E98" s="59">
        <v>44939</v>
      </c>
      <c r="F98" s="59">
        <v>44942</v>
      </c>
      <c r="G98" s="51"/>
      <c r="H98" s="51"/>
    </row>
    <row r="99" spans="1:8" ht="22.5" customHeight="1">
      <c r="A99" s="147" t="s">
        <v>193</v>
      </c>
      <c r="B99" s="59">
        <f t="shared" si="54"/>
        <v>44938</v>
      </c>
      <c r="C99" s="148" t="s">
        <v>84</v>
      </c>
      <c r="D99" s="59">
        <f t="shared" ref="D99:D101" si="55">D98+7</f>
        <v>44941</v>
      </c>
      <c r="E99" s="59">
        <v>44946</v>
      </c>
      <c r="F99" s="59">
        <v>44949</v>
      </c>
      <c r="G99" s="51"/>
      <c r="H99" s="51"/>
    </row>
    <row r="100" spans="1:8" ht="22.5" customHeight="1">
      <c r="A100" s="147" t="s">
        <v>194</v>
      </c>
      <c r="B100" s="59">
        <f t="shared" si="54"/>
        <v>44945</v>
      </c>
      <c r="C100" s="148" t="s">
        <v>84</v>
      </c>
      <c r="D100" s="59">
        <f t="shared" si="55"/>
        <v>44948</v>
      </c>
      <c r="E100" s="59">
        <v>44953</v>
      </c>
      <c r="F100" s="59">
        <v>44956</v>
      </c>
      <c r="G100" s="51"/>
      <c r="H100" s="51"/>
    </row>
    <row r="101" spans="1:8" ht="22.5" customHeight="1">
      <c r="A101" s="147" t="s">
        <v>195</v>
      </c>
      <c r="B101" s="59">
        <f t="shared" ref="B101" si="56">D101-3</f>
        <v>44952</v>
      </c>
      <c r="C101" s="148" t="s">
        <v>84</v>
      </c>
      <c r="D101" s="59">
        <f t="shared" si="55"/>
        <v>44955</v>
      </c>
      <c r="E101" s="59">
        <v>44960</v>
      </c>
      <c r="F101" s="59">
        <v>44963</v>
      </c>
      <c r="G101" s="51"/>
      <c r="H101" s="51"/>
    </row>
    <row r="102" spans="1:8" ht="15.75">
      <c r="A102" s="52"/>
      <c r="B102" s="53"/>
      <c r="C102" s="53"/>
      <c r="D102" s="53"/>
      <c r="E102" s="53"/>
      <c r="F102" s="53"/>
      <c r="G102" s="51"/>
    </row>
    <row r="103" spans="1:8" ht="16.5" thickBot="1">
      <c r="A103" s="341" t="s">
        <v>196</v>
      </c>
      <c r="B103" s="342"/>
      <c r="C103" s="342"/>
      <c r="D103" s="342"/>
      <c r="E103" s="342"/>
      <c r="F103" s="342"/>
      <c r="G103" s="342"/>
    </row>
    <row r="104" spans="1:8" ht="30.75" thickBot="1">
      <c r="A104" s="122" t="s">
        <v>4</v>
      </c>
      <c r="B104" s="123" t="s">
        <v>160</v>
      </c>
      <c r="C104" s="124" t="s">
        <v>41</v>
      </c>
      <c r="D104" s="125" t="s">
        <v>7</v>
      </c>
      <c r="E104" s="125" t="s">
        <v>197</v>
      </c>
      <c r="F104" s="125" t="s">
        <v>198</v>
      </c>
      <c r="G104" s="126" t="s">
        <v>199</v>
      </c>
    </row>
    <row r="105" spans="1:8" ht="15.75">
      <c r="A105" s="118" t="s">
        <v>200</v>
      </c>
      <c r="B105" s="120">
        <f>D105-2</f>
        <v>45294</v>
      </c>
      <c r="C105" s="120" t="s">
        <v>84</v>
      </c>
      <c r="D105" s="120">
        <v>45296</v>
      </c>
      <c r="E105" s="120">
        <f>D105+10</f>
        <v>45306</v>
      </c>
      <c r="F105" s="120">
        <f>D105+13</f>
        <v>45309</v>
      </c>
      <c r="G105" s="121">
        <f>D105+17</f>
        <v>45313</v>
      </c>
    </row>
    <row r="106" spans="1:8" ht="15.75">
      <c r="A106" s="118" t="s">
        <v>201</v>
      </c>
      <c r="B106" s="57">
        <f t="shared" ref="B106:B108" si="57">D106-2</f>
        <v>45301</v>
      </c>
      <c r="C106" s="57" t="s">
        <v>84</v>
      </c>
      <c r="D106" s="57">
        <f>D105+7</f>
        <v>45303</v>
      </c>
      <c r="E106" s="57">
        <f>D106+10</f>
        <v>45313</v>
      </c>
      <c r="F106" s="57">
        <f>D106+13</f>
        <v>45316</v>
      </c>
      <c r="G106" s="58">
        <f>D106+17</f>
        <v>45320</v>
      </c>
    </row>
    <row r="107" spans="1:8" ht="15.75">
      <c r="A107" s="118" t="s">
        <v>202</v>
      </c>
      <c r="B107" s="57">
        <f t="shared" si="57"/>
        <v>45308</v>
      </c>
      <c r="C107" s="57" t="s">
        <v>84</v>
      </c>
      <c r="D107" s="57">
        <f t="shared" ref="D107:D108" si="58">D106+7</f>
        <v>45310</v>
      </c>
      <c r="E107" s="57">
        <f>D107+10</f>
        <v>45320</v>
      </c>
      <c r="F107" s="57">
        <f>D107+13</f>
        <v>45323</v>
      </c>
      <c r="G107" s="58">
        <f>D107+17</f>
        <v>45327</v>
      </c>
    </row>
    <row r="108" spans="1:8" ht="15.75">
      <c r="A108" s="118" t="s">
        <v>203</v>
      </c>
      <c r="B108" s="57">
        <f t="shared" si="57"/>
        <v>45315</v>
      </c>
      <c r="C108" s="57" t="s">
        <v>84</v>
      </c>
      <c r="D108" s="57">
        <f t="shared" si="58"/>
        <v>45317</v>
      </c>
      <c r="E108" s="57">
        <f>D108+10</f>
        <v>45327</v>
      </c>
      <c r="F108" s="57">
        <f>D108+13</f>
        <v>45330</v>
      </c>
      <c r="G108" s="58">
        <f>D108+17</f>
        <v>45334</v>
      </c>
    </row>
    <row r="109" spans="1:8" ht="15.75">
      <c r="A109" s="245"/>
      <c r="B109" s="246"/>
      <c r="C109" s="246"/>
      <c r="D109" s="53"/>
      <c r="E109" s="53"/>
      <c r="F109" s="53"/>
    </row>
    <row r="110" spans="1:8">
      <c r="A110" s="115"/>
      <c r="B110" s="61"/>
      <c r="C110" s="61"/>
      <c r="D110" s="61"/>
      <c r="E110" s="61"/>
      <c r="F110" s="61"/>
      <c r="G110" s="62"/>
    </row>
    <row r="111" spans="1:8" ht="17.850000000000001" customHeight="1">
      <c r="A111" s="81" t="s">
        <v>204</v>
      </c>
      <c r="B111" s="82" t="s">
        <v>205</v>
      </c>
      <c r="C111" s="82" t="s">
        <v>205</v>
      </c>
      <c r="D111" s="82" t="s">
        <v>205</v>
      </c>
      <c r="E111" s="344" t="s">
        <v>205</v>
      </c>
      <c r="F111" s="345"/>
    </row>
    <row r="112" spans="1:8" ht="30.75">
      <c r="A112" s="83" t="s">
        <v>4</v>
      </c>
      <c r="B112" s="80" t="s">
        <v>160</v>
      </c>
      <c r="C112" s="80" t="s">
        <v>41</v>
      </c>
      <c r="D112" s="152" t="s">
        <v>7</v>
      </c>
      <c r="E112" s="153" t="s">
        <v>206</v>
      </c>
      <c r="F112" s="152" t="s">
        <v>207</v>
      </c>
    </row>
    <row r="113" spans="1:7" ht="15.75">
      <c r="A113" s="260" t="s">
        <v>208</v>
      </c>
      <c r="B113" s="264"/>
      <c r="C113" s="75"/>
      <c r="D113" s="265"/>
      <c r="E113" s="266"/>
      <c r="F113" s="267"/>
    </row>
    <row r="114" spans="1:7" ht="15.75">
      <c r="A114" s="260"/>
      <c r="B114" s="247"/>
      <c r="C114" s="75"/>
      <c r="D114" s="250"/>
      <c r="E114" s="248"/>
      <c r="F114" s="249"/>
    </row>
    <row r="115" spans="1:7" ht="15.75">
      <c r="A115" s="84"/>
      <c r="B115" s="247"/>
      <c r="C115" s="75"/>
      <c r="D115" s="250"/>
      <c r="E115" s="248"/>
      <c r="F115" s="249"/>
    </row>
    <row r="116" spans="1:7" ht="15.75">
      <c r="A116" s="84"/>
      <c r="B116" s="247"/>
      <c r="C116" s="75"/>
      <c r="D116" s="250"/>
      <c r="E116" s="248"/>
      <c r="F116" s="249"/>
    </row>
    <row r="117" spans="1:7" ht="15.75">
      <c r="A117" s="84"/>
      <c r="B117" s="247"/>
      <c r="C117" s="75"/>
      <c r="D117" s="250"/>
      <c r="E117" s="248"/>
      <c r="F117" s="249"/>
    </row>
    <row r="122" spans="1:7" ht="27" customHeight="1">
      <c r="A122" s="333" t="s">
        <v>209</v>
      </c>
      <c r="B122" s="334"/>
      <c r="C122" s="334"/>
      <c r="D122" s="334"/>
      <c r="E122" s="334"/>
      <c r="F122" s="334"/>
      <c r="G122" s="335"/>
    </row>
    <row r="123" spans="1:7" ht="32.25" customHeight="1">
      <c r="A123" s="297" t="s">
        <v>4</v>
      </c>
      <c r="B123" s="80" t="s">
        <v>160</v>
      </c>
      <c r="C123" s="80" t="s">
        <v>41</v>
      </c>
      <c r="D123" s="298" t="s">
        <v>7</v>
      </c>
      <c r="E123" s="298" t="s">
        <v>210</v>
      </c>
      <c r="F123" s="298" t="s">
        <v>211</v>
      </c>
      <c r="G123" s="298" t="s">
        <v>212</v>
      </c>
    </row>
    <row r="124" spans="1:7" ht="32.25" customHeight="1">
      <c r="A124" s="301" t="s">
        <v>213</v>
      </c>
      <c r="B124" s="302">
        <v>44928</v>
      </c>
      <c r="C124" s="303" t="s">
        <v>84</v>
      </c>
      <c r="D124" s="302">
        <v>44930</v>
      </c>
      <c r="E124" s="302">
        <v>44945</v>
      </c>
      <c r="F124" s="302">
        <v>44949</v>
      </c>
      <c r="G124" s="302">
        <v>44953</v>
      </c>
    </row>
    <row r="125" spans="1:7" ht="24.75" customHeight="1">
      <c r="A125" s="304" t="s">
        <v>214</v>
      </c>
      <c r="B125" s="299">
        <v>44935</v>
      </c>
      <c r="C125" s="300" t="s">
        <v>84</v>
      </c>
      <c r="D125" s="299">
        <v>44937</v>
      </c>
      <c r="E125" s="299">
        <v>44952</v>
      </c>
      <c r="F125" s="299">
        <v>44956</v>
      </c>
      <c r="G125" s="299">
        <v>44960</v>
      </c>
    </row>
    <row r="126" spans="1:7" ht="24.75" customHeight="1">
      <c r="A126" s="304" t="s">
        <v>215</v>
      </c>
      <c r="B126" s="299">
        <v>44942</v>
      </c>
      <c r="C126" s="300" t="s">
        <v>84</v>
      </c>
      <c r="D126" s="299">
        <v>44944</v>
      </c>
      <c r="E126" s="299">
        <v>44959</v>
      </c>
      <c r="F126" s="299">
        <v>44963</v>
      </c>
      <c r="G126" s="299">
        <v>44967</v>
      </c>
    </row>
    <row r="127" spans="1:7" ht="24.75" customHeight="1">
      <c r="A127" s="304" t="s">
        <v>216</v>
      </c>
      <c r="B127" s="299">
        <v>44949</v>
      </c>
      <c r="C127" s="300" t="s">
        <v>84</v>
      </c>
      <c r="D127" s="299">
        <v>44951</v>
      </c>
      <c r="E127" s="299">
        <v>44966</v>
      </c>
      <c r="F127" s="299">
        <v>44970</v>
      </c>
      <c r="G127" s="305">
        <v>44974</v>
      </c>
    </row>
  </sheetData>
  <mergeCells count="15">
    <mergeCell ref="A122:G122"/>
    <mergeCell ref="A1:G4"/>
    <mergeCell ref="A5:G5"/>
    <mergeCell ref="A7:H8"/>
    <mergeCell ref="A22:I23"/>
    <mergeCell ref="A36:F36"/>
    <mergeCell ref="A103:G103"/>
    <mergeCell ref="A79:I79"/>
    <mergeCell ref="E111:F111"/>
    <mergeCell ref="A45:E45"/>
    <mergeCell ref="A46:E46"/>
    <mergeCell ref="A55:E55"/>
    <mergeCell ref="A56:E56"/>
    <mergeCell ref="A95:F95"/>
    <mergeCell ref="A65:H65"/>
  </mergeCells>
  <phoneticPr fontId="45" type="noConversion"/>
  <pageMargins left="0.7" right="0.7" top="0.75" bottom="0.75" header="0.3" footer="0.3"/>
  <pageSetup scale="3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8" ma:contentTypeDescription="新建文档。" ma:contentTypeScope="" ma:versionID="36e3fa76f6a664bf119934b9e5c001e5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1daa5f09d61a15e8b224c718db3bf551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EDAFF9-B294-474B-80E0-1E0A00329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FAD661-82B5-4508-89AD-6671158138FA}">
  <ds:schemaRefs>
    <ds:schemaRef ds:uri="c24537aa-7a59-40f9-8184-ac5376a9b6b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633ee1cc-3fe0-4a49-a704-20ce586fd042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2023-12-19T06:33:32Z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