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8920" windowHeight="15840"/>
  </bookViews>
  <sheets>
    <sheet name="FUZ-NGB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C26" i="1"/>
  <c r="B26" i="1"/>
  <c r="I68" i="1"/>
  <c r="J67" i="1"/>
  <c r="K67" i="1" s="1"/>
  <c r="L67" i="1" s="1"/>
  <c r="M67" i="1" s="1"/>
  <c r="N67" i="1" s="1"/>
  <c r="G68" i="1"/>
  <c r="H68" i="1" s="1"/>
  <c r="G67" i="1"/>
  <c r="H67" i="1" s="1"/>
  <c r="E68" i="1"/>
  <c r="D68" i="1" s="1"/>
  <c r="C68" i="1" s="1"/>
  <c r="E67" i="1"/>
  <c r="D67" i="1" s="1"/>
  <c r="C67" i="1" s="1"/>
  <c r="D124" i="2"/>
  <c r="E123" i="2"/>
  <c r="F123" i="2"/>
  <c r="G123" i="2"/>
  <c r="G120" i="2"/>
  <c r="F120" i="2"/>
  <c r="E120" i="2"/>
  <c r="B123" i="2"/>
  <c r="B120" i="2"/>
  <c r="D121" i="2"/>
  <c r="D111" i="2"/>
  <c r="D88" i="2"/>
  <c r="B64" i="2"/>
  <c r="D57" i="2"/>
  <c r="E57" i="2" s="1"/>
  <c r="E56" i="2"/>
  <c r="C56" i="2"/>
  <c r="B56" i="2" s="1"/>
  <c r="C46" i="2"/>
  <c r="B46" i="2" s="1"/>
  <c r="D47" i="2"/>
  <c r="E47" i="2" s="1"/>
  <c r="E46" i="2"/>
  <c r="B37" i="2"/>
  <c r="B38" i="2" s="1"/>
  <c r="B39" i="2" s="1"/>
  <c r="B40" i="2" s="1"/>
  <c r="B41" i="2" s="1"/>
  <c r="C38" i="2"/>
  <c r="C39" i="2" s="1"/>
  <c r="C40" i="2" s="1"/>
  <c r="C41" i="2" s="1"/>
  <c r="D38" i="2"/>
  <c r="E38" i="2" s="1"/>
  <c r="F38" i="2" s="1"/>
  <c r="E37" i="2"/>
  <c r="F37" i="2" s="1"/>
  <c r="E60" i="1"/>
  <c r="E58" i="1"/>
  <c r="E59" i="1"/>
  <c r="I60" i="1"/>
  <c r="H60" i="1"/>
  <c r="G60" i="1"/>
  <c r="F60" i="1"/>
  <c r="B60" i="1"/>
  <c r="E33" i="1"/>
  <c r="E34" i="1" s="1"/>
  <c r="E35" i="1" s="1"/>
  <c r="D33" i="1"/>
  <c r="D34" i="1" s="1"/>
  <c r="D35" i="1" s="1"/>
  <c r="C33" i="1"/>
  <c r="C34" i="1" s="1"/>
  <c r="C35" i="1" s="1"/>
  <c r="B33" i="1"/>
  <c r="B34" i="1" s="1"/>
  <c r="B35" i="1" s="1"/>
  <c r="G18" i="1"/>
  <c r="G19" i="1" s="1"/>
  <c r="G20" i="1" s="1"/>
  <c r="F18" i="1"/>
  <c r="F19" i="1" s="1"/>
  <c r="F20" i="1" s="1"/>
  <c r="E18" i="1"/>
  <c r="E19" i="1" s="1"/>
  <c r="E20" i="1" s="1"/>
  <c r="D18" i="1"/>
  <c r="D19" i="1" s="1"/>
  <c r="D20" i="1" s="1"/>
  <c r="C18" i="1"/>
  <c r="C19" i="1" s="1"/>
  <c r="C20" i="1" s="1"/>
  <c r="B18" i="1"/>
  <c r="B19" i="1" s="1"/>
  <c r="B20" i="1" s="1"/>
  <c r="D10" i="1"/>
  <c r="E10" i="1" s="1"/>
  <c r="F10" i="1" s="1"/>
  <c r="G10" i="1" s="1"/>
  <c r="H10" i="1" s="1"/>
  <c r="E9" i="1"/>
  <c r="F9" i="1" s="1"/>
  <c r="G9" i="1" s="1"/>
  <c r="H9" i="1" s="1"/>
  <c r="C9" i="1"/>
  <c r="B9" i="1" s="1"/>
  <c r="E95" i="2"/>
  <c r="F95" i="2" s="1"/>
  <c r="E110" i="2"/>
  <c r="F110" i="2" s="1"/>
  <c r="B111" i="2"/>
  <c r="B110" i="2"/>
  <c r="J68" i="1" l="1"/>
  <c r="K68" i="1" s="1"/>
  <c r="L68" i="1" s="1"/>
  <c r="M68" i="1" s="1"/>
  <c r="N68" i="1" s="1"/>
  <c r="E111" i="2"/>
  <c r="F111" i="2" s="1"/>
  <c r="D112" i="2"/>
  <c r="E121" i="2"/>
  <c r="F121" i="2"/>
  <c r="G121" i="2"/>
  <c r="B121" i="2"/>
  <c r="D122" i="2"/>
  <c r="E124" i="2"/>
  <c r="F124" i="2"/>
  <c r="G124" i="2"/>
  <c r="B124" i="2"/>
  <c r="E112" i="2"/>
  <c r="F112" i="2" s="1"/>
  <c r="D39" i="2"/>
  <c r="D40" i="2" s="1"/>
  <c r="D41" i="2" s="1"/>
  <c r="E41" i="2" s="1"/>
  <c r="F41" i="2" s="1"/>
  <c r="D58" i="2"/>
  <c r="C58" i="2" s="1"/>
  <c r="B58" i="2" s="1"/>
  <c r="C57" i="2"/>
  <c r="B57" i="2" s="1"/>
  <c r="C47" i="2"/>
  <c r="B47" i="2" s="1"/>
  <c r="D48" i="2"/>
  <c r="E39" i="2"/>
  <c r="F39" i="2" s="1"/>
  <c r="C10" i="1"/>
  <c r="B10" i="1" s="1"/>
  <c r="D11" i="1"/>
  <c r="B57" i="1"/>
  <c r="B58" i="1"/>
  <c r="B59" i="1"/>
  <c r="B56" i="1"/>
  <c r="D47" i="1"/>
  <c r="B41" i="1"/>
  <c r="C41" i="1" s="1"/>
  <c r="C40" i="1"/>
  <c r="D40" i="1"/>
  <c r="F40" i="1" s="1"/>
  <c r="I59" i="1"/>
  <c r="I58" i="1"/>
  <c r="I57" i="1"/>
  <c r="I56" i="1"/>
  <c r="F59" i="1"/>
  <c r="G59" i="1"/>
  <c r="H59" i="1"/>
  <c r="H58" i="1"/>
  <c r="G58" i="1"/>
  <c r="F58" i="1"/>
  <c r="H57" i="1"/>
  <c r="G57" i="1"/>
  <c r="F57" i="1"/>
  <c r="E57" i="1"/>
  <c r="H56" i="1"/>
  <c r="G56" i="1"/>
  <c r="F56" i="1"/>
  <c r="E56" i="1"/>
  <c r="B79" i="2"/>
  <c r="E79" i="2"/>
  <c r="F79" i="2"/>
  <c r="G79" i="2" s="1"/>
  <c r="H79" i="2" s="1"/>
  <c r="I79" i="2" s="1"/>
  <c r="D89" i="2"/>
  <c r="D90" i="2" s="1"/>
  <c r="E122" i="2" l="1"/>
  <c r="F122" i="2"/>
  <c r="G122" i="2"/>
  <c r="B122" i="2"/>
  <c r="B112" i="2"/>
  <c r="D113" i="2"/>
  <c r="E58" i="2"/>
  <c r="D59" i="2"/>
  <c r="E48" i="2"/>
  <c r="D49" i="2"/>
  <c r="C48" i="2"/>
  <c r="B48" i="2" s="1"/>
  <c r="E11" i="1"/>
  <c r="F11" i="1" s="1"/>
  <c r="G11" i="1" s="1"/>
  <c r="H11" i="1" s="1"/>
  <c r="D12" i="1"/>
  <c r="C11" i="1"/>
  <c r="B11" i="1" s="1"/>
  <c r="B42" i="1"/>
  <c r="B43" i="1" s="1"/>
  <c r="D41" i="1"/>
  <c r="G41" i="1" s="1"/>
  <c r="E40" i="1"/>
  <c r="I40" i="1"/>
  <c r="H40" i="1"/>
  <c r="G40" i="1"/>
  <c r="E113" i="2" l="1"/>
  <c r="F113" i="2" s="1"/>
  <c r="B113" i="2"/>
  <c r="D114" i="2"/>
  <c r="E59" i="2"/>
  <c r="D60" i="2"/>
  <c r="C59" i="2"/>
  <c r="B59" i="2" s="1"/>
  <c r="E49" i="2"/>
  <c r="D50" i="2"/>
  <c r="C49" i="2"/>
  <c r="B49" i="2" s="1"/>
  <c r="E41" i="1"/>
  <c r="H41" i="1"/>
  <c r="E12" i="1"/>
  <c r="F12" i="1" s="1"/>
  <c r="G12" i="1" s="1"/>
  <c r="H12" i="1" s="1"/>
  <c r="C12" i="1"/>
  <c r="B12" i="1" s="1"/>
  <c r="F41" i="1"/>
  <c r="I41" i="1"/>
  <c r="C42" i="1"/>
  <c r="D42" i="1"/>
  <c r="D43" i="1"/>
  <c r="C43" i="1"/>
  <c r="E114" i="2" l="1"/>
  <c r="F114" i="2" s="1"/>
  <c r="B114" i="2"/>
  <c r="C60" i="2"/>
  <c r="B60" i="2" s="1"/>
  <c r="E60" i="2"/>
  <c r="E50" i="2"/>
  <c r="C50" i="2"/>
  <c r="B50" i="2" s="1"/>
  <c r="G42" i="1"/>
  <c r="F42" i="1"/>
  <c r="I42" i="1"/>
  <c r="H42" i="1"/>
  <c r="E42" i="1"/>
  <c r="G43" i="1"/>
  <c r="E43" i="1"/>
  <c r="F43" i="1"/>
  <c r="I43" i="1"/>
  <c r="H43" i="1"/>
  <c r="D65" i="2"/>
  <c r="B95" i="2"/>
  <c r="D73" i="2"/>
  <c r="D74" i="2" s="1"/>
  <c r="D75" i="2" s="1"/>
  <c r="E75" i="2" l="1"/>
  <c r="F75" i="2"/>
  <c r="G75" i="2" s="1"/>
  <c r="H75" i="2" s="1"/>
  <c r="B75" i="2"/>
  <c r="B65" i="2"/>
  <c r="D66" i="2"/>
  <c r="D67" i="2" s="1"/>
  <c r="B73" i="2"/>
  <c r="B90" i="2"/>
  <c r="B88" i="2"/>
  <c r="B87" i="2"/>
  <c r="B72" i="2"/>
  <c r="D96" i="2"/>
  <c r="B67" i="2" l="1"/>
  <c r="E67" i="2"/>
  <c r="F67" i="2" s="1"/>
  <c r="G67" i="2" s="1"/>
  <c r="H67" i="2" s="1"/>
  <c r="D68" i="2"/>
  <c r="B96" i="2"/>
  <c r="E96" i="2"/>
  <c r="F96" i="2" s="1"/>
  <c r="B66" i="2"/>
  <c r="B74" i="2"/>
  <c r="D97" i="2"/>
  <c r="B97" i="2" s="1"/>
  <c r="B89" i="2"/>
  <c r="B12" i="2"/>
  <c r="C47" i="1"/>
  <c r="B48" i="1"/>
  <c r="B68" i="2" l="1"/>
  <c r="E68" i="2"/>
  <c r="F68" i="2" s="1"/>
  <c r="G68" i="2" s="1"/>
  <c r="H68" i="2" s="1"/>
  <c r="E97" i="2"/>
  <c r="F97" i="2" s="1"/>
  <c r="B49" i="1"/>
  <c r="D49" i="1" s="1"/>
  <c r="D48" i="1"/>
  <c r="G47" i="1"/>
  <c r="H47" i="1"/>
  <c r="I47" i="1" s="1"/>
  <c r="D98" i="2"/>
  <c r="E98" i="2" s="1"/>
  <c r="F98" i="2" s="1"/>
  <c r="E47" i="1"/>
  <c r="F47" i="1"/>
  <c r="C48" i="1"/>
  <c r="B50" i="1" l="1"/>
  <c r="C49" i="1"/>
  <c r="D50" i="1"/>
  <c r="B51" i="1"/>
  <c r="B98" i="2"/>
  <c r="G48" i="1"/>
  <c r="H48" i="1"/>
  <c r="I48" i="1" s="1"/>
  <c r="G49" i="1"/>
  <c r="H49" i="1"/>
  <c r="I49" i="1" s="1"/>
  <c r="C50" i="1"/>
  <c r="E48" i="1"/>
  <c r="F48" i="1"/>
  <c r="F49" i="1"/>
  <c r="E49" i="1"/>
  <c r="F50" i="1" l="1"/>
  <c r="D51" i="1"/>
  <c r="C51" i="1"/>
  <c r="H50" i="1"/>
  <c r="I50" i="1" s="1"/>
  <c r="G50" i="1"/>
  <c r="E50" i="1"/>
  <c r="H51" i="1" l="1"/>
  <c r="I51" i="1" s="1"/>
  <c r="G51" i="1"/>
  <c r="E51" i="1"/>
  <c r="F51" i="1"/>
  <c r="B11" i="2"/>
  <c r="C11" i="2" s="1"/>
  <c r="C10" i="2"/>
  <c r="D10" i="2" s="1"/>
  <c r="D11" i="2" s="1"/>
  <c r="E11" i="2" s="1"/>
  <c r="F11" i="2" s="1"/>
  <c r="G11" i="2" s="1"/>
  <c r="H11" i="2" s="1"/>
  <c r="E87" i="2"/>
  <c r="F87" i="2"/>
  <c r="G87" i="2" s="1"/>
  <c r="C23" i="2" l="1"/>
  <c r="D23" i="2" s="1"/>
  <c r="B24" i="2"/>
  <c r="C24" i="2" s="1"/>
  <c r="D24" i="2" s="1"/>
  <c r="F73" i="2" l="1"/>
  <c r="G73" i="2" s="1"/>
  <c r="H73" i="2" s="1"/>
  <c r="E73" i="2"/>
  <c r="D80" i="2" l="1"/>
  <c r="D103" i="2"/>
  <c r="G103" i="2" s="1"/>
  <c r="G102" i="2"/>
  <c r="F102" i="2"/>
  <c r="E102" i="2"/>
  <c r="B102" i="2"/>
  <c r="F72" i="2"/>
  <c r="G72" i="2" s="1"/>
  <c r="H72" i="2" s="1"/>
  <c r="E72" i="2"/>
  <c r="E64" i="2"/>
  <c r="F64" i="2" s="1"/>
  <c r="G64" i="2" s="1"/>
  <c r="H64" i="2" s="1"/>
  <c r="B27" i="2"/>
  <c r="B28" i="2" s="1"/>
  <c r="C28" i="2" s="1"/>
  <c r="D28" i="2" s="1"/>
  <c r="B25" i="2"/>
  <c r="C25" i="2" s="1"/>
  <c r="D25" i="2" s="1"/>
  <c r="E24" i="2"/>
  <c r="F24" i="2" s="1"/>
  <c r="G24" i="2" s="1"/>
  <c r="H24" i="2" s="1"/>
  <c r="I24" i="2" s="1"/>
  <c r="B14" i="2"/>
  <c r="B16" i="2" s="1"/>
  <c r="B13" i="2"/>
  <c r="C13" i="2" s="1"/>
  <c r="C12" i="2"/>
  <c r="D12" i="2" s="1"/>
  <c r="D13" i="2" s="1"/>
  <c r="E13" i="2" s="1"/>
  <c r="F13" i="2" s="1"/>
  <c r="G13" i="2" s="1"/>
  <c r="H13" i="2" s="1"/>
  <c r="E80" i="2" l="1"/>
  <c r="D81" i="2"/>
  <c r="D82" i="2" s="1"/>
  <c r="D83" i="2" s="1"/>
  <c r="E65" i="2"/>
  <c r="F65" i="2" s="1"/>
  <c r="G65" i="2" s="1"/>
  <c r="H65" i="2" s="1"/>
  <c r="F80" i="2"/>
  <c r="G80" i="2" s="1"/>
  <c r="H80" i="2" s="1"/>
  <c r="I80" i="2" s="1"/>
  <c r="E88" i="2"/>
  <c r="F88" i="2"/>
  <c r="G88" i="2" s="1"/>
  <c r="D104" i="2"/>
  <c r="G104" i="2" s="1"/>
  <c r="E89" i="2"/>
  <c r="F89" i="2"/>
  <c r="G89" i="2" s="1"/>
  <c r="F103" i="2"/>
  <c r="B80" i="2"/>
  <c r="E103" i="2"/>
  <c r="F74" i="2"/>
  <c r="G74" i="2" s="1"/>
  <c r="H74" i="2" s="1"/>
  <c r="B103" i="2"/>
  <c r="B29" i="2"/>
  <c r="B31" i="2" s="1"/>
  <c r="B32" i="2" s="1"/>
  <c r="C32" i="2" s="1"/>
  <c r="B15" i="2"/>
  <c r="E74" i="2"/>
  <c r="C27" i="2"/>
  <c r="D27" i="2" s="1"/>
  <c r="D30" i="2"/>
  <c r="E28" i="2"/>
  <c r="F28" i="2" s="1"/>
  <c r="G28" i="2" s="1"/>
  <c r="H28" i="2" s="1"/>
  <c r="I28" i="2" s="1"/>
  <c r="B26" i="2"/>
  <c r="C26" i="2" s="1"/>
  <c r="D26" i="2" s="1"/>
  <c r="E26" i="2" s="1"/>
  <c r="F26" i="2" s="1"/>
  <c r="G26" i="2" s="1"/>
  <c r="H26" i="2" s="1"/>
  <c r="I26" i="2" s="1"/>
  <c r="C16" i="2"/>
  <c r="D16" i="2" s="1"/>
  <c r="D17" i="2" s="1"/>
  <c r="E17" i="2" s="1"/>
  <c r="F17" i="2" s="1"/>
  <c r="G17" i="2" s="1"/>
  <c r="H17" i="2" s="1"/>
  <c r="C14" i="2"/>
  <c r="D14" i="2" s="1"/>
  <c r="D15" i="2" s="1"/>
  <c r="E15" i="2" s="1"/>
  <c r="F15" i="2" s="1"/>
  <c r="G15" i="2" s="1"/>
  <c r="H15" i="2" s="1"/>
  <c r="E83" i="2" l="1"/>
  <c r="F83" i="2"/>
  <c r="G83" i="2" s="1"/>
  <c r="H83" i="2" s="1"/>
  <c r="I83" i="2" s="1"/>
  <c r="B83" i="2"/>
  <c r="B82" i="2"/>
  <c r="B81" i="2"/>
  <c r="F82" i="2"/>
  <c r="G82" i="2" s="1"/>
  <c r="H82" i="2" s="1"/>
  <c r="I82" i="2" s="1"/>
  <c r="E82" i="2"/>
  <c r="F104" i="2"/>
  <c r="E104" i="2"/>
  <c r="B104" i="2"/>
  <c r="D105" i="2"/>
  <c r="C31" i="2"/>
  <c r="D31" i="2" s="1"/>
  <c r="F81" i="2"/>
  <c r="G81" i="2" s="1"/>
  <c r="H81" i="2" s="1"/>
  <c r="I81" i="2" s="1"/>
  <c r="E81" i="2"/>
  <c r="F90" i="2"/>
  <c r="G90" i="2" s="1"/>
  <c r="E90" i="2"/>
  <c r="E66" i="2"/>
  <c r="F66" i="2" s="1"/>
  <c r="G66" i="2" s="1"/>
  <c r="H66" i="2" s="1"/>
  <c r="C29" i="2"/>
  <c r="D29" i="2" s="1"/>
  <c r="B30" i="2"/>
  <c r="C30" i="2" s="1"/>
  <c r="C15" i="2"/>
  <c r="B17" i="2"/>
  <c r="D32" i="2"/>
  <c r="E32" i="2" s="1"/>
  <c r="F32" i="2" s="1"/>
  <c r="G32" i="2" s="1"/>
  <c r="H32" i="2" s="1"/>
  <c r="I32" i="2" s="1"/>
  <c r="E30" i="2"/>
  <c r="F30" i="2" s="1"/>
  <c r="G30" i="2" s="1"/>
  <c r="H30" i="2" s="1"/>
  <c r="I30" i="2" s="1"/>
  <c r="F105" i="2" l="1"/>
  <c r="E105" i="2"/>
  <c r="B105" i="2"/>
  <c r="G105" i="2"/>
  <c r="C17" i="2"/>
  <c r="E40" i="2"/>
  <c r="F40" i="2" s="1"/>
</calcChain>
</file>

<file path=xl/sharedStrings.xml><?xml version="1.0" encoding="utf-8"?>
<sst xmlns="http://schemas.openxmlformats.org/spreadsheetml/2006/main" count="483" uniqueCount="286">
  <si>
    <t>ZIM   LINE  二月船期表</t>
  </si>
  <si>
    <t>注：因近期船期波动较大，截单时间以我司客服通知为准。如有任何疑问请垂询市场部 0574-27676559。</t>
  </si>
  <si>
    <t>ZCP升级后船期及路径（WILMINGTON/JACKSONVILLE/VANCOUVER变釜山中转，新增加挂直航NORFOLK）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</si>
  <si>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</si>
  <si>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</si>
  <si>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</si>
  <si>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</si>
  <si>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</si>
  <si>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 xml:space="preserve">KINGSTON </t>
  </si>
  <si>
    <t>CHARLESTON</t>
  </si>
  <si>
    <t>SAVANNAH</t>
  </si>
  <si>
    <t>NORFOLK</t>
  </si>
  <si>
    <t xml:space="preserve">ZIM MOUNT BLANC V.4E(ZB1,4E) </t>
  </si>
  <si>
    <t xml:space="preserve">ZIM MOUNT RAINIER V.3E(ZR1,3E) </t>
  </si>
  <si>
    <t xml:space="preserve">ZIM MOUNT DENALI V.4E(ZIF,4E) </t>
  </si>
  <si>
    <t xml:space="preserve">ZIM MOUNT FUJI V.2E(ZF1,2E) 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</si>
  <si>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</si>
  <si>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</si>
  <si>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</si>
  <si>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</si>
  <si>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GRETE MAERSK V.409E(GMK,27E)</t>
  </si>
  <si>
    <t>MAERSK SIRAC V.410E(UGQ,19E)</t>
  </si>
  <si>
    <t>MAERSK SKARSTIND V.411E(MS4,24E)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</si>
  <si>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rgb="FFFF0000"/>
        <rFont val="Microsoft YaHei UI"/>
        <family val="2"/>
      </rPr>
      <t>六截一开</t>
    </r>
    <r>
      <rPr>
        <b/>
        <sz val="12"/>
        <color rgb="FFFFC000"/>
        <rFont val="Tahoma"/>
        <family val="2"/>
      </rPr>
      <t>(</t>
    </r>
    <r>
      <rPr>
        <b/>
        <sz val="12"/>
        <color rgb="FFFFC000"/>
        <rFont val="Microsoft YaHei UI"/>
        <family val="2"/>
      </rPr>
      <t>截单时间如有变请以我司客服发的通知为准</t>
    </r>
    <r>
      <rPr>
        <b/>
        <sz val="12"/>
        <color rgb="FFFFC000"/>
        <rFont val="Tahoma"/>
        <family val="2"/>
      </rPr>
      <t>)</t>
    </r>
  </si>
  <si>
    <t>NINGBO SI CUT OFF AMS 12:00</t>
  </si>
  <si>
    <t>NINGBO CY CLOSING 20:00</t>
  </si>
  <si>
    <t>MOBILE</t>
  </si>
  <si>
    <t>HOUSTON</t>
  </si>
  <si>
    <t xml:space="preserve">New Orleans </t>
  </si>
  <si>
    <t>MIAMI</t>
  </si>
  <si>
    <r>
      <t xml:space="preserve">ZIM North Pacific (PNW) </t>
    </r>
    <r>
      <rPr>
        <b/>
        <sz val="12"/>
        <color rgb="FFFFFFFF"/>
        <rFont val="Microsoft YaHei UI"/>
        <family val="2"/>
      </rPr>
      <t>外运船代，</t>
    </r>
    <r>
      <rPr>
        <b/>
        <sz val="12"/>
        <color rgb="FFFF0000"/>
        <rFont val="Microsoft YaHei UI"/>
        <family val="2"/>
      </rPr>
      <t>梅山</t>
    </r>
    <r>
      <rPr>
        <b/>
        <sz val="12"/>
        <color rgb="FFFFFFFF"/>
        <rFont val="Microsoft YaHei UI"/>
        <family val="2"/>
      </rPr>
      <t>码头，六截一开</t>
    </r>
    <r>
      <rPr>
        <b/>
        <sz val="12"/>
        <color rgb="FFFFC000"/>
        <rFont val="Tahoma"/>
        <family val="2"/>
      </rPr>
      <t>(</t>
    </r>
    <r>
      <rPr>
        <b/>
        <sz val="12"/>
        <color rgb="FFFFC000"/>
        <rFont val="Microsoft YaHei UI"/>
        <family val="2"/>
      </rPr>
      <t>截单时间如变请以我司客服发的通知为准</t>
    </r>
    <r>
      <rPr>
        <b/>
        <sz val="12"/>
        <color rgb="FFFFC000"/>
        <rFont val="Tahoma"/>
        <family val="2"/>
      </rPr>
      <t>)</t>
    </r>
  </si>
  <si>
    <r>
      <t>NINGBO SI CUT OFF AMS/ACI PORT</t>
    </r>
    <r>
      <rPr>
        <b/>
        <sz val="12"/>
        <color rgb="FF000000"/>
        <rFont val="Tahoma"/>
        <family val="2"/>
      </rPr>
      <t xml:space="preserve"> </t>
    </r>
    <r>
      <rPr>
        <b/>
        <sz val="12"/>
        <color rgb="FF212B60"/>
        <rFont val="Tahoma"/>
        <family val="2"/>
      </rPr>
      <t>1</t>
    </r>
    <r>
      <rPr>
        <b/>
        <sz val="12"/>
        <color rgb="FF000000"/>
        <rFont val="Tahoma"/>
        <family val="2"/>
      </rPr>
      <t>7</t>
    </r>
    <r>
      <rPr>
        <b/>
        <sz val="12"/>
        <color rgb="FF212B60"/>
        <rFont val="Tahoma"/>
        <family val="2"/>
      </rPr>
      <t xml:space="preserve">:00 </t>
    </r>
  </si>
  <si>
    <t>NINGBO  CY CLOSING</t>
  </si>
  <si>
    <t>Vancouver</t>
  </si>
  <si>
    <t>GSL ROSSI V.352E(BR4,352E)</t>
  </si>
  <si>
    <t>MONACO V.105E(ZNM,105E)</t>
  </si>
  <si>
    <t>NAVIOS AMARILLO V.51E(NA7,51E)</t>
  </si>
  <si>
    <t>SYNERGY OAKLAND V.921E(OS4,921E)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</si>
  <si>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</si>
  <si>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</si>
  <si>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</si>
  <si>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</si>
  <si>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</si>
  <si>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</si>
  <si>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</si>
  <si>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</si>
  <si>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LABREA V.409W (JA4,18W)</t>
  </si>
  <si>
    <t>MAERSK LAVRAS V.410W (LV5,19W)</t>
  </si>
  <si>
    <t xml:space="preserve">MAERSK LETICIA V.411W (TE6,24W)  </t>
  </si>
  <si>
    <t xml:space="preserve">ZIM USA V.8W (AEC,8W) 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</si>
  <si>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</si>
  <si>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</si>
  <si>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HAIFA</t>
    <phoneticPr fontId="41" type="noConversion"/>
  </si>
  <si>
    <t>ASHDOD</t>
    <phoneticPr fontId="41" type="noConversion"/>
  </si>
  <si>
    <t>MERSIN</t>
  </si>
  <si>
    <t>DERINCE</t>
  </si>
  <si>
    <t>AMBARLI</t>
  </si>
  <si>
    <t>ZIM YANGTZE V.1W (ZY6,1W)</t>
  </si>
  <si>
    <t>GLEN CANYON V.60W (GEM,60W)</t>
  </si>
  <si>
    <t>ZIM AMERICA V.19W (ABN,19W)</t>
  </si>
  <si>
    <t>TO BE NAMED</t>
  </si>
  <si>
    <t>ZIM CHARLESTON V.19W (MB9,19W)</t>
  </si>
  <si>
    <r>
      <t xml:space="preserve">ZIM ALBATROSS  (ZAT) </t>
    </r>
    <r>
      <rPr>
        <b/>
        <sz val="12"/>
        <color rgb="FFFFFFFF"/>
        <rFont val="SimSun"/>
      </rPr>
      <t>，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东南船代，四期码头</t>
    </r>
  </si>
  <si>
    <t>NINGBO SI CUT OFF 10:00</t>
  </si>
  <si>
    <t>LAZARO CARDENAS</t>
  </si>
  <si>
    <t>BUENAVENTURA</t>
  </si>
  <si>
    <t>GUAYAQUIL</t>
  </si>
  <si>
    <t>CALLAO</t>
  </si>
  <si>
    <t>SAN ANTONIO</t>
  </si>
  <si>
    <t>BLANK SAILING</t>
  </si>
  <si>
    <t>码头动态</t>
  </si>
  <si>
    <t>NAVIOS SUMMER V.92E (NA2,92E)</t>
  </si>
  <si>
    <t>ZIM LUANDA V.111E (ZLD,111E)</t>
  </si>
  <si>
    <t>VELA V.9E (VLB, 9E)</t>
  </si>
  <si>
    <t>NORTH CHINA BRAZIL航线， 梅山码头, 兴港船代</t>
  </si>
  <si>
    <t>VSL NAME /VOY</t>
  </si>
  <si>
    <t>截单时间</t>
  </si>
  <si>
    <t>TAICANG</t>
  </si>
  <si>
    <t>NINGBO</t>
  </si>
  <si>
    <t>NAN SHA</t>
  </si>
  <si>
    <t>SALVADOR</t>
  </si>
  <si>
    <t>VITORIA</t>
  </si>
  <si>
    <t>TICT</t>
  </si>
  <si>
    <t>MEI SHAN</t>
  </si>
  <si>
    <t>NCT</t>
  </si>
  <si>
    <t>TECON</t>
  </si>
  <si>
    <t>TVV</t>
  </si>
  <si>
    <t>SANTOS BRAZIL</t>
  </si>
  <si>
    <t>ETA</t>
  </si>
  <si>
    <t>ETD</t>
  </si>
  <si>
    <t>GSL LINE 二月船期表</t>
  </si>
  <si>
    <r>
      <t>FAR-EAST AFRICA EXPRESS LINE (FAX)  1</t>
    </r>
    <r>
      <rPr>
        <b/>
        <sz val="12"/>
        <color rgb="FFFFFFFF"/>
        <rFont val="DengXian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</si>
  <si>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</si>
  <si>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  <phoneticPr fontId="41" type="noConversion"/>
  </si>
  <si>
    <t>TINCAN</t>
    <phoneticPr fontId="41" type="noConversion"/>
  </si>
  <si>
    <t>TEMA</t>
    <phoneticPr fontId="41" type="noConversion"/>
  </si>
  <si>
    <t>LOME</t>
    <phoneticPr fontId="41" type="noConversion"/>
  </si>
  <si>
    <t>YONGZHOU W2266N（支线）</t>
  </si>
  <si>
    <t>NAVIOS NERINE V.050W(NN5,409W)</t>
  </si>
  <si>
    <t>YONGZHOU W2267N（支线）</t>
  </si>
  <si>
    <t>NAVIOS CHRYSALIS V.004W (VBR,410W)</t>
  </si>
  <si>
    <t>YONGZHOU W2268（支线）</t>
  </si>
  <si>
    <t>SEASMILE V.411W (SEM,411W)</t>
  </si>
  <si>
    <t>YONGZHOU W2269N（支线）</t>
  </si>
  <si>
    <t>NAVIOS DESTINY V.81W (ND3,413W)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</si>
  <si>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</si>
  <si>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TEMA</t>
  </si>
  <si>
    <t>COTONOU</t>
  </si>
  <si>
    <t>APAPA</t>
  </si>
  <si>
    <t>ONNE</t>
  </si>
  <si>
    <t>ABIDJAN</t>
  </si>
  <si>
    <t>YONGZHOU C2312N（支线）</t>
  </si>
  <si>
    <t>NATAL V.133W (NT1,409W)</t>
  </si>
  <si>
    <t>YONGZHOU C231N（支线）</t>
  </si>
  <si>
    <t>ALEXANDRIA BRIDGE V.069W(BZV,410W)</t>
  </si>
  <si>
    <t>YONGZHOU C2314N（支线）</t>
  </si>
  <si>
    <t>YONGZHOU C2315N（支线）</t>
  </si>
  <si>
    <t>DIAMANTIS P. V.412W (DZP,412W)</t>
  </si>
  <si>
    <t>YONGZHOU C2316N（支线）</t>
  </si>
  <si>
    <t xml:space="preserve">FAR EAST TO SOUTH AFRICA EXPRESS (SA1) 北三集司 五截天开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</si>
  <si>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</si>
  <si>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</si>
  <si>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</si>
  <si>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</si>
  <si>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COSCO SURABAYA V.114W(CS1,53W)</t>
  </si>
  <si>
    <t>DOLPHIN II V.018W (QDL,873W)</t>
  </si>
  <si>
    <t>BAY BRIDGE V.193W (QQB,17W)</t>
  </si>
  <si>
    <t>ITAL USODIMARE V.173W(LUL,101W)</t>
  </si>
  <si>
    <t>COSCO ASHDOD V.082W (CK2,25W)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</si>
  <si>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</si>
  <si>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</si>
  <si>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</si>
  <si>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</si>
  <si>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MERKUR OCEAN V.408W (MK0,408W)</t>
  </si>
  <si>
    <t>KOTA KARIM V.409W (KA6,409W)</t>
  </si>
  <si>
    <t>KOTA LAMBANG V.410W(DFV,410W)</t>
  </si>
  <si>
    <t>KOTA KAYA V.411W(TK6,411W)</t>
  </si>
  <si>
    <t>KOTA LAGU V.412W (KLV,412W)</t>
  </si>
  <si>
    <t xml:space="preserve">China East Africa Express （TZX）甬舟码头 五截天开  东南船代 </t>
  </si>
  <si>
    <t xml:space="preserve">NINGBO SI CUT OFF 12:00 </t>
  </si>
  <si>
    <t>DAR ES SALAAM</t>
  </si>
  <si>
    <t>KOTA MANIS V.409W(QZX,409W)</t>
  </si>
  <si>
    <t>PORTO V.410W (PT5,410W)</t>
  </si>
  <si>
    <t>KOTA MEGAH V.411W (KM3,411W)</t>
  </si>
  <si>
    <t>NYK CLARA V.412W (DKJ,412W)</t>
  </si>
  <si>
    <t>CHINA INDIA EXPRESS IV （CI4），梅山码头  四截五开  兴港船代</t>
  </si>
  <si>
    <t xml:space="preserve">NINGBO SI CUT OFF 17:00 </t>
  </si>
  <si>
    <t xml:space="preserve">NHAVA SHEVA </t>
  </si>
  <si>
    <t>MUNDRA</t>
  </si>
  <si>
    <t>MUHAMMAD BIN QASIM</t>
  </si>
  <si>
    <t>KARACHI(SAPT)</t>
  </si>
  <si>
    <r>
      <rPr>
        <sz val="12"/>
        <color rgb="FF203764"/>
        <rFont val="Tahoma"/>
        <family val="2"/>
      </rPr>
      <t xml:space="preserve">CMA CGM ATTILA </t>
    </r>
    <r>
      <rPr>
        <sz val="12"/>
        <color rgb="FFFF0000"/>
        <rFont val="Tahoma"/>
        <family val="2"/>
      </rPr>
      <t>V.0FFB1W1</t>
    </r>
    <r>
      <rPr>
        <sz val="12"/>
        <color rgb="FF203764"/>
        <rFont val="Tahoma"/>
        <family val="2"/>
      </rPr>
      <t xml:space="preserve"> (AT6,8W)</t>
    </r>
  </si>
  <si>
    <r>
      <rPr>
        <sz val="12"/>
        <color rgb="FF203764"/>
        <rFont val="Tahoma"/>
        <family val="2"/>
      </rPr>
      <t xml:space="preserve">APL ANTWERP </t>
    </r>
    <r>
      <rPr>
        <sz val="12"/>
        <color rgb="FFFF0000"/>
        <rFont val="Tahoma"/>
        <family val="2"/>
      </rPr>
      <t xml:space="preserve">V.0FFB5W1 </t>
    </r>
    <r>
      <rPr>
        <sz val="12"/>
        <color rgb="FF203764"/>
        <rFont val="Tahoma"/>
        <family val="2"/>
      </rPr>
      <t>(QWP,24W)</t>
    </r>
  </si>
  <si>
    <r>
      <rPr>
        <sz val="12"/>
        <color rgb="FF203764"/>
        <rFont val="Tahoma"/>
        <family val="2"/>
      </rPr>
      <t xml:space="preserve">LOTUS A </t>
    </r>
    <r>
      <rPr>
        <sz val="12"/>
        <color rgb="FFFF0000"/>
        <rFont val="Tahoma"/>
        <family val="2"/>
      </rPr>
      <t xml:space="preserve">V.0FFBBW1 </t>
    </r>
    <r>
      <rPr>
        <sz val="12"/>
        <color rgb="FF203764"/>
        <rFont val="Tahoma"/>
        <family val="2"/>
      </rPr>
      <t>(DL5,22W)</t>
    </r>
  </si>
  <si>
    <t>China West India Express (CWX) 二期码头  ，一截三开，外运船代</t>
  </si>
  <si>
    <t>PORT KLANG(NORTH)</t>
  </si>
  <si>
    <t>X-PRESS CAPELLA V.24002W (XC6,6W)</t>
  </si>
  <si>
    <t>EVER LOADING V.059W (ZRF,5W)</t>
  </si>
  <si>
    <t>X-PRESS PISCES V.24003W (XP5,4W)</t>
  </si>
  <si>
    <t>NEW CHINA-INDIA-EXPRESS (NIX) 二期码头  六截一开 兴港船代</t>
  </si>
  <si>
    <t>PORT KELANG</t>
  </si>
  <si>
    <t>NHAVA SHEVA</t>
  </si>
  <si>
    <t>HAZIRA</t>
  </si>
  <si>
    <t>COLOMBO</t>
  </si>
  <si>
    <t>SUNNY PHOENIX V.59W (ZVB,59W)</t>
  </si>
  <si>
    <t>ZOI V.113W (IZ5,113W)</t>
  </si>
  <si>
    <t>ESL DACHAN BAY V.02413W (YGF,29W)</t>
  </si>
  <si>
    <r>
      <rPr>
        <b/>
        <sz val="12"/>
        <color rgb="FFE7E6E6"/>
        <rFont val="Tahoma"/>
        <family val="2"/>
      </rP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六截一开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</si>
  <si>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</si>
  <si>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</si>
  <si>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XIN HONG KONG V.069W (XKH,123W)</t>
  </si>
  <si>
    <t>TO BE NAME</t>
  </si>
  <si>
    <r>
      <rPr>
        <b/>
        <sz val="12"/>
        <color rgb="FFFFFFFF"/>
        <rFont val="Tahoma"/>
        <family val="2"/>
      </rPr>
      <t xml:space="preserve">CHINA VIETNAM EXPRESS LINE (CVX)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七</t>
    </r>
    <r>
      <rPr>
        <b/>
        <sz val="12"/>
        <color rgb="FFFFFFFF"/>
        <rFont val="Microsoft YaHei UI"/>
        <family val="2"/>
      </rPr>
      <t>截一开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FFFF"/>
        <rFont val="Microsoft YaHei UI"/>
        <family val="2"/>
      </rPr>
      <t>兴港船代</t>
    </r>
  </si>
  <si>
    <t>HO CHI MINH CITY</t>
  </si>
  <si>
    <t>LAEM CHABANG</t>
  </si>
  <si>
    <t>GSL AFRICA V.947S (LZH,947S)</t>
  </si>
  <si>
    <t>GH BORA V.119S (UHK,19S)</t>
  </si>
  <si>
    <t>YM CREDENTIAL V.070S(YD5,42S)</t>
  </si>
  <si>
    <t>GSL AFRICA V.948S (LZH,948S)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</si>
  <si>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</si>
  <si>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  <phoneticPr fontId="41" type="noConversion"/>
  </si>
  <si>
    <t>SURABAYA</t>
    <phoneticPr fontId="41" type="noConversion"/>
  </si>
  <si>
    <t>DAVAO</t>
    <phoneticPr fontId="41" type="noConversion"/>
  </si>
  <si>
    <t>YM EFFICIENCY V.177S (YF2,70S)</t>
  </si>
  <si>
    <t>XIN BEI LUN V.259S (XBU,318S)</t>
  </si>
  <si>
    <t>PONTRESINA V.57S (NB1,57S)</t>
  </si>
  <si>
    <r>
      <t xml:space="preserve">NPX </t>
    </r>
    <r>
      <rPr>
        <b/>
        <sz val="12"/>
        <color theme="0"/>
        <rFont val="Microsoft YaHei UI"/>
        <family val="2"/>
      </rPr>
      <t>大榭码头</t>
    </r>
    <r>
      <rPr>
        <b/>
        <sz val="12"/>
        <color theme="0"/>
        <rFont val="Tahoma"/>
        <family val="2"/>
      </rPr>
      <t xml:space="preserve">    </t>
    </r>
    <r>
      <rPr>
        <b/>
        <sz val="12"/>
        <color theme="0"/>
        <rFont val="Microsoft YaHei UI"/>
        <family val="2"/>
      </rPr>
      <t>外运船代</t>
    </r>
    <r>
      <rPr>
        <b/>
        <sz val="12"/>
        <color theme="0"/>
        <rFont val="Tahoma"/>
        <family val="2"/>
      </rPr>
      <t xml:space="preserve">  </t>
    </r>
  </si>
  <si>
    <t>MANILA NORTH PORT</t>
  </si>
  <si>
    <t>MANILA SOUTH PORT</t>
  </si>
  <si>
    <t>ASL PEONY V.2404S (AN7,5S)</t>
  </si>
  <si>
    <t>WILLIAM V.30S (WM3,30S)</t>
  </si>
  <si>
    <t>ASL PEONY V.2405S (AN7,6S)</t>
  </si>
  <si>
    <t>WILLIAM V.31S (WM3,31S)</t>
  </si>
  <si>
    <t>ASL PEONY V.2406S (AN7,7S)</t>
  </si>
  <si>
    <t> </t>
  </si>
  <si>
    <r>
      <t xml:space="preserve">Zim Australia Express (ZAX)  </t>
    </r>
    <r>
      <rPr>
        <b/>
        <sz val="12"/>
        <color rgb="FFFFFFFF"/>
        <rFont val="Microsoft YaHei"/>
        <family val="2"/>
        <charset val="1"/>
      </rPr>
      <t>四期码头</t>
    </r>
    <r>
      <rPr>
        <b/>
        <sz val="12"/>
        <color rgb="FFFFFFFF"/>
        <rFont val="Calibri"/>
        <family val="2"/>
        <charset val="1"/>
      </rPr>
      <t xml:space="preserve">   </t>
    </r>
    <r>
      <rPr>
        <b/>
        <sz val="12"/>
        <color rgb="FFFFFFFF"/>
        <rFont val="Microsoft YaHei"/>
        <family val="2"/>
        <charset val="1"/>
      </rPr>
      <t>外运船代</t>
    </r>
  </si>
  <si>
    <t>BRISBANE</t>
  </si>
  <si>
    <t>MELBOURNE</t>
  </si>
  <si>
    <t>SYDNEY</t>
  </si>
  <si>
    <t>ZIM GANGES V.2S (ZB5,2S)</t>
  </si>
  <si>
    <t>EPAMINONDAS V.KQ409A (MK3,5S)</t>
  </si>
  <si>
    <t>MSC SYDNEY VI V.KQ410A (IUI,35S)</t>
  </si>
  <si>
    <t>ZIM SPARROW V.3S (ZS4,3S)</t>
  </si>
  <si>
    <t>MARIANNA I V.KQ412A (MK9,8S)</t>
  </si>
  <si>
    <r>
      <t xml:space="preserve">GSL MARIA </t>
    </r>
    <r>
      <rPr>
        <sz val="12"/>
        <color rgb="FFFF0000"/>
        <rFont val="Tahoma"/>
        <family val="2"/>
      </rPr>
      <t>V.409E</t>
    </r>
    <r>
      <rPr>
        <sz val="12"/>
        <color rgb="FF002060"/>
        <rFont val="Tahoma"/>
        <family val="2"/>
      </rPr>
      <t>(ER2,41E)</t>
    </r>
  </si>
  <si>
    <r>
      <t xml:space="preserve">MSC LONG BEACH VI </t>
    </r>
    <r>
      <rPr>
        <sz val="12"/>
        <color rgb="FFFF0000"/>
        <rFont val="Tahoma"/>
        <family val="2"/>
      </rPr>
      <t>V.FR410E</t>
    </r>
    <r>
      <rPr>
        <sz val="12"/>
        <color rgb="FF002060"/>
        <rFont val="Tahoma"/>
        <family val="2"/>
      </rPr>
      <t xml:space="preserve"> (LB1,14E)</t>
    </r>
  </si>
  <si>
    <t>MAERSK MEMPHIS V.413E(M2M,14E) </t>
  </si>
  <si>
    <r>
      <t>SAN FELIX V.</t>
    </r>
    <r>
      <rPr>
        <sz val="12"/>
        <color rgb="FFFF0000"/>
        <rFont val="Tahoma"/>
        <family val="2"/>
      </rPr>
      <t>FG412E</t>
    </r>
    <r>
      <rPr>
        <sz val="12"/>
        <color rgb="FF002060"/>
        <rFont val="Tahoma"/>
        <family val="2"/>
      </rPr>
      <t xml:space="preserve"> (SF6,2E)</t>
    </r>
  </si>
  <si>
    <t>蛮快</t>
  </si>
  <si>
    <t>船东及代理</t>
  </si>
  <si>
    <t>船名</t>
  </si>
  <si>
    <t>航次</t>
  </si>
  <si>
    <t>VSL CODE</t>
  </si>
  <si>
    <t>福州码头</t>
  </si>
  <si>
    <t>操作时间</t>
  </si>
  <si>
    <t>福州-宁波
船代：中外运福州</t>
  </si>
  <si>
    <t>XINMINGZHOU86</t>
  </si>
  <si>
    <t>/周一</t>
  </si>
  <si>
    <t>海盈</t>
  </si>
  <si>
    <t>截关时间：
周五18:00  
截进重时间：
周五12:00
截VGM时间：周五18：00</t>
  </si>
  <si>
    <t>24509N</t>
  </si>
  <si>
    <t>XO5/132N</t>
  </si>
  <si>
    <t>2024-03-04</t>
  </si>
  <si>
    <t>XINMINGZHOU96</t>
  </si>
  <si>
    <t>/周四</t>
  </si>
  <si>
    <t>江阴</t>
  </si>
  <si>
    <t>截关时间：
周二12:00  
截进重时间：周一24:00
截VGM时间：周一18：00</t>
  </si>
  <si>
    <t>/周三</t>
  </si>
  <si>
    <t>XINOU15</t>
  </si>
  <si>
    <t>马尾青州</t>
  </si>
  <si>
    <t>截关时间：
周三12:00
截进重时间：周二24:00
截VGM时间：周二18:00</t>
  </si>
  <si>
    <t>XINMINGZHOU90</t>
  </si>
  <si>
    <t>/周六</t>
  </si>
  <si>
    <t>截关时间：
周五12:00  
截进重时间：
周四24:00
截VGM时间：周四18：00</t>
  </si>
  <si>
    <t>XG5/398N</t>
  </si>
  <si>
    <t>2024-03-02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</si>
  <si>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</si>
  <si>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</si>
  <si>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</si>
  <si>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</si>
  <si>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</si>
  <si>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</si>
  <si>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</si>
  <si>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</si>
  <si>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</si>
  <si>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24510N</t>
  </si>
  <si>
    <t>XO5/136N</t>
  </si>
  <si>
    <t>24511N</t>
  </si>
  <si>
    <t>XO5/140N</t>
  </si>
  <si>
    <t>24512N</t>
  </si>
  <si>
    <t>XO5/144N</t>
  </si>
  <si>
    <t>24513N</t>
  </si>
  <si>
    <t>XO5/148N</t>
  </si>
  <si>
    <t>2024-03-11</t>
  </si>
  <si>
    <t>2024-03-18</t>
  </si>
  <si>
    <t>2024-03-25</t>
  </si>
  <si>
    <t>2024-04-01</t>
  </si>
  <si>
    <t>XO8/297N</t>
  </si>
  <si>
    <t>XO8/301N</t>
  </si>
  <si>
    <t>XO8/305N</t>
  </si>
  <si>
    <t>XO8/309N</t>
  </si>
  <si>
    <t>24514N</t>
  </si>
  <si>
    <t>XO8/313N</t>
  </si>
  <si>
    <t>2024-03-06</t>
  </si>
  <si>
    <t>2024-03-13</t>
  </si>
  <si>
    <t>2024-03-20</t>
  </si>
  <si>
    <t>2024-03-27</t>
  </si>
  <si>
    <t>2024-04-03</t>
  </si>
  <si>
    <t>XG5/402N</t>
  </si>
  <si>
    <t>XG5/406N</t>
  </si>
  <si>
    <t>XG5/410N</t>
  </si>
  <si>
    <t>XG5/414N</t>
  </si>
  <si>
    <t>2024-03-09</t>
  </si>
  <si>
    <t>2024-03-16</t>
  </si>
  <si>
    <t>2024-03-23</t>
  </si>
  <si>
    <t>2024-03-30</t>
  </si>
  <si>
    <t>OX2/519N</t>
  </si>
  <si>
    <t>OX2/523N</t>
  </si>
  <si>
    <t>OX2/527N</t>
  </si>
  <si>
    <t>OX2/531N</t>
  </si>
  <si>
    <t>OX2/535N</t>
  </si>
  <si>
    <t>2024-03-07</t>
  </si>
  <si>
    <t>2024-03-14</t>
  </si>
  <si>
    <t>2024-03-21</t>
  </si>
  <si>
    <t>2024-03-28</t>
  </si>
  <si>
    <t>2024-04-04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</si>
</sst>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84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  <charset val="134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rgb="FFE7E6E6"/>
      <name val="Tahoma"/>
      <family val="2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b/>
      <sz val="12"/>
      <color rgb="FFFF0000"/>
      <name val="Microsoft YaHei UI"/>
      <family val="2"/>
    </font>
    <font>
      <sz val="9"/>
      <name val="Calibri"/>
      <family val="3"/>
      <charset val="134"/>
      <scheme val="minor"/>
    </font>
    <font>
      <b/>
      <sz val="12"/>
      <color rgb="FFE7E6E6"/>
      <name val="Microsoft YaHei UI"/>
      <family val="2"/>
    </font>
    <font>
      <b/>
      <sz val="12"/>
      <color rgb="FFFFFFFF"/>
      <name val="Microsoft YaHei UI"/>
      <family val="2"/>
      <charset val="1"/>
    </font>
    <font>
      <sz val="12"/>
      <color rgb="FF002060"/>
      <name val="Microsoft YaHei UI"/>
      <family val="2"/>
      <charset val="1"/>
    </font>
    <font>
      <b/>
      <sz val="12"/>
      <color rgb="FFFFFFFF"/>
      <name val="Microsoft YaHe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FFC000"/>
      <name val="Microsoft YaHei UI"/>
      <family val="2"/>
    </font>
    <font>
      <sz val="12"/>
      <color rgb="FF002060"/>
      <name val="Microsoft YaHei UI"/>
      <family val="2"/>
    </font>
    <font>
      <b/>
      <sz val="18"/>
      <color rgb="FFFFFFFF"/>
      <name val="DengXian"/>
      <charset val="134"/>
    </font>
    <font>
      <b/>
      <sz val="11"/>
      <color rgb="FF000000"/>
      <name val="Calibri"/>
      <family val="2"/>
      <charset val="1"/>
    </font>
    <font>
      <b/>
      <sz val="11"/>
      <color rgb="FF000000"/>
      <name val="SimSun"/>
    </font>
    <font>
      <sz val="11"/>
      <color rgb="FF000000"/>
      <name val="Calibri"/>
      <family val="2"/>
      <charset val="1"/>
    </font>
    <font>
      <sz val="10"/>
      <color rgb="FF1F4E79"/>
      <name val="Calibri"/>
      <family val="2"/>
      <charset val="1"/>
    </font>
    <font>
      <sz val="11"/>
      <color rgb="FF203864"/>
      <name val="Calibri"/>
      <family val="2"/>
      <charset val="1"/>
    </font>
    <font>
      <sz val="10"/>
      <color rgb="FF203864"/>
      <name val="Calibri"/>
      <family val="2"/>
      <charset val="1"/>
    </font>
    <font>
      <sz val="11"/>
      <color rgb="FF1F4E79"/>
      <name val="Calibri"/>
      <family val="2"/>
      <charset val="1"/>
    </font>
    <font>
      <sz val="12"/>
      <color rgb="FF000000"/>
      <name val="Tahoma"/>
      <family val="2"/>
    </font>
    <font>
      <sz val="11"/>
      <color theme="1"/>
      <name val="Calibri"/>
      <family val="2"/>
      <charset val="1"/>
    </font>
    <font>
      <sz val="12"/>
      <color rgb="FF000000"/>
      <name val="Tahoma"/>
      <family val="2"/>
      <charset val="1"/>
    </font>
    <font>
      <sz val="12"/>
      <color rgb="FF000000"/>
      <name val="Microsoft YaHei UI"/>
      <family val="2"/>
      <charset val="1"/>
    </font>
    <font>
      <b/>
      <sz val="12"/>
      <color theme="1"/>
      <name val="Tahoma"/>
      <family val="2"/>
      <charset val="1"/>
    </font>
    <font>
      <b/>
      <sz val="12"/>
      <color theme="1"/>
      <name val="Tahoma"/>
      <family val="2"/>
    </font>
    <font>
      <sz val="12"/>
      <color theme="1"/>
      <name val="Tahoma"/>
      <family val="2"/>
      <charset val="1"/>
    </font>
    <font>
      <sz val="12"/>
      <color theme="1"/>
      <name val="Microsoft YaHei UI"/>
      <family val="2"/>
      <charset val="1"/>
    </font>
    <font>
      <sz val="12"/>
      <color theme="4" tint="-0.499984740745262"/>
      <name val="Tahoma"/>
      <family val="2"/>
    </font>
    <font>
      <sz val="12"/>
      <color theme="4" tint="-0.499984740745262"/>
      <name val="Arial"/>
      <family val="2"/>
      <charset val="1"/>
    </font>
    <font>
      <sz val="12"/>
      <color theme="4" tint="-0.499984740745262"/>
      <name val="Tahoma"/>
      <family val="2"/>
      <charset val="1"/>
    </font>
    <font>
      <sz val="12"/>
      <color theme="4" tint="-0.499984740745262"/>
      <name val="Microsoft YaHei UI"/>
      <family val="2"/>
    </font>
    <font>
      <sz val="12"/>
      <color rgb="FF203764"/>
      <name val="Tahoma"/>
      <family val="2"/>
    </font>
    <font>
      <sz val="12"/>
      <color theme="4" tint="-0.499984740745262"/>
      <name val="Tahoma"/>
      <family val="2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 Light"/>
      <family val="2"/>
    </font>
    <font>
      <sz val="9"/>
      <name val="Tahoma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9"/>
      <color rgb="FF002060"/>
      <name val="Tahoma"/>
      <family val="2"/>
    </font>
    <font>
      <sz val="11"/>
      <color rgb="FF212B6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4"/>
        <bgColor indexed="64"/>
      </patternFill>
    </fill>
  </fills>
  <borders count="85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212B60"/>
      </bottom>
      <diagonal/>
    </border>
    <border>
      <left/>
      <right style="medium">
        <color indexed="64"/>
      </right>
      <top style="medium">
        <color indexed="64"/>
      </top>
      <bottom style="medium">
        <color rgb="FF212B6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3" fillId="5" borderId="1">
      <alignment vertical="center"/>
    </xf>
    <xf numFmtId="164" fontId="14" fillId="0" borderId="0"/>
  </cellStyleXfs>
  <cellXfs count="352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164" fontId="7" fillId="0" borderId="7" xfId="1" applyFont="1" applyBorder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164" fontId="7" fillId="6" borderId="9" xfId="1" quotePrefix="1" applyFont="1" applyFill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164" fontId="12" fillId="0" borderId="0" xfId="1" quotePrefix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" fontId="12" fillId="0" borderId="9" xfId="0" applyNumberFormat="1" applyFont="1" applyBorder="1" applyAlignment="1">
      <alignment horizontal="center" vertical="center"/>
    </xf>
    <xf numFmtId="16" fontId="12" fillId="0" borderId="1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" fontId="12" fillId="0" borderId="14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2" fillId="0" borderId="0" xfId="0" applyFont="1"/>
    <xf numFmtId="164" fontId="7" fillId="0" borderId="9" xfId="1" quotePrefix="1" applyFont="1" applyBorder="1" applyAlignment="1">
      <alignment horizontal="center" vertical="center"/>
    </xf>
    <xf numFmtId="164" fontId="12" fillId="0" borderId="0" xfId="1" applyFont="1" applyBorder="1" applyAlignment="1"/>
    <xf numFmtId="164" fontId="12" fillId="0" borderId="0" xfId="1" applyFont="1" applyBorder="1" applyAlignment="1">
      <alignment horizontal="center" vertical="center"/>
    </xf>
    <xf numFmtId="164" fontId="12" fillId="0" borderId="0" xfId="1" quotePrefix="1" applyFont="1" applyBorder="1" applyAlignment="1">
      <alignment horizontal="center"/>
    </xf>
    <xf numFmtId="0" fontId="6" fillId="7" borderId="27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28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19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0" fontId="7" fillId="6" borderId="29" xfId="0" applyFont="1" applyFill="1" applyBorder="1"/>
    <xf numFmtId="0" fontId="20" fillId="0" borderId="0" xfId="0" applyFont="1"/>
    <xf numFmtId="0" fontId="10" fillId="7" borderId="31" xfId="0" applyFont="1" applyFill="1" applyBorder="1" applyAlignment="1" applyProtection="1">
      <alignment horizontal="center" vertical="center" wrapText="1"/>
      <protection hidden="1"/>
    </xf>
    <xf numFmtId="164" fontId="20" fillId="0" borderId="0" xfId="1" applyFont="1" applyBorder="1" applyAlignment="1">
      <alignment horizontal="center" vertical="center"/>
    </xf>
    <xf numFmtId="164" fontId="20" fillId="6" borderId="0" xfId="1" applyFont="1" applyFill="1" applyBorder="1" applyAlignment="1">
      <alignment horizontal="center" vertical="center"/>
    </xf>
    <xf numFmtId="164" fontId="20" fillId="6" borderId="0" xfId="1" applyFont="1" applyFill="1" applyBorder="1" applyAlignment="1">
      <alignment horizontal="center"/>
    </xf>
    <xf numFmtId="164" fontId="12" fillId="6" borderId="0" xfId="1" quotePrefix="1" applyFont="1" applyFill="1" applyBorder="1" applyAlignment="1">
      <alignment horizontal="center" vertical="center"/>
    </xf>
    <xf numFmtId="0" fontId="19" fillId="0" borderId="0" xfId="0" applyFont="1"/>
    <xf numFmtId="164" fontId="19" fillId="0" borderId="0" xfId="1" quotePrefix="1" applyFont="1" applyBorder="1" applyAlignment="1">
      <alignment horizontal="center" vertical="center"/>
    </xf>
    <xf numFmtId="164" fontId="19" fillId="0" borderId="0" xfId="1" applyFont="1" applyBorder="1" applyAlignment="1">
      <alignment horizontal="center" vertical="center"/>
    </xf>
    <xf numFmtId="0" fontId="19" fillId="6" borderId="0" xfId="0" applyFont="1" applyFill="1"/>
    <xf numFmtId="0" fontId="26" fillId="0" borderId="29" xfId="0" applyFont="1" applyBorder="1"/>
    <xf numFmtId="16" fontId="27" fillId="0" borderId="0" xfId="0" applyNumberFormat="1" applyFont="1" applyAlignment="1">
      <alignment horizontal="center"/>
    </xf>
    <xf numFmtId="16" fontId="31" fillId="0" borderId="9" xfId="0" applyNumberFormat="1" applyFont="1" applyBorder="1" applyAlignment="1">
      <alignment horizontal="center"/>
    </xf>
    <xf numFmtId="16" fontId="31" fillId="0" borderId="10" xfId="0" applyNumberFormat="1" applyFont="1" applyBorder="1" applyAlignment="1">
      <alignment horizontal="center"/>
    </xf>
    <xf numFmtId="16" fontId="7" fillId="8" borderId="9" xfId="0" applyNumberFormat="1" applyFont="1" applyFill="1" applyBorder="1" applyAlignment="1">
      <alignment horizontal="center" wrapText="1"/>
    </xf>
    <xf numFmtId="164" fontId="7" fillId="0" borderId="13" xfId="1" quotePrefix="1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164" fontId="12" fillId="6" borderId="9" xfId="0" applyNumberFormat="1" applyFont="1" applyFill="1" applyBorder="1" applyAlignment="1">
      <alignment horizontal="center"/>
    </xf>
    <xf numFmtId="0" fontId="6" fillId="8" borderId="39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0" fontId="0" fillId="0" borderId="8" xfId="0" applyBorder="1"/>
    <xf numFmtId="0" fontId="7" fillId="0" borderId="0" xfId="0" applyFont="1"/>
    <xf numFmtId="164" fontId="7" fillId="0" borderId="26" xfId="1" applyFont="1" applyBorder="1" applyAlignment="1">
      <alignment horizontal="center" vertical="center"/>
    </xf>
    <xf numFmtId="164" fontId="7" fillId="0" borderId="26" xfId="1" quotePrefix="1" applyFont="1" applyBorder="1" applyAlignment="1">
      <alignment horizontal="center" vertical="center"/>
    </xf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0" fontId="10" fillId="4" borderId="26" xfId="0" applyFont="1" applyFill="1" applyBorder="1" applyAlignment="1">
      <alignment horizontal="center" wrapText="1"/>
    </xf>
    <xf numFmtId="0" fontId="10" fillId="4" borderId="26" xfId="0" applyFont="1" applyFill="1" applyBorder="1"/>
    <xf numFmtId="0" fontId="7" fillId="0" borderId="26" xfId="0" applyFont="1" applyBorder="1"/>
    <xf numFmtId="165" fontId="17" fillId="5" borderId="26" xfId="2" applyFont="1" applyBorder="1">
      <alignment vertical="center"/>
    </xf>
    <xf numFmtId="164" fontId="7" fillId="0" borderId="0" xfId="1" quotePrefix="1" applyFont="1" applyBorder="1" applyAlignment="1">
      <alignment horizontal="center" vertical="center"/>
    </xf>
    <xf numFmtId="164" fontId="7" fillId="0" borderId="0" xfId="1" quotePrefix="1" applyFont="1" applyBorder="1" applyAlignment="1">
      <alignment horizontal="center"/>
    </xf>
    <xf numFmtId="0" fontId="7" fillId="7" borderId="0" xfId="0" applyFont="1" applyFill="1" applyAlignment="1" applyProtection="1">
      <alignment vertical="center" wrapText="1"/>
      <protection hidden="1"/>
    </xf>
    <xf numFmtId="164" fontId="7" fillId="6" borderId="0" xfId="1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164" fontId="12" fillId="0" borderId="42" xfId="0" applyNumberFormat="1" applyFont="1" applyBorder="1" applyAlignment="1">
      <alignment horizont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0" fillId="0" borderId="11" xfId="0" applyFont="1" applyBorder="1"/>
    <xf numFmtId="0" fontId="7" fillId="0" borderId="9" xfId="0" applyFont="1" applyBorder="1"/>
    <xf numFmtId="16" fontId="31" fillId="0" borderId="42" xfId="0" applyNumberFormat="1" applyFont="1" applyBorder="1" applyAlignment="1">
      <alignment horizontal="center"/>
    </xf>
    <xf numFmtId="16" fontId="31" fillId="0" borderId="43" xfId="0" applyNumberFormat="1" applyFont="1" applyBorder="1" applyAlignment="1">
      <alignment horizontal="center"/>
    </xf>
    <xf numFmtId="0" fontId="10" fillId="7" borderId="47" xfId="0" applyFont="1" applyFill="1" applyBorder="1" applyAlignment="1" applyProtection="1">
      <alignment horizontal="center" vertical="center" wrapText="1"/>
      <protection hidden="1"/>
    </xf>
    <xf numFmtId="0" fontId="10" fillId="7" borderId="48" xfId="0" applyFont="1" applyFill="1" applyBorder="1" applyAlignment="1" applyProtection="1">
      <alignment horizontal="center" vertical="center" wrapText="1"/>
      <protection hidden="1"/>
    </xf>
    <xf numFmtId="164" fontId="7" fillId="0" borderId="49" xfId="0" applyNumberFormat="1" applyFont="1" applyBorder="1" applyAlignment="1">
      <alignment horizontal="center"/>
    </xf>
    <xf numFmtId="0" fontId="18" fillId="0" borderId="46" xfId="0" applyFont="1" applyBorder="1" applyAlignment="1">
      <alignment horizontal="center" vertical="center" wrapText="1"/>
    </xf>
    <xf numFmtId="164" fontId="10" fillId="7" borderId="26" xfId="3" applyFont="1" applyFill="1" applyBorder="1" applyAlignment="1" applyProtection="1">
      <alignment horizontal="left" vertical="center" wrapText="1"/>
      <protection hidden="1"/>
    </xf>
    <xf numFmtId="164" fontId="7" fillId="8" borderId="45" xfId="1" quotePrefix="1" applyFont="1" applyFill="1" applyBorder="1" applyAlignment="1">
      <alignment horizontal="left" vertical="center"/>
    </xf>
    <xf numFmtId="164" fontId="7" fillId="0" borderId="45" xfId="1" quotePrefix="1" applyFont="1" applyBorder="1" applyAlignment="1">
      <alignment horizontal="left" vertical="center" wrapText="1"/>
    </xf>
    <xf numFmtId="164" fontId="7" fillId="0" borderId="45" xfId="1" quotePrefix="1" applyFont="1" applyBorder="1" applyAlignment="1">
      <alignment horizontal="left" vertical="center"/>
    </xf>
    <xf numFmtId="164" fontId="10" fillId="7" borderId="35" xfId="3" applyFont="1" applyFill="1" applyBorder="1" applyAlignment="1" applyProtection="1">
      <alignment horizontal="center" vertical="center" wrapText="1"/>
      <protection hidden="1"/>
    </xf>
    <xf numFmtId="0" fontId="0" fillId="0" borderId="9" xfId="0" applyBorder="1"/>
    <xf numFmtId="164" fontId="7" fillId="0" borderId="50" xfId="1" quotePrefix="1" applyFont="1" applyBorder="1" applyAlignment="1">
      <alignment horizontal="center" vertical="center"/>
    </xf>
    <xf numFmtId="164" fontId="7" fillId="0" borderId="51" xfId="1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vertical="center" wrapText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10" fillId="7" borderId="52" xfId="0" applyFont="1" applyFill="1" applyBorder="1" applyAlignment="1" applyProtection="1">
      <alignment horizontal="center" vertical="center" wrapText="1"/>
      <protection hidden="1"/>
    </xf>
    <xf numFmtId="0" fontId="10" fillId="8" borderId="53" xfId="0" applyFont="1" applyFill="1" applyBorder="1" applyAlignment="1">
      <alignment horizontal="center" vertical="center" wrapText="1"/>
    </xf>
    <xf numFmtId="0" fontId="10" fillId="8" borderId="54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wrapText="1"/>
    </xf>
    <xf numFmtId="0" fontId="7" fillId="6" borderId="9" xfId="0" applyFont="1" applyFill="1" applyBorder="1" applyAlignment="1">
      <alignment horizontal="center" wrapText="1"/>
    </xf>
    <xf numFmtId="16" fontId="7" fillId="8" borderId="9" xfId="0" applyNumberFormat="1" applyFont="1" applyFill="1" applyBorder="1" applyAlignment="1">
      <alignment horizontal="center"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16" fontId="7" fillId="0" borderId="9" xfId="0" applyNumberFormat="1" applyFont="1" applyBorder="1" applyAlignment="1">
      <alignment horizontal="center" vertical="center"/>
    </xf>
    <xf numFmtId="16" fontId="7" fillId="0" borderId="13" xfId="0" applyNumberFormat="1" applyFont="1" applyBorder="1" applyAlignment="1">
      <alignment horizontal="center" vertical="center"/>
    </xf>
    <xf numFmtId="164" fontId="7" fillId="0" borderId="13" xfId="1" applyFont="1" applyBorder="1" applyAlignment="1">
      <alignment horizontal="center" vertical="center"/>
    </xf>
    <xf numFmtId="0" fontId="18" fillId="8" borderId="35" xfId="0" applyFont="1" applyFill="1" applyBorder="1" applyAlignment="1">
      <alignment vertical="center" wrapText="1"/>
    </xf>
    <xf numFmtId="0" fontId="18" fillId="8" borderId="35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164" fontId="7" fillId="0" borderId="7" xfId="1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7" borderId="30" xfId="0" applyFont="1" applyFill="1" applyBorder="1" applyAlignment="1" applyProtection="1">
      <alignment horizontal="center" vertical="center" wrapText="1"/>
      <protection hidden="1"/>
    </xf>
    <xf numFmtId="0" fontId="10" fillId="7" borderId="32" xfId="0" applyFont="1" applyFill="1" applyBorder="1" applyAlignment="1" applyProtection="1">
      <alignment horizontal="center" vertical="center"/>
      <protection hidden="1"/>
    </xf>
    <xf numFmtId="0" fontId="10" fillId="7" borderId="55" xfId="0" applyFont="1" applyFill="1" applyBorder="1" applyAlignment="1" applyProtection="1">
      <alignment vertical="center" wrapText="1"/>
      <protection hidden="1"/>
    </xf>
    <xf numFmtId="0" fontId="10" fillId="7" borderId="26" xfId="0" applyFont="1" applyFill="1" applyBorder="1" applyAlignment="1" applyProtection="1">
      <alignment horizontal="center" vertical="center" wrapText="1"/>
      <protection hidden="1"/>
    </xf>
    <xf numFmtId="0" fontId="10" fillId="0" borderId="26" xfId="0" applyFont="1" applyBorder="1" applyAlignment="1">
      <alignment horizontal="center" vertical="center" wrapText="1"/>
    </xf>
    <xf numFmtId="0" fontId="10" fillId="7" borderId="49" xfId="0" applyFont="1" applyFill="1" applyBorder="1" applyAlignment="1" applyProtection="1">
      <alignment horizontal="center" vertical="center" wrapText="1"/>
      <protection hidden="1"/>
    </xf>
    <xf numFmtId="0" fontId="25" fillId="5" borderId="26" xfId="0" applyFont="1" applyFill="1" applyBorder="1"/>
    <xf numFmtId="0" fontId="10" fillId="8" borderId="26" xfId="0" applyFont="1" applyFill="1" applyBorder="1" applyAlignment="1">
      <alignment wrapText="1"/>
    </xf>
    <xf numFmtId="0" fontId="10" fillId="8" borderId="26" xfId="0" applyFont="1" applyFill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7" fillId="8" borderId="26" xfId="0" applyFont="1" applyFill="1" applyBorder="1" applyAlignment="1">
      <alignment wrapText="1"/>
    </xf>
    <xf numFmtId="16" fontId="7" fillId="0" borderId="26" xfId="0" applyNumberFormat="1" applyFont="1" applyBorder="1" applyAlignment="1">
      <alignment horizontal="center" wrapText="1"/>
    </xf>
    <xf numFmtId="0" fontId="7" fillId="0" borderId="26" xfId="0" applyFont="1" applyBorder="1" applyAlignment="1">
      <alignment horizontal="center" vertical="center" wrapText="1"/>
    </xf>
    <xf numFmtId="16" fontId="7" fillId="0" borderId="26" xfId="0" applyNumberFormat="1" applyFont="1" applyBorder="1" applyAlignment="1">
      <alignment horizontal="center" vertical="center" wrapText="1"/>
    </xf>
    <xf numFmtId="0" fontId="10" fillId="4" borderId="4" xfId="0" applyFont="1" applyFill="1" applyBorder="1"/>
    <xf numFmtId="0" fontId="10" fillId="4" borderId="30" xfId="0" applyFont="1" applyFill="1" applyBorder="1" applyAlignment="1">
      <alignment wrapText="1"/>
    </xf>
    <xf numFmtId="0" fontId="10" fillId="4" borderId="19" xfId="0" applyFont="1" applyFill="1" applyBorder="1"/>
    <xf numFmtId="16" fontId="7" fillId="0" borderId="9" xfId="0" applyNumberFormat="1" applyFont="1" applyBorder="1"/>
    <xf numFmtId="0" fontId="7" fillId="4" borderId="0" xfId="0" applyFont="1" applyFill="1"/>
    <xf numFmtId="16" fontId="7" fillId="0" borderId="0" xfId="0" applyNumberFormat="1" applyFont="1"/>
    <xf numFmtId="164" fontId="7" fillId="0" borderId="0" xfId="0" applyNumberFormat="1" applyFont="1" applyAlignment="1">
      <alignment vertical="center"/>
    </xf>
    <xf numFmtId="164" fontId="12" fillId="6" borderId="0" xfId="0" applyNumberFormat="1" applyFont="1" applyFill="1" applyAlignment="1">
      <alignment horizontal="center"/>
    </xf>
    <xf numFmtId="0" fontId="30" fillId="0" borderId="0" xfId="0" applyFont="1"/>
    <xf numFmtId="16" fontId="31" fillId="0" borderId="0" xfId="0" applyNumberFormat="1" applyFont="1" applyAlignment="1">
      <alignment horizontal="center"/>
    </xf>
    <xf numFmtId="16" fontId="7" fillId="4" borderId="45" xfId="0" applyNumberFormat="1" applyFont="1" applyFill="1" applyBorder="1" applyAlignment="1">
      <alignment horizontal="center" vertical="center"/>
    </xf>
    <xf numFmtId="16" fontId="7" fillId="4" borderId="41" xfId="0" applyNumberFormat="1" applyFont="1" applyFill="1" applyBorder="1" applyAlignment="1">
      <alignment horizontal="center" vertical="center"/>
    </xf>
    <xf numFmtId="16" fontId="7" fillId="4" borderId="9" xfId="0" applyNumberFormat="1" applyFont="1" applyFill="1" applyBorder="1" applyAlignment="1">
      <alignment horizontal="center"/>
    </xf>
    <xf numFmtId="0" fontId="10" fillId="7" borderId="26" xfId="0" applyFont="1" applyFill="1" applyBorder="1" applyAlignment="1" applyProtection="1">
      <alignment horizontal="left" vertical="center" wrapText="1"/>
      <protection hidden="1"/>
    </xf>
    <xf numFmtId="164" fontId="7" fillId="6" borderId="26" xfId="1" applyFont="1" applyFill="1" applyBorder="1" applyAlignment="1">
      <alignment horizontal="center" vertical="center"/>
    </xf>
    <xf numFmtId="164" fontId="7" fillId="6" borderId="26" xfId="1" quotePrefix="1" applyFont="1" applyFill="1" applyBorder="1" applyAlignment="1">
      <alignment horizontal="center"/>
    </xf>
    <xf numFmtId="164" fontId="7" fillId="6" borderId="26" xfId="0" applyNumberFormat="1" applyFont="1" applyFill="1" applyBorder="1" applyAlignment="1">
      <alignment horizontal="center" vertical="center" wrapText="1"/>
    </xf>
    <xf numFmtId="164" fontId="7" fillId="6" borderId="26" xfId="0" applyNumberFormat="1" applyFont="1" applyFill="1" applyBorder="1" applyAlignment="1">
      <alignment horizontal="center"/>
    </xf>
    <xf numFmtId="0" fontId="7" fillId="6" borderId="26" xfId="0" applyFont="1" applyFill="1" applyBorder="1" applyAlignment="1">
      <alignment vertical="center"/>
    </xf>
    <xf numFmtId="16" fontId="0" fillId="0" borderId="0" xfId="0" applyNumberFormat="1"/>
    <xf numFmtId="0" fontId="7" fillId="0" borderId="42" xfId="0" applyFont="1" applyBorder="1" applyAlignment="1">
      <alignment horizontal="left"/>
    </xf>
    <xf numFmtId="16" fontId="7" fillId="0" borderId="23" xfId="0" applyNumberFormat="1" applyFont="1" applyBorder="1" applyAlignment="1">
      <alignment horizontal="center" vertical="center"/>
    </xf>
    <xf numFmtId="164" fontId="7" fillId="0" borderId="24" xfId="1" quotePrefix="1" applyFont="1" applyBorder="1" applyAlignment="1">
      <alignment horizontal="center" vertical="center"/>
    </xf>
    <xf numFmtId="164" fontId="7" fillId="0" borderId="61" xfId="1" quotePrefix="1" applyFont="1" applyBorder="1" applyAlignment="1">
      <alignment horizontal="center" vertical="center"/>
    </xf>
    <xf numFmtId="16" fontId="7" fillId="0" borderId="7" xfId="0" applyNumberFormat="1" applyFont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37" fillId="0" borderId="0" xfId="0" applyFont="1"/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5" fillId="3" borderId="56" xfId="0" applyFont="1" applyFill="1" applyBorder="1" applyAlignment="1">
      <alignment vertical="center"/>
    </xf>
    <xf numFmtId="0" fontId="5" fillId="3" borderId="57" xfId="0" applyFont="1" applyFill="1" applyBorder="1" applyAlignment="1">
      <alignment vertical="center"/>
    </xf>
    <xf numFmtId="0" fontId="5" fillId="5" borderId="37" xfId="0" applyFont="1" applyFill="1" applyBorder="1" applyAlignment="1">
      <alignment vertical="center"/>
    </xf>
    <xf numFmtId="0" fontId="6" fillId="8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164" fontId="7" fillId="0" borderId="14" xfId="1" applyFont="1" applyBorder="1" applyAlignment="1">
      <alignment horizontal="center" vertical="center"/>
    </xf>
    <xf numFmtId="16" fontId="7" fillId="8" borderId="9" xfId="0" applyNumberFormat="1" applyFont="1" applyFill="1" applyBorder="1" applyAlignment="1">
      <alignment horizontal="center" vertical="center"/>
    </xf>
    <xf numFmtId="0" fontId="31" fillId="4" borderId="9" xfId="0" applyFont="1" applyFill="1" applyBorder="1"/>
    <xf numFmtId="0" fontId="28" fillId="8" borderId="9" xfId="0" applyFont="1" applyFill="1" applyBorder="1"/>
    <xf numFmtId="0" fontId="10" fillId="8" borderId="9" xfId="0" applyFont="1" applyFill="1" applyBorder="1" applyAlignment="1">
      <alignment horizontal="center"/>
    </xf>
    <xf numFmtId="0" fontId="28" fillId="8" borderId="9" xfId="0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31" fillId="8" borderId="9" xfId="0" applyFont="1" applyFill="1" applyBorder="1"/>
    <xf numFmtId="0" fontId="44" fillId="0" borderId="9" xfId="0" applyFont="1" applyBorder="1" applyAlignment="1">
      <alignment horizontal="center"/>
    </xf>
    <xf numFmtId="16" fontId="7" fillId="0" borderId="0" xfId="0" applyNumberFormat="1" applyFont="1" applyAlignment="1">
      <alignment horizontal="center" vertical="center"/>
    </xf>
    <xf numFmtId="0" fontId="7" fillId="8" borderId="9" xfId="0" applyFont="1" applyFill="1" applyBorder="1"/>
    <xf numFmtId="164" fontId="7" fillId="6" borderId="9" xfId="1" applyFont="1" applyFill="1" applyBorder="1" applyAlignment="1">
      <alignment horizontal="center" vertical="center"/>
    </xf>
    <xf numFmtId="16" fontId="48" fillId="0" borderId="26" xfId="0" applyNumberFormat="1" applyFont="1" applyBorder="1" applyAlignment="1">
      <alignment horizontal="center"/>
    </xf>
    <xf numFmtId="0" fontId="53" fillId="0" borderId="25" xfId="0" applyFont="1" applyBorder="1"/>
    <xf numFmtId="0" fontId="52" fillId="0" borderId="38" xfId="0" applyFont="1" applyBorder="1" applyAlignment="1">
      <alignment horizontal="center"/>
    </xf>
    <xf numFmtId="22" fontId="54" fillId="0" borderId="38" xfId="0" applyNumberFormat="1" applyFont="1" applyBorder="1" applyAlignment="1">
      <alignment horizontal="center"/>
    </xf>
    <xf numFmtId="16" fontId="55" fillId="0" borderId="38" xfId="0" applyNumberFormat="1" applyFont="1" applyBorder="1" applyAlignment="1">
      <alignment horizontal="center"/>
    </xf>
    <xf numFmtId="22" fontId="56" fillId="0" borderId="38" xfId="0" applyNumberFormat="1" applyFont="1" applyBorder="1" applyAlignment="1">
      <alignment horizontal="center"/>
    </xf>
    <xf numFmtId="16" fontId="53" fillId="0" borderId="38" xfId="0" applyNumberFormat="1" applyFont="1" applyBorder="1" applyAlignment="1">
      <alignment horizontal="center"/>
    </xf>
    <xf numFmtId="164" fontId="12" fillId="6" borderId="24" xfId="0" applyNumberFormat="1" applyFont="1" applyFill="1" applyBorder="1" applyAlignment="1">
      <alignment horizontal="center"/>
    </xf>
    <xf numFmtId="16" fontId="12" fillId="0" borderId="23" xfId="0" applyNumberFormat="1" applyFont="1" applyBorder="1" applyAlignment="1">
      <alignment horizontal="center" vertical="center"/>
    </xf>
    <xf numFmtId="16" fontId="12" fillId="0" borderId="67" xfId="0" applyNumberFormat="1" applyFont="1" applyBorder="1" applyAlignment="1">
      <alignment horizontal="center" vertical="center"/>
    </xf>
    <xf numFmtId="16" fontId="7" fillId="0" borderId="24" xfId="0" applyNumberFormat="1" applyFont="1" applyBorder="1"/>
    <xf numFmtId="16" fontId="7" fillId="0" borderId="24" xfId="0" applyNumberFormat="1" applyFont="1" applyBorder="1" applyAlignment="1">
      <alignment horizontal="center"/>
    </xf>
    <xf numFmtId="16" fontId="7" fillId="0" borderId="26" xfId="0" applyNumberFormat="1" applyFont="1" applyBorder="1"/>
    <xf numFmtId="16" fontId="57" fillId="0" borderId="24" xfId="0" applyNumberFormat="1" applyFont="1" applyBorder="1"/>
    <xf numFmtId="0" fontId="58" fillId="0" borderId="0" xfId="0" applyFont="1"/>
    <xf numFmtId="0" fontId="5" fillId="5" borderId="28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28" fillId="8" borderId="37" xfId="0" applyFont="1" applyFill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16" fontId="59" fillId="8" borderId="38" xfId="0" applyNumberFormat="1" applyFont="1" applyFill="1" applyBorder="1" applyAlignment="1">
      <alignment horizontal="center" vertical="center"/>
    </xf>
    <xf numFmtId="0" fontId="60" fillId="0" borderId="38" xfId="0" applyFont="1" applyBorder="1" applyAlignment="1">
      <alignment horizontal="center" vertical="center"/>
    </xf>
    <xf numFmtId="0" fontId="61" fillId="8" borderId="36" xfId="0" applyFont="1" applyFill="1" applyBorder="1" applyAlignment="1">
      <alignment vertical="center"/>
    </xf>
    <xf numFmtId="0" fontId="62" fillId="7" borderId="47" xfId="0" applyFont="1" applyFill="1" applyBorder="1" applyAlignment="1" applyProtection="1">
      <alignment horizontal="center" vertical="center" wrapText="1"/>
      <protection hidden="1"/>
    </xf>
    <xf numFmtId="0" fontId="62" fillId="7" borderId="48" xfId="0" applyFont="1" applyFill="1" applyBorder="1" applyAlignment="1" applyProtection="1">
      <alignment horizontal="center" vertical="center" wrapText="1"/>
      <protection hidden="1"/>
    </xf>
    <xf numFmtId="0" fontId="61" fillId="8" borderId="37" xfId="0" applyFont="1" applyFill="1" applyBorder="1" applyAlignment="1">
      <alignment horizontal="center" vertical="center"/>
    </xf>
    <xf numFmtId="16" fontId="63" fillId="8" borderId="38" xfId="0" applyNumberFormat="1" applyFont="1" applyFill="1" applyBorder="1" applyAlignment="1">
      <alignment horizontal="center" vertical="center"/>
    </xf>
    <xf numFmtId="0" fontId="64" fillId="0" borderId="38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10" fillId="6" borderId="35" xfId="0" applyFont="1" applyFill="1" applyBorder="1" applyAlignment="1" applyProtection="1">
      <alignment vertical="center"/>
      <protection hidden="1"/>
    </xf>
    <xf numFmtId="16" fontId="7" fillId="0" borderId="24" xfId="0" applyNumberFormat="1" applyFont="1" applyBorder="1" applyAlignment="1">
      <alignment horizontal="center" vertical="center"/>
    </xf>
    <xf numFmtId="16" fontId="7" fillId="0" borderId="61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6" fillId="8" borderId="15" xfId="0" applyFont="1" applyFill="1" applyBorder="1" applyAlignment="1">
      <alignment vertical="center" wrapText="1"/>
    </xf>
    <xf numFmtId="16" fontId="7" fillId="8" borderId="0" xfId="0" applyNumberFormat="1" applyFont="1" applyFill="1" applyAlignment="1">
      <alignment horizontal="center" vertical="center"/>
    </xf>
    <xf numFmtId="0" fontId="65" fillId="8" borderId="9" xfId="0" applyFont="1" applyFill="1" applyBorder="1"/>
    <xf numFmtId="164" fontId="65" fillId="0" borderId="9" xfId="1" applyFont="1" applyBorder="1" applyAlignment="1">
      <alignment horizontal="center" vertical="center"/>
    </xf>
    <xf numFmtId="0" fontId="65" fillId="6" borderId="9" xfId="0" applyFont="1" applyFill="1" applyBorder="1"/>
    <xf numFmtId="164" fontId="65" fillId="0" borderId="9" xfId="1" applyFont="1" applyBorder="1" applyAlignment="1">
      <alignment horizontal="center"/>
    </xf>
    <xf numFmtId="0" fontId="59" fillId="0" borderId="25" xfId="0" applyFont="1" applyBorder="1" applyAlignment="1">
      <alignment vertical="center"/>
    </xf>
    <xf numFmtId="164" fontId="7" fillId="0" borderId="24" xfId="1" applyFont="1" applyBorder="1" applyAlignment="1">
      <alignment horizontal="center" vertical="center"/>
    </xf>
    <xf numFmtId="0" fontId="65" fillId="4" borderId="9" xfId="0" applyFont="1" applyFill="1" applyBorder="1"/>
    <xf numFmtId="0" fontId="65" fillId="0" borderId="9" xfId="0" applyFont="1" applyBorder="1"/>
    <xf numFmtId="164" fontId="7" fillId="6" borderId="71" xfId="1" applyFont="1" applyFill="1" applyBorder="1" applyAlignment="1">
      <alignment horizontal="center" vertical="center"/>
    </xf>
    <xf numFmtId="0" fontId="7" fillId="8" borderId="35" xfId="0" applyFont="1" applyFill="1" applyBorder="1" applyAlignment="1">
      <alignment wrapText="1"/>
    </xf>
    <xf numFmtId="164" fontId="7" fillId="0" borderId="35" xfId="1" applyFont="1" applyBorder="1" applyAlignment="1">
      <alignment horizontal="center" vertical="center"/>
    </xf>
    <xf numFmtId="164" fontId="7" fillId="6" borderId="35" xfId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65" fillId="8" borderId="26" xfId="0" applyFont="1" applyFill="1" applyBorder="1" applyAlignment="1">
      <alignment wrapText="1"/>
    </xf>
    <xf numFmtId="16" fontId="65" fillId="0" borderId="26" xfId="0" applyNumberFormat="1" applyFont="1" applyBorder="1" applyAlignment="1">
      <alignment horizontal="center" wrapText="1"/>
    </xf>
    <xf numFmtId="0" fontId="65" fillId="0" borderId="26" xfId="0" applyFont="1" applyBorder="1" applyAlignment="1">
      <alignment horizontal="center" vertical="center" wrapText="1"/>
    </xf>
    <xf numFmtId="16" fontId="65" fillId="0" borderId="26" xfId="0" applyNumberFormat="1" applyFont="1" applyBorder="1" applyAlignment="1">
      <alignment horizontal="center" vertical="center" wrapText="1"/>
    </xf>
    <xf numFmtId="0" fontId="65" fillId="8" borderId="9" xfId="0" applyFont="1" applyFill="1" applyBorder="1" applyAlignment="1">
      <alignment wrapText="1"/>
    </xf>
    <xf numFmtId="0" fontId="66" fillId="0" borderId="11" xfId="0" applyFont="1" applyBorder="1"/>
    <xf numFmtId="16" fontId="67" fillId="0" borderId="9" xfId="0" applyNumberFormat="1" applyFont="1" applyBorder="1" applyAlignment="1">
      <alignment horizontal="center"/>
    </xf>
    <xf numFmtId="16" fontId="67" fillId="0" borderId="10" xfId="0" applyNumberFormat="1" applyFont="1" applyBorder="1" applyAlignment="1">
      <alignment horizontal="center"/>
    </xf>
    <xf numFmtId="0" fontId="65" fillId="0" borderId="42" xfId="0" applyFont="1" applyBorder="1" applyAlignment="1">
      <alignment horizontal="left"/>
    </xf>
    <xf numFmtId="16" fontId="68" fillId="0" borderId="26" xfId="0" applyNumberFormat="1" applyFont="1" applyBorder="1" applyAlignment="1">
      <alignment horizontal="center"/>
    </xf>
    <xf numFmtId="16" fontId="67" fillId="0" borderId="42" xfId="0" applyNumberFormat="1" applyFont="1" applyBorder="1" applyAlignment="1">
      <alignment horizontal="center"/>
    </xf>
    <xf numFmtId="16" fontId="65" fillId="4" borderId="9" xfId="0" applyNumberFormat="1" applyFont="1" applyFill="1" applyBorder="1" applyAlignment="1">
      <alignment horizontal="center"/>
    </xf>
    <xf numFmtId="0" fontId="70" fillId="8" borderId="9" xfId="0" applyFont="1" applyFill="1" applyBorder="1"/>
    <xf numFmtId="164" fontId="7" fillId="6" borderId="26" xfId="1" applyFont="1" applyFill="1" applyBorder="1" applyAlignment="1">
      <alignment horizontal="center"/>
    </xf>
    <xf numFmtId="165" fontId="17" fillId="5" borderId="72" xfId="2" applyFont="1" applyBorder="1">
      <alignment vertical="center"/>
    </xf>
    <xf numFmtId="165" fontId="10" fillId="5" borderId="73" xfId="2" applyFont="1" applyBorder="1">
      <alignment vertical="center"/>
    </xf>
    <xf numFmtId="165" fontId="10" fillId="5" borderId="74" xfId="2" applyFont="1" applyBorder="1">
      <alignment vertical="center"/>
    </xf>
    <xf numFmtId="0" fontId="10" fillId="0" borderId="49" xfId="0" applyFont="1" applyBorder="1" applyAlignment="1">
      <alignment horizontal="center" vertical="center" wrapText="1"/>
    </xf>
    <xf numFmtId="0" fontId="7" fillId="7" borderId="55" xfId="0" applyFont="1" applyFill="1" applyBorder="1" applyAlignment="1" applyProtection="1">
      <alignment vertical="center" wrapText="1"/>
      <protection hidden="1"/>
    </xf>
    <xf numFmtId="164" fontId="7" fillId="6" borderId="49" xfId="0" applyNumberFormat="1" applyFont="1" applyFill="1" applyBorder="1" applyAlignment="1">
      <alignment horizontal="center"/>
    </xf>
    <xf numFmtId="0" fontId="19" fillId="0" borderId="55" xfId="0" applyFont="1" applyBorder="1"/>
    <xf numFmtId="0" fontId="7" fillId="0" borderId="75" xfId="0" applyFont="1" applyBorder="1"/>
    <xf numFmtId="164" fontId="7" fillId="6" borderId="76" xfId="1" applyFont="1" applyFill="1" applyBorder="1" applyAlignment="1">
      <alignment horizontal="center" vertical="center"/>
    </xf>
    <xf numFmtId="164" fontId="7" fillId="6" borderId="76" xfId="1" applyFont="1" applyFill="1" applyBorder="1" applyAlignment="1">
      <alignment horizontal="center"/>
    </xf>
    <xf numFmtId="164" fontId="7" fillId="6" borderId="76" xfId="0" applyNumberFormat="1" applyFont="1" applyFill="1" applyBorder="1" applyAlignment="1">
      <alignment horizontal="center" vertical="center" wrapText="1"/>
    </xf>
    <xf numFmtId="164" fontId="7" fillId="6" borderId="77" xfId="0" applyNumberFormat="1" applyFont="1" applyFill="1" applyBorder="1" applyAlignment="1">
      <alignment horizontal="center"/>
    </xf>
    <xf numFmtId="0" fontId="7" fillId="11" borderId="11" xfId="0" applyFont="1" applyFill="1" applyBorder="1" applyAlignment="1">
      <alignment vertical="center"/>
    </xf>
    <xf numFmtId="0" fontId="7" fillId="11" borderId="9" xfId="0" applyFont="1" applyFill="1" applyBorder="1" applyAlignment="1">
      <alignment vertical="center"/>
    </xf>
    <xf numFmtId="16" fontId="7" fillId="11" borderId="9" xfId="0" applyNumberFormat="1" applyFont="1" applyFill="1" applyBorder="1" applyAlignment="1">
      <alignment horizontal="center" vertical="center"/>
    </xf>
    <xf numFmtId="164" fontId="7" fillId="11" borderId="9" xfId="1" applyFont="1" applyFill="1" applyBorder="1" applyAlignment="1">
      <alignment horizontal="center" vertical="center"/>
    </xf>
    <xf numFmtId="0" fontId="50" fillId="14" borderId="22" xfId="0" applyFont="1" applyFill="1" applyBorder="1" applyAlignment="1">
      <alignment horizontal="center"/>
    </xf>
    <xf numFmtId="0" fontId="50" fillId="14" borderId="38" xfId="0" applyFont="1" applyFill="1" applyBorder="1" applyAlignment="1">
      <alignment horizontal="center"/>
    </xf>
    <xf numFmtId="0" fontId="50" fillId="13" borderId="22" xfId="0" applyFont="1" applyFill="1" applyBorder="1" applyAlignment="1">
      <alignment horizontal="center"/>
    </xf>
    <xf numFmtId="0" fontId="50" fillId="13" borderId="38" xfId="0" applyFont="1" applyFill="1" applyBorder="1" applyAlignment="1">
      <alignment horizontal="center"/>
    </xf>
    <xf numFmtId="0" fontId="50" fillId="12" borderId="15" xfId="0" applyFont="1" applyFill="1" applyBorder="1"/>
    <xf numFmtId="0" fontId="50" fillId="12" borderId="25" xfId="0" applyFont="1" applyFill="1" applyBorder="1"/>
    <xf numFmtId="0" fontId="51" fillId="12" borderId="17" xfId="0" applyFont="1" applyFill="1" applyBorder="1" applyAlignment="1">
      <alignment horizontal="center"/>
    </xf>
    <xf numFmtId="0" fontId="51" fillId="12" borderId="38" xfId="0" applyFont="1" applyFill="1" applyBorder="1" applyAlignment="1">
      <alignment horizontal="center"/>
    </xf>
    <xf numFmtId="0" fontId="24" fillId="5" borderId="62" xfId="0" applyFont="1" applyFill="1" applyBorder="1"/>
    <xf numFmtId="0" fontId="24" fillId="5" borderId="63" xfId="0" applyFont="1" applyFill="1" applyBorder="1"/>
    <xf numFmtId="0" fontId="24" fillId="5" borderId="64" xfId="0" applyFont="1" applyFill="1" applyBorder="1"/>
    <xf numFmtId="0" fontId="1" fillId="2" borderId="0" xfId="0" applyFont="1" applyFill="1" applyAlignment="1">
      <alignment horizontal="center" vertical="center"/>
    </xf>
    <xf numFmtId="0" fontId="17" fillId="5" borderId="44" xfId="0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5" fillId="5" borderId="27" xfId="0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49" fillId="2" borderId="2" xfId="0" applyFont="1" applyFill="1" applyBorder="1"/>
    <xf numFmtId="0" fontId="49" fillId="2" borderId="3" xfId="0" applyFont="1" applyFill="1" applyBorder="1"/>
    <xf numFmtId="0" fontId="49" fillId="2" borderId="37" xfId="0" applyFont="1" applyFill="1" applyBorder="1"/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46" fillId="5" borderId="65" xfId="0" applyFont="1" applyFill="1" applyBorder="1"/>
    <xf numFmtId="0" fontId="46" fillId="5" borderId="66" xfId="0" applyFont="1" applyFill="1" applyBorder="1"/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3" fillId="5" borderId="18" xfId="2" applyFont="1" applyBorder="1">
      <alignment vertical="center"/>
    </xf>
    <xf numFmtId="0" fontId="24" fillId="10" borderId="21" xfId="0" applyFont="1" applyFill="1" applyBorder="1" applyAlignment="1">
      <alignment horizontal="left" vertical="center"/>
    </xf>
    <xf numFmtId="0" fontId="24" fillId="10" borderId="22" xfId="0" applyFont="1" applyFill="1" applyBorder="1" applyAlignment="1">
      <alignment horizontal="left" vertical="center"/>
    </xf>
    <xf numFmtId="165" fontId="17" fillId="5" borderId="26" xfId="2" applyFont="1" applyBorder="1" applyAlignment="1">
      <alignment horizontal="left" vertical="center"/>
    </xf>
    <xf numFmtId="0" fontId="24" fillId="5" borderId="27" xfId="0" applyFont="1" applyFill="1" applyBorder="1" applyAlignment="1">
      <alignment horizontal="left"/>
    </xf>
    <xf numFmtId="0" fontId="24" fillId="5" borderId="28" xfId="0" applyFont="1" applyFill="1" applyBorder="1" applyAlignment="1">
      <alignment horizontal="left"/>
    </xf>
    <xf numFmtId="0" fontId="24" fillId="5" borderId="29" xfId="0" applyFont="1" applyFill="1" applyBorder="1" applyAlignment="1">
      <alignment horizontal="left"/>
    </xf>
    <xf numFmtId="0" fontId="24" fillId="5" borderId="0" xfId="0" applyFont="1" applyFill="1" applyAlignment="1">
      <alignment horizontal="left"/>
    </xf>
    <xf numFmtId="0" fontId="5" fillId="3" borderId="27" xfId="0" applyFont="1" applyFill="1" applyBorder="1"/>
    <xf numFmtId="0" fontId="5" fillId="3" borderId="28" xfId="0" applyFont="1" applyFill="1" applyBorder="1"/>
    <xf numFmtId="0" fontId="5" fillId="3" borderId="29" xfId="0" applyFont="1" applyFill="1" applyBorder="1"/>
    <xf numFmtId="0" fontId="5" fillId="3" borderId="0" xfId="0" applyFont="1" applyFill="1"/>
    <xf numFmtId="0" fontId="24" fillId="5" borderId="33" xfId="0" applyFont="1" applyFill="1" applyBorder="1" applyAlignment="1">
      <alignment horizontal="left" vertical="center"/>
    </xf>
    <xf numFmtId="0" fontId="24" fillId="5" borderId="34" xfId="0" applyFont="1" applyFill="1" applyBorder="1" applyAlignment="1">
      <alignment horizontal="left" vertical="center"/>
    </xf>
    <xf numFmtId="165" fontId="17" fillId="5" borderId="58" xfId="2" applyFont="1" applyBorder="1" applyAlignment="1">
      <alignment horizontal="left" vertical="center"/>
    </xf>
    <xf numFmtId="165" fontId="17" fillId="5" borderId="59" xfId="2" applyFont="1" applyBorder="1" applyAlignment="1">
      <alignment horizontal="left" vertical="center"/>
    </xf>
    <xf numFmtId="165" fontId="17" fillId="5" borderId="60" xfId="2" applyFont="1" applyBorder="1" applyAlignment="1">
      <alignment horizontal="left" vertical="center"/>
    </xf>
    <xf numFmtId="0" fontId="17" fillId="3" borderId="68" xfId="0" applyFont="1" applyFill="1" applyBorder="1" applyAlignment="1">
      <alignment horizontal="left"/>
    </xf>
    <xf numFmtId="0" fontId="17" fillId="3" borderId="69" xfId="0" applyFont="1" applyFill="1" applyBorder="1" applyAlignment="1">
      <alignment horizontal="left"/>
    </xf>
    <xf numFmtId="0" fontId="38" fillId="15" borderId="9" xfId="0" applyNumberFormat="1" applyFont="1" applyFill="1" applyBorder="1" applyAlignment="1"/>
    <xf numFmtId="0" fontId="38" fillId="15" borderId="9" xfId="0" applyNumberFormat="1" applyFont="1" applyFill="1" applyBorder="1" applyAlignment="1">
      <alignment horizontal="center"/>
    </xf>
    <xf numFmtId="166" fontId="38" fillId="15" borderId="9" xfId="0" applyNumberFormat="1" applyFont="1" applyFill="1" applyBorder="1" applyAlignment="1">
      <alignment horizontal="center"/>
    </xf>
    <xf numFmtId="166" fontId="38" fillId="15" borderId="78" xfId="0" applyNumberFormat="1" applyFont="1" applyFill="1" applyBorder="1" applyAlignment="1">
      <alignment horizontal="center"/>
    </xf>
    <xf numFmtId="166" fontId="38" fillId="15" borderId="24" xfId="0" applyNumberFormat="1" applyFont="1" applyFill="1" applyBorder="1" applyAlignment="1">
      <alignment horizontal="center"/>
    </xf>
    <xf numFmtId="166" fontId="38" fillId="15" borderId="9" xfId="0" applyNumberFormat="1" applyFont="1" applyFill="1" applyBorder="1" applyAlignment="1">
      <alignment horizontal="center" vertical="center"/>
    </xf>
    <xf numFmtId="0" fontId="71" fillId="0" borderId="9" xfId="0" applyNumberFormat="1" applyFont="1" applyFill="1" applyBorder="1" applyAlignment="1">
      <alignment horizontal="center" vertical="center" wrapText="1"/>
    </xf>
    <xf numFmtId="49" fontId="72" fillId="0" borderId="79" xfId="0" applyNumberFormat="1" applyFont="1" applyFill="1" applyBorder="1" applyAlignment="1">
      <alignment horizontal="center" vertical="center" wrapText="1"/>
    </xf>
    <xf numFmtId="49" fontId="73" fillId="0" borderId="79" xfId="0" applyNumberFormat="1" applyFont="1" applyFill="1" applyBorder="1" applyAlignment="1">
      <alignment horizontal="center" vertical="center" wrapText="1"/>
    </xf>
    <xf numFmtId="49" fontId="72" fillId="0" borderId="79" xfId="0" applyNumberFormat="1" applyFont="1" applyBorder="1" applyAlignment="1">
      <alignment horizontal="center" vertical="center" wrapText="1"/>
    </xf>
    <xf numFmtId="166" fontId="74" fillId="0" borderId="42" xfId="0" applyNumberFormat="1" applyFont="1" applyFill="1" applyBorder="1" applyAlignment="1">
      <alignment horizontal="center" vertical="center"/>
    </xf>
    <xf numFmtId="0" fontId="75" fillId="0" borderId="80" xfId="0" applyFont="1" applyBorder="1" applyAlignment="1">
      <alignment horizontal="center" vertical="center" wrapText="1"/>
    </xf>
    <xf numFmtId="0" fontId="71" fillId="0" borderId="9" xfId="0" applyNumberFormat="1" applyFont="1" applyFill="1" applyBorder="1" applyAlignment="1">
      <alignment horizontal="center" vertical="center"/>
    </xf>
    <xf numFmtId="49" fontId="76" fillId="0" borderId="81" xfId="0" applyNumberFormat="1" applyFont="1" applyFill="1" applyBorder="1" applyAlignment="1">
      <alignment horizontal="center" vertical="center" wrapText="1"/>
    </xf>
    <xf numFmtId="0" fontId="75" fillId="0" borderId="82" xfId="0" applyFont="1" applyBorder="1" applyAlignment="1">
      <alignment horizontal="center" vertical="center" wrapText="1"/>
    </xf>
    <xf numFmtId="0" fontId="77" fillId="0" borderId="0" xfId="0" applyFont="1"/>
    <xf numFmtId="0" fontId="71" fillId="0" borderId="81" xfId="0" applyNumberFormat="1" applyFont="1" applyFill="1" applyBorder="1" applyAlignment="1">
      <alignment horizontal="center" vertical="center"/>
    </xf>
    <xf numFmtId="49" fontId="73" fillId="0" borderId="79" xfId="0" applyNumberFormat="1" applyFont="1" applyBorder="1" applyAlignment="1">
      <alignment horizontal="center" vertical="center" wrapText="1"/>
    </xf>
    <xf numFmtId="0" fontId="75" fillId="0" borderId="67" xfId="0" applyFont="1" applyBorder="1" applyAlignment="1">
      <alignment horizontal="center" vertical="center" wrapText="1"/>
    </xf>
    <xf numFmtId="49" fontId="78" fillId="0" borderId="81" xfId="0" applyNumberFormat="1" applyFont="1" applyFill="1" applyBorder="1" applyAlignment="1">
      <alignment horizontal="center" vertical="center" wrapText="1"/>
    </xf>
    <xf numFmtId="0" fontId="75" fillId="0" borderId="83" xfId="0" applyFont="1" applyBorder="1" applyAlignment="1">
      <alignment horizontal="center" vertical="center" wrapText="1"/>
    </xf>
    <xf numFmtId="0" fontId="75" fillId="0" borderId="84" xfId="0" applyFont="1" applyBorder="1" applyAlignment="1">
      <alignment horizontal="center" vertical="center" wrapText="1"/>
    </xf>
    <xf numFmtId="166" fontId="79" fillId="0" borderId="81" xfId="0" applyNumberFormat="1" applyFont="1" applyFill="1" applyBorder="1" applyAlignment="1">
      <alignment horizontal="center" vertical="center"/>
    </xf>
    <xf numFmtId="0" fontId="75" fillId="0" borderId="42" xfId="0" applyFont="1" applyBorder="1" applyAlignment="1">
      <alignment horizontal="center" vertical="center" wrapText="1"/>
    </xf>
    <xf numFmtId="166" fontId="79" fillId="0" borderId="42" xfId="0" applyNumberFormat="1" applyFont="1" applyFill="1" applyBorder="1" applyAlignment="1">
      <alignment horizontal="center" vertical="center"/>
    </xf>
    <xf numFmtId="49" fontId="78" fillId="0" borderId="42" xfId="0" applyNumberFormat="1" applyFont="1" applyFill="1" applyBorder="1" applyAlignment="1">
      <alignment horizontal="center" vertical="center" wrapText="1"/>
    </xf>
    <xf numFmtId="0" fontId="80" fillId="15" borderId="0" xfId="0" applyNumberFormat="1" applyFont="1" applyFill="1" applyAlignment="1"/>
    <xf numFmtId="164" fontId="81" fillId="0" borderId="0" xfId="0" applyNumberFormat="1" applyFont="1"/>
    <xf numFmtId="0" fontId="82" fillId="0" borderId="0" xfId="0" applyFont="1"/>
    <xf numFmtId="0" fontId="83" fillId="0" borderId="0" xfId="0" applyFont="1"/>
    <xf numFmtId="164" fontId="83" fillId="0" borderId="0" xfId="0" applyNumberFormat="1" applyFont="1" applyFill="1" applyAlignment="1"/>
    <xf numFmtId="164" fontId="32" fillId="0" borderId="0" xfId="0" applyNumberFormat="1" applyFont="1" applyFill="1" applyAlignment="1"/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919883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L14" sqref="L14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320" t="s">
        <v>209</v>
      </c>
      <c r="B2" s="321" t="s">
        <v>210</v>
      </c>
      <c r="C2" s="322" t="s">
        <v>211</v>
      </c>
      <c r="D2" s="322" t="s">
        <v>212</v>
      </c>
      <c r="E2" s="323" t="s">
        <v>89</v>
      </c>
      <c r="F2" s="324"/>
      <c r="G2" s="325" t="s">
        <v>213</v>
      </c>
      <c r="H2" s="322" t="s">
        <v>214</v>
      </c>
    </row>
    <row r="3" spans="1:8">
      <c r="A3" s="326" t="s">
        <v>215</v>
      </c>
      <c r="B3" s="327" t="s">
        <v>216</v>
      </c>
      <c r="C3" s="327" t="s">
        <v>220</v>
      </c>
      <c r="D3" s="328" t="s">
        <v>221</v>
      </c>
      <c r="E3" s="329" t="s">
        <v>222</v>
      </c>
      <c r="F3" s="330" t="s">
        <v>217</v>
      </c>
      <c r="G3" s="330" t="s">
        <v>218</v>
      </c>
      <c r="H3" s="331" t="s">
        <v>219</v>
      </c>
    </row>
    <row r="4" spans="1:8" s="335" customFormat="1">
      <c r="A4" s="332"/>
      <c r="B4" s="329" t="s">
        <v>216</v>
      </c>
      <c r="C4" s="329" t="s">
        <v>245</v>
      </c>
      <c r="D4" s="337" t="s">
        <v>246</v>
      </c>
      <c r="E4" s="329" t="s">
        <v>253</v>
      </c>
      <c r="F4" s="330" t="s">
        <v>217</v>
      </c>
      <c r="G4" s="333" t="s">
        <v>218</v>
      </c>
      <c r="H4" s="334"/>
    </row>
    <row r="5" spans="1:8" s="335" customFormat="1">
      <c r="A5" s="336"/>
      <c r="B5" s="329" t="s">
        <v>216</v>
      </c>
      <c r="C5" s="329" t="s">
        <v>247</v>
      </c>
      <c r="D5" s="337" t="s">
        <v>248</v>
      </c>
      <c r="E5" s="329" t="s">
        <v>254</v>
      </c>
      <c r="F5" s="330" t="s">
        <v>217</v>
      </c>
      <c r="G5" s="333" t="s">
        <v>218</v>
      </c>
      <c r="H5" s="334"/>
    </row>
    <row r="6" spans="1:8" s="335" customFormat="1">
      <c r="A6" s="336"/>
      <c r="B6" s="329" t="s">
        <v>216</v>
      </c>
      <c r="C6" s="329" t="s">
        <v>249</v>
      </c>
      <c r="D6" s="337" t="s">
        <v>250</v>
      </c>
      <c r="E6" s="329" t="s">
        <v>255</v>
      </c>
      <c r="F6" s="330" t="s">
        <v>217</v>
      </c>
      <c r="G6" s="333" t="s">
        <v>218</v>
      </c>
      <c r="H6" s="334"/>
    </row>
    <row r="7" spans="1:8" s="335" customFormat="1">
      <c r="A7" s="336"/>
      <c r="B7" s="329" t="s">
        <v>216</v>
      </c>
      <c r="C7" s="329" t="s">
        <v>251</v>
      </c>
      <c r="D7" s="337" t="s">
        <v>252</v>
      </c>
      <c r="E7" s="329" t="s">
        <v>256</v>
      </c>
      <c r="F7" s="330" t="s">
        <v>217</v>
      </c>
      <c r="G7" s="330" t="s">
        <v>218</v>
      </c>
      <c r="H7" s="338"/>
    </row>
    <row r="8" spans="1:8" s="335" customFormat="1">
      <c r="A8" s="336"/>
      <c r="B8" s="329" t="s">
        <v>223</v>
      </c>
      <c r="C8" s="329" t="s">
        <v>245</v>
      </c>
      <c r="D8" s="337" t="s">
        <v>257</v>
      </c>
      <c r="E8" s="329" t="s">
        <v>263</v>
      </c>
      <c r="F8" s="342" t="s">
        <v>227</v>
      </c>
      <c r="G8" s="339" t="s">
        <v>225</v>
      </c>
      <c r="H8" s="340" t="s">
        <v>226</v>
      </c>
    </row>
    <row r="9" spans="1:8" s="335" customFormat="1">
      <c r="A9" s="336"/>
      <c r="B9" s="329" t="s">
        <v>223</v>
      </c>
      <c r="C9" s="329" t="s">
        <v>247</v>
      </c>
      <c r="D9" s="337" t="s">
        <v>258</v>
      </c>
      <c r="E9" s="329" t="s">
        <v>264</v>
      </c>
      <c r="F9" s="342" t="s">
        <v>227</v>
      </c>
      <c r="G9" s="339" t="s">
        <v>225</v>
      </c>
      <c r="H9" s="341"/>
    </row>
    <row r="10" spans="1:8" s="335" customFormat="1">
      <c r="A10" s="336"/>
      <c r="B10" s="329" t="s">
        <v>223</v>
      </c>
      <c r="C10" s="329" t="s">
        <v>249</v>
      </c>
      <c r="D10" s="337" t="s">
        <v>259</v>
      </c>
      <c r="E10" s="329" t="s">
        <v>265</v>
      </c>
      <c r="F10" s="342" t="s">
        <v>227</v>
      </c>
      <c r="G10" s="339" t="s">
        <v>225</v>
      </c>
      <c r="H10" s="341"/>
    </row>
    <row r="11" spans="1:8" s="335" customFormat="1">
      <c r="A11" s="336"/>
      <c r="B11" s="329" t="s">
        <v>223</v>
      </c>
      <c r="C11" s="329" t="s">
        <v>251</v>
      </c>
      <c r="D11" s="337" t="s">
        <v>260</v>
      </c>
      <c r="E11" s="329" t="s">
        <v>266</v>
      </c>
      <c r="F11" s="342" t="s">
        <v>227</v>
      </c>
      <c r="G11" s="339" t="s">
        <v>225</v>
      </c>
      <c r="H11" s="341"/>
    </row>
    <row r="12" spans="1:8" s="335" customFormat="1">
      <c r="A12" s="336"/>
      <c r="B12" s="329" t="s">
        <v>223</v>
      </c>
      <c r="C12" s="329" t="s">
        <v>261</v>
      </c>
      <c r="D12" s="337" t="s">
        <v>262</v>
      </c>
      <c r="E12" s="329" t="s">
        <v>267</v>
      </c>
      <c r="F12" s="342" t="s">
        <v>227</v>
      </c>
      <c r="G12" s="339" t="s">
        <v>225</v>
      </c>
      <c r="H12" s="343"/>
    </row>
    <row r="13" spans="1:8" s="335" customFormat="1">
      <c r="A13" s="336"/>
      <c r="B13" s="329" t="s">
        <v>228</v>
      </c>
      <c r="C13" s="329" t="s">
        <v>245</v>
      </c>
      <c r="D13" s="337" t="s">
        <v>276</v>
      </c>
      <c r="E13" s="329" t="s">
        <v>281</v>
      </c>
      <c r="F13" s="344" t="s">
        <v>224</v>
      </c>
      <c r="G13" s="345" t="s">
        <v>229</v>
      </c>
      <c r="H13" s="340" t="s">
        <v>230</v>
      </c>
    </row>
    <row r="14" spans="1:8" s="335" customFormat="1">
      <c r="A14" s="336"/>
      <c r="B14" s="329" t="s">
        <v>228</v>
      </c>
      <c r="C14" s="329" t="s">
        <v>247</v>
      </c>
      <c r="D14" s="337" t="s">
        <v>277</v>
      </c>
      <c r="E14" s="329" t="s">
        <v>282</v>
      </c>
      <c r="F14" s="344" t="s">
        <v>224</v>
      </c>
      <c r="G14" s="345" t="s">
        <v>229</v>
      </c>
      <c r="H14" s="341"/>
    </row>
    <row r="15" spans="1:8" s="335" customFormat="1">
      <c r="A15" s="336"/>
      <c r="B15" s="329" t="s">
        <v>228</v>
      </c>
      <c r="C15" s="329" t="s">
        <v>249</v>
      </c>
      <c r="D15" s="337" t="s">
        <v>278</v>
      </c>
      <c r="E15" s="329" t="s">
        <v>283</v>
      </c>
      <c r="F15" s="344" t="s">
        <v>224</v>
      </c>
      <c r="G15" s="345" t="s">
        <v>229</v>
      </c>
      <c r="H15" s="341"/>
    </row>
    <row r="16" spans="1:8" s="335" customFormat="1">
      <c r="A16" s="336"/>
      <c r="B16" s="329" t="s">
        <v>228</v>
      </c>
      <c r="C16" s="329" t="s">
        <v>251</v>
      </c>
      <c r="D16" s="337" t="s">
        <v>279</v>
      </c>
      <c r="E16" s="329" t="s">
        <v>284</v>
      </c>
      <c r="F16" s="344" t="s">
        <v>224</v>
      </c>
      <c r="G16" s="345" t="s">
        <v>229</v>
      </c>
      <c r="H16" s="341"/>
    </row>
    <row r="17" spans="1:8" s="335" customFormat="1">
      <c r="A17" s="336"/>
      <c r="B17" s="329" t="s">
        <v>228</v>
      </c>
      <c r="C17" s="329" t="s">
        <v>261</v>
      </c>
      <c r="D17" s="337" t="s">
        <v>280</v>
      </c>
      <c r="E17" s="329" t="s">
        <v>285</v>
      </c>
      <c r="F17" s="344" t="s">
        <v>224</v>
      </c>
      <c r="G17" s="339" t="s">
        <v>229</v>
      </c>
      <c r="H17" s="343"/>
    </row>
    <row r="18" spans="1:8" s="335" customFormat="1">
      <c r="A18" s="336"/>
      <c r="B18" s="329" t="s">
        <v>231</v>
      </c>
      <c r="C18" s="329" t="s">
        <v>220</v>
      </c>
      <c r="D18" s="337" t="s">
        <v>234</v>
      </c>
      <c r="E18" s="329" t="s">
        <v>235</v>
      </c>
      <c r="F18" s="342" t="s">
        <v>232</v>
      </c>
      <c r="G18" s="333" t="s">
        <v>225</v>
      </c>
      <c r="H18" s="340" t="s">
        <v>233</v>
      </c>
    </row>
    <row r="19" spans="1:8" s="335" customFormat="1">
      <c r="A19" s="336"/>
      <c r="B19" s="329" t="s">
        <v>231</v>
      </c>
      <c r="C19" s="329" t="s">
        <v>245</v>
      </c>
      <c r="D19" s="337" t="s">
        <v>268</v>
      </c>
      <c r="E19" s="329" t="s">
        <v>272</v>
      </c>
      <c r="F19" s="342" t="s">
        <v>232</v>
      </c>
      <c r="G19" s="333" t="s">
        <v>225</v>
      </c>
      <c r="H19" s="341"/>
    </row>
    <row r="20" spans="1:8" s="335" customFormat="1">
      <c r="A20" s="336"/>
      <c r="B20" s="329" t="s">
        <v>231</v>
      </c>
      <c r="C20" s="329" t="s">
        <v>247</v>
      </c>
      <c r="D20" s="337" t="s">
        <v>269</v>
      </c>
      <c r="E20" s="329" t="s">
        <v>273</v>
      </c>
      <c r="F20" s="342" t="s">
        <v>232</v>
      </c>
      <c r="G20" s="333" t="s">
        <v>225</v>
      </c>
      <c r="H20" s="341"/>
    </row>
    <row r="21" spans="1:8" s="335" customFormat="1">
      <c r="A21" s="336"/>
      <c r="B21" s="329" t="s">
        <v>231</v>
      </c>
      <c r="C21" s="329" t="s">
        <v>249</v>
      </c>
      <c r="D21" s="337" t="s">
        <v>270</v>
      </c>
      <c r="E21" s="329" t="s">
        <v>274</v>
      </c>
      <c r="F21" s="342" t="s">
        <v>232</v>
      </c>
      <c r="G21" s="333" t="s">
        <v>225</v>
      </c>
      <c r="H21" s="341"/>
    </row>
    <row r="22" spans="1:8" s="335" customFormat="1">
      <c r="A22" s="336"/>
      <c r="B22" s="329" t="s">
        <v>231</v>
      </c>
      <c r="C22" s="329" t="s">
        <v>251</v>
      </c>
      <c r="D22" s="337" t="s">
        <v>271</v>
      </c>
      <c r="E22" s="329" t="s">
        <v>275</v>
      </c>
      <c r="F22" s="342" t="s">
        <v>232</v>
      </c>
      <c r="G22" s="333" t="s">
        <v>225</v>
      </c>
      <c r="H22" s="343"/>
    </row>
    <row r="24" spans="1:8">
      <c r="A24" s="346" t="s">
        <v>236</v>
      </c>
    </row>
    <row r="25" spans="1:8">
      <c r="A25" s="166" t="s">
        <v>237</v>
      </c>
    </row>
    <row r="26" spans="1:8">
      <c r="A26" s="347" t="s">
        <v>238</v>
      </c>
    </row>
    <row r="27" spans="1:8">
      <c r="A27" s="347" t="s">
        <v>239</v>
      </c>
    </row>
    <row r="28" spans="1:8" s="348" customFormat="1" ht="14.25">
      <c r="A28" s="52" t="s">
        <v>240</v>
      </c>
    </row>
    <row r="29" spans="1:8">
      <c r="A29" s="349" t="s">
        <v>241</v>
      </c>
    </row>
    <row r="30" spans="1:8">
      <c r="A30" s="350" t="s">
        <v>242</v>
      </c>
    </row>
    <row r="31" spans="1:8">
      <c r="A31" s="350" t="s">
        <v>243</v>
      </c>
    </row>
    <row r="32" spans="1:8">
      <c r="A32" s="351" t="s">
        <v>244</v>
      </c>
    </row>
  </sheetData>
  <mergeCells count="6">
    <mergeCell ref="E2:F2"/>
    <mergeCell ref="A3:A22"/>
    <mergeCell ref="H3:H7"/>
    <mergeCell ref="H8:H12"/>
    <mergeCell ref="H13:H17"/>
    <mergeCell ref="H18:H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8"/>
  <sheetViews>
    <sheetView topLeftCell="A25" zoomScale="120" zoomScaleNormal="120" workbookViewId="0">
      <selection activeCell="C18" sqref="C18"/>
    </sheetView>
  </sheetViews>
  <sheetFormatPr defaultRowHeight="15"/>
  <cols>
    <col min="1" max="1" width="42.7109375" customWidth="1"/>
    <col min="2" max="2" width="31" customWidth="1"/>
    <col min="3" max="3" width="15.42578125" customWidth="1"/>
    <col min="4" max="4" width="16.42578125" bestFit="1" customWidth="1"/>
    <col min="5" max="5" width="19.42578125" customWidth="1"/>
    <col min="6" max="6" width="17" customWidth="1"/>
    <col min="7" max="7" width="17.42578125" customWidth="1"/>
    <col min="8" max="8" width="12.5703125" customWidth="1"/>
    <col min="9" max="9" width="18" customWidth="1"/>
    <col min="10" max="10" width="14.5703125" customWidth="1"/>
    <col min="11" max="11" width="15.5703125" customWidth="1"/>
    <col min="12" max="12" width="15.42578125" customWidth="1"/>
    <col min="13" max="13" width="13.42578125" customWidth="1"/>
    <col min="14" max="14" width="16" customWidth="1"/>
  </cols>
  <sheetData>
    <row r="1" spans="1:11" ht="15" customHeight="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5" customHeigh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ht="15" customHeight="1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ht="34.5" customHeight="1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s="1" customFormat="1" ht="21">
      <c r="A5" s="1" t="s">
        <v>1</v>
      </c>
      <c r="B5" s="2"/>
      <c r="C5" s="2"/>
      <c r="D5" s="2"/>
      <c r="E5" s="2"/>
      <c r="F5" s="2"/>
      <c r="G5" s="2"/>
    </row>
    <row r="6" spans="1:11" s="1" customFormat="1" ht="21.75" thickBot="1">
      <c r="A6" s="166" t="s">
        <v>2</v>
      </c>
      <c r="B6"/>
      <c r="C6"/>
      <c r="D6"/>
      <c r="E6"/>
      <c r="F6"/>
      <c r="G6"/>
      <c r="H6"/>
      <c r="I6"/>
    </row>
    <row r="7" spans="1:11" s="1" customFormat="1" ht="21.75" thickBot="1">
      <c r="A7" s="163" t="s">
        <v>3</v>
      </c>
      <c r="B7" s="164"/>
      <c r="C7" s="164"/>
      <c r="D7" s="164"/>
      <c r="E7" s="164"/>
      <c r="F7" s="164"/>
      <c r="G7" s="164"/>
      <c r="H7" s="173"/>
    </row>
    <row r="8" spans="1:11" s="1" customFormat="1" ht="60.75" thickBot="1">
      <c r="A8" s="167" t="s">
        <v>4</v>
      </c>
      <c r="B8" s="168" t="s">
        <v>5</v>
      </c>
      <c r="C8" s="169" t="s">
        <v>6</v>
      </c>
      <c r="D8" s="169" t="s">
        <v>7</v>
      </c>
      <c r="E8" s="169" t="s">
        <v>8</v>
      </c>
      <c r="F8" s="169" t="s">
        <v>9</v>
      </c>
      <c r="G8" s="169" t="s">
        <v>10</v>
      </c>
      <c r="H8" s="174" t="s">
        <v>11</v>
      </c>
    </row>
    <row r="9" spans="1:11" s="1" customFormat="1" ht="21">
      <c r="A9" s="224" t="s">
        <v>12</v>
      </c>
      <c r="B9" s="154">
        <f>C9-2</f>
        <v>45352</v>
      </c>
      <c r="C9" s="157">
        <f>D9-2</f>
        <v>45354</v>
      </c>
      <c r="D9" s="3">
        <v>45356</v>
      </c>
      <c r="E9" s="3">
        <f>D9+26</f>
        <v>45382</v>
      </c>
      <c r="F9" s="3">
        <f>E9+4</f>
        <v>45386</v>
      </c>
      <c r="G9" s="3">
        <f>F9+2</f>
        <v>45388</v>
      </c>
      <c r="H9" s="158">
        <f>G9+4</f>
        <v>45392</v>
      </c>
    </row>
    <row r="10" spans="1:11" s="1" customFormat="1" ht="21">
      <c r="A10" s="211" t="s">
        <v>13</v>
      </c>
      <c r="B10" s="226">
        <f t="shared" ref="B10:C12" si="0">C10-2</f>
        <v>45359</v>
      </c>
      <c r="C10" s="110">
        <f t="shared" si="0"/>
        <v>45361</v>
      </c>
      <c r="D10" s="6">
        <f>D9+7</f>
        <v>45363</v>
      </c>
      <c r="E10" s="6">
        <f t="shared" ref="E10:E12" si="1">D10+26</f>
        <v>45389</v>
      </c>
      <c r="F10" s="6">
        <f t="shared" ref="F10:F12" si="2">E10+4</f>
        <v>45393</v>
      </c>
      <c r="G10" s="6">
        <f t="shared" ref="G10:G12" si="3">F10+2</f>
        <v>45395</v>
      </c>
      <c r="H10" s="159">
        <f t="shared" ref="H10:H12" si="4">G10+4</f>
        <v>45399</v>
      </c>
    </row>
    <row r="11" spans="1:11" s="1" customFormat="1" ht="21">
      <c r="A11" s="211" t="s">
        <v>14</v>
      </c>
      <c r="B11" s="226">
        <f t="shared" si="0"/>
        <v>45366</v>
      </c>
      <c r="C11" s="110">
        <f t="shared" si="0"/>
        <v>45368</v>
      </c>
      <c r="D11" s="6">
        <f t="shared" ref="D11:D12" si="5">D10+7</f>
        <v>45370</v>
      </c>
      <c r="E11" s="6">
        <f t="shared" si="1"/>
        <v>45396</v>
      </c>
      <c r="F11" s="6">
        <f t="shared" si="2"/>
        <v>45400</v>
      </c>
      <c r="G11" s="6">
        <f t="shared" si="3"/>
        <v>45402</v>
      </c>
      <c r="H11" s="159">
        <f t="shared" si="4"/>
        <v>45406</v>
      </c>
    </row>
    <row r="12" spans="1:11" s="1" customFormat="1" ht="21.75" thickBot="1">
      <c r="A12" s="223" t="s">
        <v>15</v>
      </c>
      <c r="B12" s="227">
        <f t="shared" si="0"/>
        <v>45373</v>
      </c>
      <c r="C12" s="111">
        <f t="shared" si="0"/>
        <v>45375</v>
      </c>
      <c r="D12" s="112">
        <f t="shared" si="5"/>
        <v>45377</v>
      </c>
      <c r="E12" s="112">
        <f t="shared" si="1"/>
        <v>45403</v>
      </c>
      <c r="F12" s="112">
        <f t="shared" si="2"/>
        <v>45407</v>
      </c>
      <c r="G12" s="112">
        <f t="shared" si="3"/>
        <v>45409</v>
      </c>
      <c r="H12" s="180">
        <f t="shared" si="4"/>
        <v>45413</v>
      </c>
    </row>
    <row r="13" spans="1:11" s="1" customFormat="1" ht="21">
      <c r="A13"/>
      <c r="B13"/>
      <c r="C13" s="161"/>
      <c r="D13" s="161"/>
      <c r="E13" s="161"/>
      <c r="F13" s="161"/>
      <c r="G13" s="161"/>
      <c r="H13" s="162"/>
      <c r="I13"/>
    </row>
    <row r="14" spans="1:11" s="1" customFormat="1" ht="21.75" thickBot="1">
      <c r="A14"/>
      <c r="B14"/>
      <c r="C14" s="161"/>
      <c r="D14" s="161"/>
      <c r="E14" s="161"/>
      <c r="F14" s="161"/>
      <c r="G14" s="161"/>
      <c r="H14" s="162"/>
      <c r="I14"/>
    </row>
    <row r="15" spans="1:11" s="1" customFormat="1" ht="21.75" thickBot="1">
      <c r="A15" s="165" t="s">
        <v>16</v>
      </c>
      <c r="B15" s="165"/>
      <c r="C15" s="175"/>
      <c r="D15" s="175"/>
      <c r="E15" s="175"/>
      <c r="F15" s="175"/>
      <c r="G15" s="176"/>
      <c r="H15" s="162"/>
    </row>
    <row r="16" spans="1:11" s="1" customFormat="1" ht="33" thickBot="1">
      <c r="A16" s="170" t="s">
        <v>4</v>
      </c>
      <c r="B16" s="160" t="s">
        <v>17</v>
      </c>
      <c r="C16" s="171" t="s">
        <v>6</v>
      </c>
      <c r="D16" s="171" t="s">
        <v>7</v>
      </c>
      <c r="E16" s="171" t="s">
        <v>18</v>
      </c>
      <c r="F16" s="171" t="s">
        <v>11</v>
      </c>
      <c r="G16" s="172" t="s">
        <v>19</v>
      </c>
      <c r="H16" s="162"/>
    </row>
    <row r="17" spans="1:8" s="1" customFormat="1" ht="21">
      <c r="A17" s="224" t="s">
        <v>20</v>
      </c>
      <c r="B17" s="228">
        <v>45352</v>
      </c>
      <c r="C17" s="228">
        <v>45353</v>
      </c>
      <c r="D17" s="157">
        <v>45355</v>
      </c>
      <c r="E17" s="3">
        <v>45386</v>
      </c>
      <c r="F17" s="3">
        <v>45391</v>
      </c>
      <c r="G17" s="158">
        <v>45394</v>
      </c>
      <c r="H17" s="162"/>
    </row>
    <row r="18" spans="1:8" s="1" customFormat="1" ht="21">
      <c r="A18" s="211" t="s">
        <v>21</v>
      </c>
      <c r="B18" s="110">
        <f t="shared" ref="B18:G20" si="6">B17+7</f>
        <v>45359</v>
      </c>
      <c r="C18" s="110">
        <f t="shared" si="6"/>
        <v>45360</v>
      </c>
      <c r="D18" s="110">
        <f t="shared" si="6"/>
        <v>45362</v>
      </c>
      <c r="E18" s="6">
        <f t="shared" si="6"/>
        <v>45393</v>
      </c>
      <c r="F18" s="6">
        <f t="shared" si="6"/>
        <v>45398</v>
      </c>
      <c r="G18" s="159">
        <f t="shared" si="6"/>
        <v>45401</v>
      </c>
      <c r="H18" s="162"/>
    </row>
    <row r="19" spans="1:8" s="1" customFormat="1" ht="21">
      <c r="A19" s="211" t="s">
        <v>22</v>
      </c>
      <c r="B19" s="110">
        <f t="shared" si="6"/>
        <v>45366</v>
      </c>
      <c r="C19" s="110">
        <f t="shared" si="6"/>
        <v>45367</v>
      </c>
      <c r="D19" s="110">
        <f t="shared" si="6"/>
        <v>45369</v>
      </c>
      <c r="E19" s="6">
        <f t="shared" si="6"/>
        <v>45400</v>
      </c>
      <c r="F19" s="6">
        <f t="shared" si="6"/>
        <v>45405</v>
      </c>
      <c r="G19" s="159">
        <f t="shared" si="6"/>
        <v>45408</v>
      </c>
      <c r="H19" s="162"/>
    </row>
    <row r="20" spans="1:8" s="1" customFormat="1" ht="21.75" thickBot="1">
      <c r="A20" s="223" t="s">
        <v>207</v>
      </c>
      <c r="B20" s="111">
        <f t="shared" si="6"/>
        <v>45373</v>
      </c>
      <c r="C20" s="111">
        <f t="shared" si="6"/>
        <v>45374</v>
      </c>
      <c r="D20" s="111">
        <f t="shared" si="6"/>
        <v>45376</v>
      </c>
      <c r="E20" s="112">
        <f t="shared" si="6"/>
        <v>45407</v>
      </c>
      <c r="F20" s="112">
        <f t="shared" si="6"/>
        <v>45412</v>
      </c>
      <c r="G20" s="180">
        <f t="shared" si="6"/>
        <v>45415</v>
      </c>
      <c r="H20" s="162"/>
    </row>
    <row r="21" spans="1:8" s="1" customFormat="1" ht="21">
      <c r="A21" s="161"/>
      <c r="B21"/>
      <c r="C21" s="161"/>
      <c r="D21" s="161"/>
      <c r="E21" s="161"/>
      <c r="F21" s="161"/>
      <c r="G21" s="161"/>
      <c r="H21" s="162"/>
    </row>
    <row r="22" spans="1:8" s="1" customFormat="1" ht="21.75" thickBot="1">
      <c r="A22" s="161"/>
      <c r="B22"/>
      <c r="C22" s="161"/>
      <c r="D22" s="161"/>
      <c r="E22" s="161"/>
      <c r="F22" s="161"/>
      <c r="G22" s="161"/>
      <c r="H22" s="162"/>
    </row>
    <row r="23" spans="1:8" s="1" customFormat="1" ht="21" customHeight="1" thickBot="1">
      <c r="A23" s="288" t="s">
        <v>23</v>
      </c>
      <c r="B23" s="289"/>
      <c r="C23" s="289"/>
      <c r="D23" s="289"/>
      <c r="E23" s="289"/>
      <c r="F23" s="207"/>
      <c r="G23" s="207"/>
      <c r="H23" s="208"/>
    </row>
    <row r="24" spans="1:8" s="1" customFormat="1" ht="45">
      <c r="A24" s="209" t="s">
        <v>4</v>
      </c>
      <c r="B24" s="210" t="s">
        <v>24</v>
      </c>
      <c r="C24" s="210" t="s">
        <v>25</v>
      </c>
      <c r="D24" s="210" t="s">
        <v>7</v>
      </c>
      <c r="E24" s="210" t="s">
        <v>26</v>
      </c>
      <c r="F24" s="210" t="s">
        <v>27</v>
      </c>
      <c r="G24" s="210" t="s">
        <v>28</v>
      </c>
      <c r="H24" s="210" t="s">
        <v>29</v>
      </c>
    </row>
    <row r="25" spans="1:8" s="1" customFormat="1" ht="21">
      <c r="A25" s="271" t="s">
        <v>204</v>
      </c>
      <c r="B25" s="34">
        <v>45352</v>
      </c>
      <c r="C25" s="34">
        <v>45353</v>
      </c>
      <c r="D25" s="34">
        <v>45355</v>
      </c>
      <c r="E25" s="34">
        <v>45383</v>
      </c>
      <c r="F25" s="34">
        <v>45387</v>
      </c>
      <c r="G25" s="34">
        <v>45391</v>
      </c>
      <c r="H25" s="34">
        <v>45394</v>
      </c>
    </row>
    <row r="26" spans="1:8" s="1" customFormat="1" ht="21">
      <c r="A26" s="271" t="s">
        <v>205</v>
      </c>
      <c r="B26" s="110">
        <f t="shared" ref="B26:H26" si="7">B25+7</f>
        <v>45359</v>
      </c>
      <c r="C26" s="110">
        <f t="shared" si="7"/>
        <v>45360</v>
      </c>
      <c r="D26" s="110">
        <f t="shared" si="7"/>
        <v>45362</v>
      </c>
      <c r="E26" s="6">
        <f t="shared" si="7"/>
        <v>45390</v>
      </c>
      <c r="F26" s="6">
        <f t="shared" si="7"/>
        <v>45394</v>
      </c>
      <c r="G26" s="6">
        <f t="shared" si="7"/>
        <v>45398</v>
      </c>
      <c r="H26" s="6">
        <f t="shared" si="7"/>
        <v>45401</v>
      </c>
    </row>
    <row r="27" spans="1:8" s="1" customFormat="1" ht="21">
      <c r="A27" s="271" t="s">
        <v>206</v>
      </c>
      <c r="B27" s="272">
        <v>45366</v>
      </c>
      <c r="C27" s="272">
        <v>45367</v>
      </c>
      <c r="D27" s="272">
        <v>45380</v>
      </c>
      <c r="E27" s="273">
        <v>45408</v>
      </c>
      <c r="F27" s="273">
        <v>45412</v>
      </c>
      <c r="G27" s="273">
        <v>45416</v>
      </c>
      <c r="H27" s="273">
        <v>45419</v>
      </c>
    </row>
    <row r="28" spans="1:8" s="1" customFormat="1" ht="21">
      <c r="A28"/>
      <c r="B28"/>
      <c r="C28"/>
      <c r="D28"/>
      <c r="E28"/>
      <c r="F28"/>
      <c r="G28"/>
      <c r="H28"/>
    </row>
    <row r="29" spans="1:8" s="1" customFormat="1" ht="21.75" thickBot="1">
      <c r="A29"/>
      <c r="B29"/>
      <c r="C29"/>
      <c r="D29"/>
      <c r="E29"/>
      <c r="F29"/>
      <c r="G29"/>
      <c r="H29"/>
    </row>
    <row r="30" spans="1:8" s="1" customFormat="1" ht="21.75" thickBot="1">
      <c r="A30" s="293" t="s">
        <v>30</v>
      </c>
      <c r="B30" s="294"/>
      <c r="C30" s="294"/>
      <c r="D30" s="294"/>
      <c r="E30" s="177"/>
      <c r="F30"/>
      <c r="G30"/>
      <c r="H30"/>
    </row>
    <row r="31" spans="1:8" s="1" customFormat="1" ht="30.75" thickBot="1">
      <c r="A31" s="229" t="s">
        <v>4</v>
      </c>
      <c r="B31" s="178" t="s">
        <v>31</v>
      </c>
      <c r="C31" s="178" t="s">
        <v>32</v>
      </c>
      <c r="D31" s="179" t="s">
        <v>7</v>
      </c>
      <c r="E31" s="179" t="s">
        <v>33</v>
      </c>
      <c r="F31"/>
      <c r="G31"/>
      <c r="H31"/>
    </row>
    <row r="32" spans="1:8" s="1" customFormat="1" ht="21">
      <c r="A32" s="224" t="s">
        <v>34</v>
      </c>
      <c r="B32" s="157">
        <v>45352</v>
      </c>
      <c r="C32" s="157">
        <v>45353</v>
      </c>
      <c r="D32" s="157">
        <v>45355</v>
      </c>
      <c r="E32" s="158">
        <v>45369</v>
      </c>
      <c r="F32" s="2"/>
      <c r="G32" s="2"/>
    </row>
    <row r="33" spans="1:11" s="1" customFormat="1" ht="21">
      <c r="A33" s="270" t="s">
        <v>36</v>
      </c>
      <c r="B33" s="110">
        <f>B32+7</f>
        <v>45359</v>
      </c>
      <c r="C33" s="110">
        <f>C32+7</f>
        <v>45360</v>
      </c>
      <c r="D33" s="110">
        <f>D32+7</f>
        <v>45362</v>
      </c>
      <c r="E33" s="159">
        <f>E32+7</f>
        <v>45376</v>
      </c>
      <c r="F33" s="2"/>
      <c r="G33" s="2"/>
    </row>
    <row r="34" spans="1:11" s="1" customFormat="1" ht="21">
      <c r="A34" s="270" t="s">
        <v>35</v>
      </c>
      <c r="B34" s="110">
        <f t="shared" ref="B34:E35" si="8">B33+7</f>
        <v>45366</v>
      </c>
      <c r="C34" s="110">
        <f t="shared" si="8"/>
        <v>45367</v>
      </c>
      <c r="D34" s="110">
        <f t="shared" si="8"/>
        <v>45369</v>
      </c>
      <c r="E34" s="159">
        <f t="shared" si="8"/>
        <v>45383</v>
      </c>
      <c r="F34" s="2"/>
      <c r="G34" s="2"/>
    </row>
    <row r="35" spans="1:11" s="1" customFormat="1" ht="21.75" thickBot="1">
      <c r="A35" s="223" t="s">
        <v>37</v>
      </c>
      <c r="B35" s="111">
        <f t="shared" si="8"/>
        <v>45373</v>
      </c>
      <c r="C35" s="111">
        <f t="shared" si="8"/>
        <v>45374</v>
      </c>
      <c r="D35" s="111">
        <f t="shared" si="8"/>
        <v>45376</v>
      </c>
      <c r="E35" s="180">
        <f t="shared" si="8"/>
        <v>45390</v>
      </c>
      <c r="F35" s="2"/>
      <c r="G35" s="2"/>
    </row>
    <row r="36" spans="1:11" s="1" customFormat="1" ht="21">
      <c r="A36" s="139"/>
      <c r="B36" s="31"/>
      <c r="C36" s="31"/>
      <c r="D36" s="31"/>
      <c r="E36" s="31"/>
      <c r="F36" s="31"/>
      <c r="G36" s="31"/>
      <c r="H36" s="31"/>
    </row>
    <row r="38" spans="1:11">
      <c r="A38" s="71" t="s">
        <v>38</v>
      </c>
      <c r="B38" s="71"/>
      <c r="C38" s="71"/>
      <c r="D38" s="71"/>
      <c r="E38" s="71"/>
      <c r="F38" s="71"/>
      <c r="G38" s="71"/>
      <c r="H38" s="71"/>
      <c r="I38" s="71"/>
      <c r="K38" s="96"/>
    </row>
    <row r="39" spans="1:11" ht="30">
      <c r="A39" s="91" t="s">
        <v>4</v>
      </c>
      <c r="B39" s="95" t="s">
        <v>39</v>
      </c>
      <c r="C39" s="95" t="s">
        <v>40</v>
      </c>
      <c r="D39" s="95" t="s">
        <v>7</v>
      </c>
      <c r="E39" s="95" t="s">
        <v>41</v>
      </c>
      <c r="F39" s="95" t="s">
        <v>42</v>
      </c>
      <c r="G39" s="95" t="s">
        <v>43</v>
      </c>
      <c r="H39" s="95" t="s">
        <v>44</v>
      </c>
      <c r="I39" s="95" t="s">
        <v>45</v>
      </c>
    </row>
    <row r="40" spans="1:11">
      <c r="A40" s="92" t="s">
        <v>46</v>
      </c>
      <c r="B40" s="6">
        <v>45352</v>
      </c>
      <c r="C40" s="21">
        <f>B40+1</f>
        <v>45353</v>
      </c>
      <c r="D40" s="34">
        <f>B40+4</f>
        <v>45356</v>
      </c>
      <c r="E40" s="21">
        <f>D40+35</f>
        <v>45391</v>
      </c>
      <c r="F40" s="21">
        <f>D40+37</f>
        <v>45393</v>
      </c>
      <c r="G40" s="21">
        <f>D40+42</f>
        <v>45398</v>
      </c>
      <c r="H40" s="21">
        <f>D40+45</f>
        <v>45401</v>
      </c>
      <c r="I40" s="97">
        <f>D40+49</f>
        <v>45405</v>
      </c>
    </row>
    <row r="41" spans="1:11">
      <c r="A41" s="92" t="s">
        <v>47</v>
      </c>
      <c r="B41" s="6">
        <f>B40+7</f>
        <v>45359</v>
      </c>
      <c r="C41" s="21">
        <f>B41+1</f>
        <v>45360</v>
      </c>
      <c r="D41" s="34">
        <f>B41+4</f>
        <v>45363</v>
      </c>
      <c r="E41" s="21">
        <f>D41+35</f>
        <v>45398</v>
      </c>
      <c r="F41" s="21">
        <f>D41+37</f>
        <v>45400</v>
      </c>
      <c r="G41" s="21">
        <f>D41+42</f>
        <v>45405</v>
      </c>
      <c r="H41" s="21">
        <f>D41+45</f>
        <v>45408</v>
      </c>
      <c r="I41" s="97">
        <f>D41+49</f>
        <v>45412</v>
      </c>
    </row>
    <row r="42" spans="1:11">
      <c r="A42" s="93" t="s">
        <v>48</v>
      </c>
      <c r="B42" s="6">
        <f>B41+7</f>
        <v>45366</v>
      </c>
      <c r="C42" s="21">
        <f>B42+1</f>
        <v>45367</v>
      </c>
      <c r="D42" s="34">
        <f t="shared" ref="D42:D43" si="9">B42+4</f>
        <v>45370</v>
      </c>
      <c r="E42" s="21">
        <f>D42+35</f>
        <v>45405</v>
      </c>
      <c r="F42" s="21">
        <f>D42+37</f>
        <v>45407</v>
      </c>
      <c r="G42" s="21">
        <f>D42+42</f>
        <v>45412</v>
      </c>
      <c r="H42" s="21">
        <f>D42+45</f>
        <v>45415</v>
      </c>
      <c r="I42" s="98">
        <f>D42+49</f>
        <v>45419</v>
      </c>
    </row>
    <row r="43" spans="1:11" ht="16.5" customHeight="1">
      <c r="A43" s="94" t="s">
        <v>49</v>
      </c>
      <c r="B43" s="21">
        <f>B42+7</f>
        <v>45373</v>
      </c>
      <c r="C43" s="21">
        <f>B43+1</f>
        <v>45374</v>
      </c>
      <c r="D43" s="34">
        <f t="shared" si="9"/>
        <v>45377</v>
      </c>
      <c r="E43" s="21">
        <f>D43+35</f>
        <v>45412</v>
      </c>
      <c r="F43" s="21">
        <f>D43+37</f>
        <v>45414</v>
      </c>
      <c r="G43" s="21">
        <f>D43+42</f>
        <v>45419</v>
      </c>
      <c r="H43" s="21">
        <f>D43+45</f>
        <v>45422</v>
      </c>
      <c r="I43" s="98">
        <f>D43+49</f>
        <v>45426</v>
      </c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</row>
    <row r="45" spans="1:11" ht="15.75">
      <c r="A45" s="286" t="s">
        <v>50</v>
      </c>
      <c r="B45" s="287"/>
      <c r="C45" s="287"/>
      <c r="D45" s="287"/>
      <c r="E45" s="287"/>
      <c r="F45" s="287"/>
      <c r="G45" s="287"/>
      <c r="H45" s="287"/>
      <c r="I45" s="287"/>
    </row>
    <row r="46" spans="1:11" ht="30">
      <c r="A46" s="113" t="s">
        <v>4</v>
      </c>
      <c r="B46" s="114" t="s">
        <v>51</v>
      </c>
      <c r="C46" s="114" t="s">
        <v>32</v>
      </c>
      <c r="D46" s="114" t="s">
        <v>7</v>
      </c>
      <c r="E46" s="115" t="s">
        <v>52</v>
      </c>
      <c r="F46" s="115" t="s">
        <v>53</v>
      </c>
      <c r="G46" s="115" t="s">
        <v>54</v>
      </c>
      <c r="H46" s="115" t="s">
        <v>55</v>
      </c>
      <c r="I46" s="90" t="s">
        <v>56</v>
      </c>
    </row>
    <row r="47" spans="1:11" ht="15.75">
      <c r="A47" s="182" t="s">
        <v>57</v>
      </c>
      <c r="B47" s="6">
        <v>45352</v>
      </c>
      <c r="C47" s="21">
        <f>B47</f>
        <v>45352</v>
      </c>
      <c r="D47" s="6">
        <f>B47+2</f>
        <v>45354</v>
      </c>
      <c r="E47" s="6">
        <f>D47+22</f>
        <v>45376</v>
      </c>
      <c r="F47" s="6">
        <f>D47+23</f>
        <v>45377</v>
      </c>
      <c r="G47" s="6">
        <f>D47+31</f>
        <v>45385</v>
      </c>
      <c r="H47" s="6">
        <f>D47+34</f>
        <v>45388</v>
      </c>
      <c r="I47" s="6">
        <f>H47+1</f>
        <v>45389</v>
      </c>
    </row>
    <row r="48" spans="1:11" ht="15.75">
      <c r="A48" s="182" t="s">
        <v>58</v>
      </c>
      <c r="B48" s="181">
        <f>B47+7</f>
        <v>45359</v>
      </c>
      <c r="C48" s="21">
        <f t="shared" ref="C48:C50" si="10">B48</f>
        <v>45359</v>
      </c>
      <c r="D48" s="6">
        <f t="shared" ref="D48:D50" si="11">B48+2</f>
        <v>45361</v>
      </c>
      <c r="E48" s="6">
        <f t="shared" ref="E48:E50" si="12">D48+22</f>
        <v>45383</v>
      </c>
      <c r="F48" s="6">
        <f t="shared" ref="F48:F50" si="13">D48+23</f>
        <v>45384</v>
      </c>
      <c r="G48" s="6">
        <f>D48+31</f>
        <v>45392</v>
      </c>
      <c r="H48" s="6">
        <f>D48+34</f>
        <v>45395</v>
      </c>
      <c r="I48" s="6">
        <f>H48+1</f>
        <v>45396</v>
      </c>
    </row>
    <row r="49" spans="1:14" ht="15.75">
      <c r="A49" s="182" t="s">
        <v>59</v>
      </c>
      <c r="B49" s="181">
        <f t="shared" ref="B49:B51" si="14">B48+7</f>
        <v>45366</v>
      </c>
      <c r="C49" s="21">
        <f t="shared" si="10"/>
        <v>45366</v>
      </c>
      <c r="D49" s="6">
        <f t="shared" si="11"/>
        <v>45368</v>
      </c>
      <c r="E49" s="6">
        <f t="shared" si="12"/>
        <v>45390</v>
      </c>
      <c r="F49" s="6">
        <f t="shared" si="13"/>
        <v>45391</v>
      </c>
      <c r="G49" s="6">
        <f>D49+31</f>
        <v>45399</v>
      </c>
      <c r="H49" s="6">
        <f>D49+34</f>
        <v>45402</v>
      </c>
      <c r="I49" s="6">
        <f>H49+1</f>
        <v>45403</v>
      </c>
    </row>
    <row r="50" spans="1:14" ht="15.75">
      <c r="A50" s="182" t="s">
        <v>60</v>
      </c>
      <c r="B50" s="181">
        <f t="shared" si="14"/>
        <v>45373</v>
      </c>
      <c r="C50" s="21">
        <f t="shared" si="10"/>
        <v>45373</v>
      </c>
      <c r="D50" s="6">
        <f t="shared" si="11"/>
        <v>45375</v>
      </c>
      <c r="E50" s="6">
        <f t="shared" si="12"/>
        <v>45397</v>
      </c>
      <c r="F50" s="6">
        <f t="shared" si="13"/>
        <v>45398</v>
      </c>
      <c r="G50" s="6">
        <f>D50+31</f>
        <v>45406</v>
      </c>
      <c r="H50" s="6">
        <f>D50+34</f>
        <v>45409</v>
      </c>
      <c r="I50" s="6">
        <f>H50+1</f>
        <v>45410</v>
      </c>
    </row>
    <row r="51" spans="1:14" ht="15.75">
      <c r="A51" s="182" t="s">
        <v>61</v>
      </c>
      <c r="B51" s="181">
        <f t="shared" si="14"/>
        <v>45380</v>
      </c>
      <c r="C51" s="21">
        <f t="shared" ref="C51" si="15">B51</f>
        <v>45380</v>
      </c>
      <c r="D51" s="6">
        <f t="shared" ref="D51" si="16">B51+2</f>
        <v>45382</v>
      </c>
      <c r="E51" s="6">
        <f t="shared" ref="E51" si="17">D51+22</f>
        <v>45404</v>
      </c>
      <c r="F51" s="6">
        <f t="shared" ref="F51" si="18">D51+23</f>
        <v>45405</v>
      </c>
      <c r="G51" s="6">
        <f>D51+31</f>
        <v>45413</v>
      </c>
      <c r="H51" s="6">
        <f>D51+34</f>
        <v>45416</v>
      </c>
      <c r="I51" s="6">
        <f>H51+1</f>
        <v>45417</v>
      </c>
    </row>
    <row r="52" spans="1:14" ht="15.75">
      <c r="A52" s="42"/>
      <c r="B52" s="230"/>
      <c r="C52" s="72"/>
      <c r="D52" s="32"/>
      <c r="E52" s="32"/>
      <c r="F52" s="32"/>
      <c r="G52" s="32"/>
      <c r="H52" s="32"/>
      <c r="I52" s="32"/>
    </row>
    <row r="53" spans="1:14" ht="15.75" thickBot="1">
      <c r="E53" s="152"/>
    </row>
    <row r="54" spans="1:14" ht="15.75">
      <c r="A54" s="282" t="s">
        <v>62</v>
      </c>
      <c r="B54" s="283"/>
      <c r="C54" s="283"/>
      <c r="D54" s="283"/>
      <c r="E54" s="283"/>
      <c r="F54" s="283"/>
      <c r="G54" s="283"/>
      <c r="H54" s="283"/>
      <c r="I54" s="284"/>
    </row>
    <row r="55" spans="1:14" ht="15.75">
      <c r="A55" s="183" t="s">
        <v>4</v>
      </c>
      <c r="B55" s="184" t="s">
        <v>63</v>
      </c>
      <c r="C55" s="185" t="s">
        <v>32</v>
      </c>
      <c r="D55" s="185" t="s">
        <v>7</v>
      </c>
      <c r="E55" s="186" t="s">
        <v>64</v>
      </c>
      <c r="F55" s="186" t="s">
        <v>65</v>
      </c>
      <c r="G55" s="186" t="s">
        <v>66</v>
      </c>
      <c r="H55" s="186" t="s">
        <v>67</v>
      </c>
      <c r="I55" s="186" t="s">
        <v>68</v>
      </c>
    </row>
    <row r="56" spans="1:14" ht="15.75">
      <c r="A56" s="187" t="s">
        <v>69</v>
      </c>
      <c r="B56" s="48">
        <f>D56-3</f>
        <v>45349</v>
      </c>
      <c r="C56" s="188" t="s">
        <v>70</v>
      </c>
      <c r="D56" s="48">
        <v>45352</v>
      </c>
      <c r="E56" s="48">
        <f>D56+17</f>
        <v>45369</v>
      </c>
      <c r="F56" s="48">
        <f>D56+23</f>
        <v>45375</v>
      </c>
      <c r="G56" s="48">
        <f>D56+26</f>
        <v>45378</v>
      </c>
      <c r="H56" s="48">
        <f>D56+29</f>
        <v>45381</v>
      </c>
      <c r="I56" s="48">
        <f>D56+34</f>
        <v>45386</v>
      </c>
    </row>
    <row r="57" spans="1:14" ht="15.75">
      <c r="A57" s="187" t="s">
        <v>71</v>
      </c>
      <c r="B57" s="48">
        <f t="shared" ref="B57:B59" si="19">D57-3</f>
        <v>45355</v>
      </c>
      <c r="C57" s="188" t="s">
        <v>70</v>
      </c>
      <c r="D57" s="48">
        <v>45358</v>
      </c>
      <c r="E57" s="48">
        <f>D57+17</f>
        <v>45375</v>
      </c>
      <c r="F57" s="48">
        <f>D57+23</f>
        <v>45381</v>
      </c>
      <c r="G57" s="48">
        <f>D57+26</f>
        <v>45384</v>
      </c>
      <c r="H57" s="48">
        <f>D57+29</f>
        <v>45387</v>
      </c>
      <c r="I57" s="48">
        <f>D57+34</f>
        <v>45392</v>
      </c>
    </row>
    <row r="58" spans="1:14" ht="15.75">
      <c r="A58" s="187" t="s">
        <v>72</v>
      </c>
      <c r="B58" s="48">
        <f t="shared" si="19"/>
        <v>45363</v>
      </c>
      <c r="C58" s="188" t="s">
        <v>70</v>
      </c>
      <c r="D58" s="48">
        <v>45366</v>
      </c>
      <c r="E58" s="48">
        <f>D58+17</f>
        <v>45383</v>
      </c>
      <c r="F58" s="48">
        <f>D58+23</f>
        <v>45389</v>
      </c>
      <c r="G58" s="48">
        <f>D58+26</f>
        <v>45392</v>
      </c>
      <c r="H58" s="48">
        <f>D58+29</f>
        <v>45395</v>
      </c>
      <c r="I58" s="48">
        <f>D58+34</f>
        <v>45400</v>
      </c>
    </row>
    <row r="59" spans="1:14" ht="15.75">
      <c r="A59" s="187" t="s">
        <v>60</v>
      </c>
      <c r="B59" s="48">
        <f t="shared" si="19"/>
        <v>45370</v>
      </c>
      <c r="C59" s="188" t="s">
        <v>70</v>
      </c>
      <c r="D59" s="48">
        <v>45373</v>
      </c>
      <c r="E59" s="48">
        <f>D59+17</f>
        <v>45390</v>
      </c>
      <c r="F59" s="48">
        <f>D59+23</f>
        <v>45396</v>
      </c>
      <c r="G59" s="48">
        <f>D59+26</f>
        <v>45399</v>
      </c>
      <c r="H59" s="48">
        <f>D59+29</f>
        <v>45402</v>
      </c>
      <c r="I59" s="48">
        <f>D59+34</f>
        <v>45407</v>
      </c>
    </row>
    <row r="60" spans="1:14" ht="15.75">
      <c r="A60" s="187" t="s">
        <v>73</v>
      </c>
      <c r="B60" s="48">
        <f t="shared" ref="B60" si="20">D60-3</f>
        <v>45377</v>
      </c>
      <c r="C60" s="188" t="s">
        <v>70</v>
      </c>
      <c r="D60" s="48">
        <v>45380</v>
      </c>
      <c r="E60" s="48">
        <f>D60+17</f>
        <v>45397</v>
      </c>
      <c r="F60" s="48">
        <f>D60+23</f>
        <v>45403</v>
      </c>
      <c r="G60" s="48">
        <f>D60+26</f>
        <v>45406</v>
      </c>
      <c r="H60" s="48">
        <f>D60+29</f>
        <v>45409</v>
      </c>
      <c r="I60" s="48">
        <f>D60+34</f>
        <v>45414</v>
      </c>
    </row>
    <row r="63" spans="1:14" ht="22.5">
      <c r="A63" s="290" t="s">
        <v>74</v>
      </c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2"/>
    </row>
    <row r="64" spans="1:14">
      <c r="A64" s="278" t="s">
        <v>75</v>
      </c>
      <c r="B64" s="280" t="s">
        <v>76</v>
      </c>
      <c r="C64" s="276" t="s">
        <v>77</v>
      </c>
      <c r="D64" s="277"/>
      <c r="E64" s="276" t="s">
        <v>78</v>
      </c>
      <c r="F64" s="277"/>
      <c r="G64" s="276" t="s">
        <v>79</v>
      </c>
      <c r="H64" s="277"/>
      <c r="I64" s="274" t="s">
        <v>80</v>
      </c>
      <c r="J64" s="275"/>
      <c r="K64" s="274" t="s">
        <v>81</v>
      </c>
      <c r="L64" s="275"/>
      <c r="M64" s="274" t="s">
        <v>41</v>
      </c>
      <c r="N64" s="275"/>
    </row>
    <row r="65" spans="1:14">
      <c r="A65" s="278"/>
      <c r="B65" s="280"/>
      <c r="C65" s="276" t="s">
        <v>82</v>
      </c>
      <c r="D65" s="277"/>
      <c r="E65" s="276" t="s">
        <v>83</v>
      </c>
      <c r="F65" s="277"/>
      <c r="G65" s="276" t="s">
        <v>84</v>
      </c>
      <c r="H65" s="277"/>
      <c r="I65" s="274" t="s">
        <v>85</v>
      </c>
      <c r="J65" s="275"/>
      <c r="K65" s="274" t="s">
        <v>86</v>
      </c>
      <c r="L65" s="275"/>
      <c r="M65" s="274" t="s">
        <v>87</v>
      </c>
      <c r="N65" s="275"/>
    </row>
    <row r="66" spans="1:14">
      <c r="A66" s="279"/>
      <c r="B66" s="281"/>
      <c r="C66" s="194" t="s">
        <v>88</v>
      </c>
      <c r="D66" s="194" t="s">
        <v>89</v>
      </c>
      <c r="E66" s="194" t="s">
        <v>88</v>
      </c>
      <c r="F66" s="194" t="s">
        <v>89</v>
      </c>
      <c r="G66" s="194" t="s">
        <v>88</v>
      </c>
      <c r="H66" s="194" t="s">
        <v>89</v>
      </c>
      <c r="I66" s="194" t="s">
        <v>88</v>
      </c>
      <c r="J66" s="194" t="s">
        <v>89</v>
      </c>
      <c r="K66" s="194" t="s">
        <v>88</v>
      </c>
      <c r="L66" s="194" t="s">
        <v>89</v>
      </c>
      <c r="M66" s="194" t="s">
        <v>88</v>
      </c>
      <c r="N66" s="194" t="s">
        <v>89</v>
      </c>
    </row>
    <row r="67" spans="1:14">
      <c r="A67" s="193" t="s">
        <v>60</v>
      </c>
      <c r="B67" s="195">
        <v>45359.666666666664</v>
      </c>
      <c r="C67" s="196">
        <f>D67-1</f>
        <v>45360</v>
      </c>
      <c r="D67" s="196">
        <f>E67</f>
        <v>45361</v>
      </c>
      <c r="E67" s="196">
        <f>F67-1</f>
        <v>45361</v>
      </c>
      <c r="F67" s="196">
        <v>45362</v>
      </c>
      <c r="G67" s="196">
        <f>F67+3</f>
        <v>45365</v>
      </c>
      <c r="H67" s="196">
        <f>G67+1</f>
        <v>45366</v>
      </c>
      <c r="I67" s="196">
        <v>45398</v>
      </c>
      <c r="J67" s="196">
        <f>I67+1</f>
        <v>45399</v>
      </c>
      <c r="K67" s="196">
        <f>J67+1</f>
        <v>45400</v>
      </c>
      <c r="L67" s="196">
        <f>K67+3</f>
        <v>45403</v>
      </c>
      <c r="M67" s="196">
        <f>L67+2</f>
        <v>45405</v>
      </c>
      <c r="N67" s="196">
        <f>M67+3</f>
        <v>45408</v>
      </c>
    </row>
    <row r="68" spans="1:14">
      <c r="A68" s="193" t="s">
        <v>60</v>
      </c>
      <c r="B68" s="197">
        <v>45373.666666666664</v>
      </c>
      <c r="C68" s="196">
        <f>D68-1</f>
        <v>45374</v>
      </c>
      <c r="D68" s="196">
        <f>E68</f>
        <v>45375</v>
      </c>
      <c r="E68" s="196">
        <f>F68-1</f>
        <v>45375</v>
      </c>
      <c r="F68" s="196">
        <v>45376</v>
      </c>
      <c r="G68" s="196">
        <f>F68+3</f>
        <v>45379</v>
      </c>
      <c r="H68" s="196">
        <f>G68+1</f>
        <v>45380</v>
      </c>
      <c r="I68" s="198">
        <f>I67+14</f>
        <v>45412</v>
      </c>
      <c r="J68" s="198">
        <f>J67+14</f>
        <v>45413</v>
      </c>
      <c r="K68" s="196">
        <f>J68+1</f>
        <v>45414</v>
      </c>
      <c r="L68" s="196">
        <f>K68+3</f>
        <v>45417</v>
      </c>
      <c r="M68" s="196">
        <f>L68+2</f>
        <v>45419</v>
      </c>
      <c r="N68" s="196">
        <f>M68+3</f>
        <v>45422</v>
      </c>
    </row>
  </sheetData>
  <mergeCells count="20">
    <mergeCell ref="A54:I54"/>
    <mergeCell ref="A1:K4"/>
    <mergeCell ref="A45:I45"/>
    <mergeCell ref="A23:E23"/>
    <mergeCell ref="A63:N63"/>
    <mergeCell ref="A30:D30"/>
    <mergeCell ref="A64:A66"/>
    <mergeCell ref="B64:B66"/>
    <mergeCell ref="C64:D64"/>
    <mergeCell ref="E64:F64"/>
    <mergeCell ref="G64:H64"/>
    <mergeCell ref="I64:J64"/>
    <mergeCell ref="K64:L64"/>
    <mergeCell ref="M64:N64"/>
    <mergeCell ref="C65:D65"/>
    <mergeCell ref="E65:F65"/>
    <mergeCell ref="G65:H65"/>
    <mergeCell ref="I65:J65"/>
    <mergeCell ref="K65:L65"/>
    <mergeCell ref="M65:N65"/>
  </mergeCells>
  <phoneticPr fontId="41" type="noConversion"/>
  <pageMargins left="0.7" right="0.7" top="0.75" bottom="0.75" header="0.3" footer="0.3"/>
  <pageSetup scale="38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24"/>
  <sheetViews>
    <sheetView topLeftCell="A102" zoomScale="110" zoomScaleNormal="110" workbookViewId="0">
      <selection activeCell="A102" sqref="A102"/>
    </sheetView>
  </sheetViews>
  <sheetFormatPr defaultRowHeight="15"/>
  <cols>
    <col min="1" max="1" width="46.42578125" customWidth="1"/>
    <col min="2" max="2" width="19.42578125" customWidth="1"/>
    <col min="3" max="3" width="21" customWidth="1"/>
    <col min="4" max="4" width="16.5703125" bestFit="1" customWidth="1"/>
    <col min="5" max="5" width="27.5703125" bestFit="1" customWidth="1"/>
    <col min="6" max="6" width="27.42578125" bestFit="1" customWidth="1"/>
    <col min="7" max="7" width="21.5703125" customWidth="1"/>
    <col min="8" max="8" width="22" customWidth="1"/>
    <col min="9" max="9" width="11.42578125" customWidth="1"/>
    <col min="10" max="10" width="11" customWidth="1"/>
    <col min="11" max="11" width="21" customWidth="1"/>
  </cols>
  <sheetData>
    <row r="1" spans="1:8" ht="15" customHeight="1">
      <c r="A1" s="297" t="s">
        <v>90</v>
      </c>
      <c r="B1" s="297"/>
      <c r="C1" s="297"/>
      <c r="D1" s="297"/>
      <c r="E1" s="297"/>
      <c r="F1" s="297"/>
      <c r="G1" s="297"/>
    </row>
    <row r="2" spans="1:8" ht="15" customHeight="1">
      <c r="A2" s="297"/>
      <c r="B2" s="297"/>
      <c r="C2" s="297"/>
      <c r="D2" s="297"/>
      <c r="E2" s="297"/>
      <c r="F2" s="297"/>
      <c r="G2" s="297"/>
    </row>
    <row r="3" spans="1:8" ht="15" customHeight="1">
      <c r="A3" s="297"/>
      <c r="B3" s="297"/>
      <c r="C3" s="297"/>
      <c r="D3" s="297"/>
      <c r="E3" s="297"/>
      <c r="F3" s="297"/>
      <c r="G3" s="297"/>
    </row>
    <row r="4" spans="1:8" ht="15" customHeight="1">
      <c r="A4" s="297"/>
      <c r="B4" s="297"/>
      <c r="C4" s="297"/>
      <c r="D4" s="297"/>
      <c r="E4" s="297"/>
      <c r="F4" s="297"/>
      <c r="G4" s="297"/>
    </row>
    <row r="5" spans="1:8" ht="21">
      <c r="A5" s="298" t="s">
        <v>1</v>
      </c>
      <c r="B5" s="298"/>
      <c r="C5" s="298"/>
      <c r="D5" s="298"/>
      <c r="E5" s="298"/>
      <c r="F5" s="298"/>
      <c r="G5" s="298"/>
    </row>
    <row r="6" spans="1:8" ht="20.25" customHeight="1">
      <c r="A6" s="8"/>
      <c r="B6" s="8"/>
      <c r="C6" s="8"/>
      <c r="D6" s="8"/>
      <c r="E6" s="8"/>
      <c r="F6" s="8"/>
      <c r="G6" s="8"/>
    </row>
    <row r="7" spans="1:8" ht="21" customHeight="1">
      <c r="A7" s="299" t="s">
        <v>91</v>
      </c>
      <c r="B7" s="299"/>
      <c r="C7" s="299"/>
      <c r="D7" s="299"/>
      <c r="E7" s="299"/>
      <c r="F7" s="299"/>
      <c r="G7" s="299"/>
      <c r="H7" s="299"/>
    </row>
    <row r="8" spans="1:8" ht="21" customHeight="1" thickBot="1">
      <c r="A8" s="299"/>
      <c r="B8" s="299"/>
      <c r="C8" s="299"/>
      <c r="D8" s="299"/>
      <c r="E8" s="299"/>
      <c r="F8" s="299"/>
      <c r="G8" s="299"/>
      <c r="H8" s="299"/>
    </row>
    <row r="9" spans="1:8" ht="39.75" customHeight="1" thickBot="1">
      <c r="A9" s="9" t="s">
        <v>4</v>
      </c>
      <c r="B9" s="10" t="s">
        <v>92</v>
      </c>
      <c r="C9" s="11" t="s">
        <v>32</v>
      </c>
      <c r="D9" s="11" t="s">
        <v>7</v>
      </c>
      <c r="E9" s="10" t="s">
        <v>93</v>
      </c>
      <c r="F9" s="10" t="s">
        <v>94</v>
      </c>
      <c r="G9" s="10" t="s">
        <v>95</v>
      </c>
      <c r="H9" s="10" t="s">
        <v>96</v>
      </c>
    </row>
    <row r="10" spans="1:8" ht="20.25" customHeight="1">
      <c r="A10" s="151" t="s">
        <v>97</v>
      </c>
      <c r="B10" s="200">
        <v>45351</v>
      </c>
      <c r="C10" s="12">
        <f t="shared" ref="C10:C11" si="0">B10</f>
        <v>45351</v>
      </c>
      <c r="D10" s="12">
        <f>C10+1</f>
        <v>45352</v>
      </c>
      <c r="E10" s="13"/>
      <c r="F10" s="13"/>
      <c r="G10" s="13"/>
      <c r="H10" s="14"/>
    </row>
    <row r="11" spans="1:8" ht="20.25" customHeight="1">
      <c r="A11" s="151" t="s">
        <v>98</v>
      </c>
      <c r="B11" s="199">
        <f>B10+3</f>
        <v>45354</v>
      </c>
      <c r="C11" s="54">
        <f t="shared" si="0"/>
        <v>45354</v>
      </c>
      <c r="D11" s="54">
        <f>D10+4</f>
        <v>45356</v>
      </c>
      <c r="E11" s="15">
        <f>D11+35</f>
        <v>45391</v>
      </c>
      <c r="F11" s="15">
        <f>E11+2</f>
        <v>45393</v>
      </c>
      <c r="G11" s="15">
        <f>F11+4</f>
        <v>45397</v>
      </c>
      <c r="H11" s="16">
        <f>G11+3</f>
        <v>45400</v>
      </c>
    </row>
    <row r="12" spans="1:8" ht="19.5" customHeight="1">
      <c r="A12" s="151" t="s">
        <v>99</v>
      </c>
      <c r="B12" s="201">
        <f>B10+7</f>
        <v>45358</v>
      </c>
      <c r="C12" s="79">
        <f t="shared" ref="C12:C17" si="1">B12</f>
        <v>45358</v>
      </c>
      <c r="D12" s="79">
        <f>C12+1</f>
        <v>45359</v>
      </c>
      <c r="E12" s="80"/>
      <c r="F12" s="80"/>
      <c r="G12" s="80"/>
      <c r="H12" s="81"/>
    </row>
    <row r="13" spans="1:8" ht="19.5" customHeight="1">
      <c r="A13" s="151" t="s">
        <v>100</v>
      </c>
      <c r="B13" s="199">
        <f>B12+3</f>
        <v>45361</v>
      </c>
      <c r="C13" s="54">
        <f t="shared" si="1"/>
        <v>45361</v>
      </c>
      <c r="D13" s="54">
        <f>D12+4</f>
        <v>45363</v>
      </c>
      <c r="E13" s="15">
        <f>D13+35</f>
        <v>45398</v>
      </c>
      <c r="F13" s="15">
        <f>E13+2</f>
        <v>45400</v>
      </c>
      <c r="G13" s="15">
        <f>F13+4</f>
        <v>45404</v>
      </c>
      <c r="H13" s="16">
        <f>G13+3</f>
        <v>45407</v>
      </c>
    </row>
    <row r="14" spans="1:8" ht="19.5" customHeight="1">
      <c r="A14" s="151" t="s">
        <v>101</v>
      </c>
      <c r="B14" s="199">
        <f t="shared" ref="B14:B17" si="2">B12+7</f>
        <v>45365</v>
      </c>
      <c r="C14" s="54">
        <f t="shared" si="1"/>
        <v>45365</v>
      </c>
      <c r="D14" s="54">
        <f>C14+1</f>
        <v>45366</v>
      </c>
      <c r="E14" s="17"/>
      <c r="F14" s="17"/>
      <c r="G14" s="17"/>
      <c r="H14" s="16"/>
    </row>
    <row r="15" spans="1:8" ht="19.5" customHeight="1">
      <c r="A15" s="151" t="s">
        <v>102</v>
      </c>
      <c r="B15" s="199">
        <f t="shared" si="2"/>
        <v>45368</v>
      </c>
      <c r="C15" s="54">
        <f t="shared" si="1"/>
        <v>45368</v>
      </c>
      <c r="D15" s="54">
        <f>D14+4</f>
        <v>45370</v>
      </c>
      <c r="E15" s="15">
        <f>D15+35</f>
        <v>45405</v>
      </c>
      <c r="F15" s="15">
        <f>E15+2</f>
        <v>45407</v>
      </c>
      <c r="G15" s="15">
        <f>F15+4</f>
        <v>45411</v>
      </c>
      <c r="H15" s="16">
        <f t="shared" ref="H15:H17" si="3">G15+3</f>
        <v>45414</v>
      </c>
    </row>
    <row r="16" spans="1:8" ht="19.5" customHeight="1">
      <c r="A16" s="151" t="s">
        <v>103</v>
      </c>
      <c r="B16" s="199">
        <f t="shared" si="2"/>
        <v>45372</v>
      </c>
      <c r="C16" s="54">
        <f t="shared" si="1"/>
        <v>45372</v>
      </c>
      <c r="D16" s="54">
        <f>C16+1</f>
        <v>45373</v>
      </c>
      <c r="E16" s="17"/>
      <c r="F16" s="17"/>
      <c r="G16" s="17"/>
      <c r="H16" s="16"/>
    </row>
    <row r="17" spans="1:9" ht="19.5" customHeight="1">
      <c r="A17" s="151" t="s">
        <v>104</v>
      </c>
      <c r="B17" s="199">
        <f t="shared" si="2"/>
        <v>45375</v>
      </c>
      <c r="C17" s="54">
        <f t="shared" si="1"/>
        <v>45375</v>
      </c>
      <c r="D17" s="54">
        <f>D16+4</f>
        <v>45377</v>
      </c>
      <c r="E17" s="15">
        <f>D17+35</f>
        <v>45412</v>
      </c>
      <c r="F17" s="15">
        <f>E17+2</f>
        <v>45414</v>
      </c>
      <c r="G17" s="15">
        <f>F17+4</f>
        <v>45418</v>
      </c>
      <c r="H17" s="16">
        <f t="shared" si="3"/>
        <v>45421</v>
      </c>
    </row>
    <row r="18" spans="1:9" ht="19.5" customHeight="1">
      <c r="A18" s="59"/>
      <c r="B18" s="140"/>
      <c r="C18" s="140"/>
      <c r="D18" s="140"/>
      <c r="E18" s="4"/>
      <c r="F18" s="4"/>
      <c r="G18" s="4"/>
      <c r="H18" s="4"/>
    </row>
    <row r="19" spans="1:9" ht="15.75">
      <c r="A19" s="19"/>
      <c r="B19" s="4"/>
      <c r="C19" s="4"/>
      <c r="D19" s="4"/>
      <c r="E19" s="4"/>
      <c r="F19" s="4"/>
      <c r="G19" s="20"/>
    </row>
    <row r="20" spans="1:9" ht="15.75" customHeight="1">
      <c r="A20" s="300" t="s">
        <v>105</v>
      </c>
      <c r="B20" s="300"/>
      <c r="C20" s="300"/>
      <c r="D20" s="300"/>
      <c r="E20" s="300"/>
      <c r="F20" s="300"/>
      <c r="G20" s="300"/>
      <c r="H20" s="300"/>
      <c r="I20" s="300"/>
    </row>
    <row r="21" spans="1:9" ht="28.5" customHeight="1" thickBot="1">
      <c r="A21" s="300"/>
      <c r="B21" s="300"/>
      <c r="C21" s="300"/>
      <c r="D21" s="300"/>
      <c r="E21" s="300"/>
      <c r="F21" s="300"/>
      <c r="G21" s="300"/>
      <c r="H21" s="300"/>
      <c r="I21" s="300"/>
    </row>
    <row r="22" spans="1:9" ht="30" customHeight="1" thickBot="1">
      <c r="A22" s="9" t="s">
        <v>4</v>
      </c>
      <c r="B22" s="55" t="s">
        <v>92</v>
      </c>
      <c r="C22" s="55" t="s">
        <v>32</v>
      </c>
      <c r="D22" s="55" t="s">
        <v>7</v>
      </c>
      <c r="E22" s="55" t="s">
        <v>106</v>
      </c>
      <c r="F22" s="55" t="s">
        <v>107</v>
      </c>
      <c r="G22" s="56" t="s">
        <v>108</v>
      </c>
      <c r="H22" s="57" t="s">
        <v>109</v>
      </c>
      <c r="I22" s="58" t="s">
        <v>110</v>
      </c>
    </row>
    <row r="23" spans="1:9">
      <c r="A23" s="151" t="s">
        <v>111</v>
      </c>
      <c r="B23" s="154">
        <v>45348</v>
      </c>
      <c r="C23" s="116">
        <f>B23</f>
        <v>45348</v>
      </c>
      <c r="D23" s="3">
        <f>C23</f>
        <v>45348</v>
      </c>
      <c r="E23" s="117"/>
      <c r="F23" s="117"/>
      <c r="G23" s="117"/>
      <c r="H23" s="117"/>
      <c r="I23" s="60"/>
    </row>
    <row r="24" spans="1:9">
      <c r="A24" s="151" t="s">
        <v>112</v>
      </c>
      <c r="B24" s="155">
        <f>B23+2</f>
        <v>45350</v>
      </c>
      <c r="C24" s="21">
        <f t="shared" ref="C24:C30" si="4">B24</f>
        <v>45350</v>
      </c>
      <c r="D24" s="6">
        <f>C24+2</f>
        <v>45352</v>
      </c>
      <c r="E24" s="110">
        <f>D24+35</f>
        <v>45387</v>
      </c>
      <c r="F24" s="110">
        <f>E24+2</f>
        <v>45389</v>
      </c>
      <c r="G24" s="110">
        <f>F24+2</f>
        <v>45391</v>
      </c>
      <c r="H24" s="110">
        <f>G24+3</f>
        <v>45394</v>
      </c>
      <c r="I24" s="16">
        <f>H24+3</f>
        <v>45397</v>
      </c>
    </row>
    <row r="25" spans="1:9">
      <c r="A25" s="151" t="s">
        <v>113</v>
      </c>
      <c r="B25" s="155">
        <f>B23+7</f>
        <v>45355</v>
      </c>
      <c r="C25" s="21">
        <f t="shared" si="4"/>
        <v>45355</v>
      </c>
      <c r="D25" s="6">
        <f>C25</f>
        <v>45355</v>
      </c>
      <c r="E25" s="118"/>
      <c r="F25" s="118"/>
      <c r="G25" s="118"/>
      <c r="H25" s="110"/>
      <c r="I25" s="16"/>
    </row>
    <row r="26" spans="1:9" ht="15.75">
      <c r="A26" s="70" t="s">
        <v>114</v>
      </c>
      <c r="B26" s="155">
        <f>B25+2</f>
        <v>45357</v>
      </c>
      <c r="C26" s="21">
        <f t="shared" si="4"/>
        <v>45357</v>
      </c>
      <c r="D26" s="6">
        <f>C26+2</f>
        <v>45359</v>
      </c>
      <c r="E26" s="110">
        <f>D26+35</f>
        <v>45394</v>
      </c>
      <c r="F26" s="110">
        <f>E26+2</f>
        <v>45396</v>
      </c>
      <c r="G26" s="110">
        <f>F26+2</f>
        <v>45398</v>
      </c>
      <c r="H26" s="110">
        <f>G26+3</f>
        <v>45401</v>
      </c>
      <c r="I26" s="16">
        <f>H26+3</f>
        <v>45404</v>
      </c>
    </row>
    <row r="27" spans="1:9">
      <c r="A27" s="151" t="s">
        <v>115</v>
      </c>
      <c r="B27" s="155">
        <f>B23+14</f>
        <v>45362</v>
      </c>
      <c r="C27" s="21">
        <f t="shared" si="4"/>
        <v>45362</v>
      </c>
      <c r="D27" s="6">
        <f>C27</f>
        <v>45362</v>
      </c>
      <c r="E27" s="118"/>
      <c r="F27" s="118"/>
      <c r="G27" s="118"/>
      <c r="H27" s="110"/>
      <c r="I27" s="16"/>
    </row>
    <row r="28" spans="1:9" ht="15.75">
      <c r="A28" s="70" t="s">
        <v>69</v>
      </c>
      <c r="B28" s="155">
        <f>B27+2</f>
        <v>45364</v>
      </c>
      <c r="C28" s="5">
        <f t="shared" si="4"/>
        <v>45364</v>
      </c>
      <c r="D28" s="6">
        <f>C28+2</f>
        <v>45366</v>
      </c>
      <c r="E28" s="110">
        <f>D28+35</f>
        <v>45401</v>
      </c>
      <c r="F28" s="110">
        <f>E28+2</f>
        <v>45403</v>
      </c>
      <c r="G28" s="110">
        <f>F28+2</f>
        <v>45405</v>
      </c>
      <c r="H28" s="110">
        <f>G28+3</f>
        <v>45408</v>
      </c>
      <c r="I28" s="16">
        <f>H28+3</f>
        <v>45411</v>
      </c>
    </row>
    <row r="29" spans="1:9">
      <c r="A29" s="151" t="s">
        <v>116</v>
      </c>
      <c r="B29" s="155">
        <f>B27+7</f>
        <v>45369</v>
      </c>
      <c r="C29" s="21">
        <f t="shared" si="4"/>
        <v>45369</v>
      </c>
      <c r="D29" s="6">
        <f>C29</f>
        <v>45369</v>
      </c>
      <c r="E29" s="118"/>
      <c r="F29" s="118"/>
      <c r="G29" s="118"/>
      <c r="H29" s="110"/>
      <c r="I29" s="16"/>
    </row>
    <row r="30" spans="1:9" ht="15.75">
      <c r="A30" s="70" t="s">
        <v>117</v>
      </c>
      <c r="B30" s="155">
        <f>B29+2</f>
        <v>45371</v>
      </c>
      <c r="C30" s="21">
        <f t="shared" si="4"/>
        <v>45371</v>
      </c>
      <c r="D30" s="6">
        <f>D28+7</f>
        <v>45373</v>
      </c>
      <c r="E30" s="110">
        <f>D30+35</f>
        <v>45408</v>
      </c>
      <c r="F30" s="110">
        <f>E30+2</f>
        <v>45410</v>
      </c>
      <c r="G30" s="110">
        <f>F30+2</f>
        <v>45412</v>
      </c>
      <c r="H30" s="110">
        <f>G30+3</f>
        <v>45415</v>
      </c>
      <c r="I30" s="16">
        <f>H30+3</f>
        <v>45418</v>
      </c>
    </row>
    <row r="31" spans="1:9">
      <c r="A31" s="151" t="s">
        <v>118</v>
      </c>
      <c r="B31" s="155">
        <f>B29+7</f>
        <v>45376</v>
      </c>
      <c r="C31" s="21">
        <f t="shared" ref="C31" si="5">B31</f>
        <v>45376</v>
      </c>
      <c r="D31" s="6">
        <f>C31</f>
        <v>45376</v>
      </c>
      <c r="E31" s="110"/>
      <c r="F31" s="110"/>
      <c r="G31" s="110"/>
      <c r="H31" s="110"/>
      <c r="I31" s="16"/>
    </row>
    <row r="32" spans="1:9" ht="15.75" thickBot="1">
      <c r="A32" s="151" t="s">
        <v>69</v>
      </c>
      <c r="B32" s="156">
        <f>B31+2</f>
        <v>45378</v>
      </c>
      <c r="C32" s="51">
        <f t="shared" ref="C32" si="6">B32</f>
        <v>45378</v>
      </c>
      <c r="D32" s="112">
        <f>D30+7</f>
        <v>45380</v>
      </c>
      <c r="E32" s="111">
        <f>D32+35</f>
        <v>45415</v>
      </c>
      <c r="F32" s="111">
        <f>E32+2</f>
        <v>45417</v>
      </c>
      <c r="G32" s="111">
        <f>F32+2</f>
        <v>45419</v>
      </c>
      <c r="H32" s="111">
        <f>G32+3</f>
        <v>45422</v>
      </c>
      <c r="I32" s="18">
        <f>H32+3</f>
        <v>45425</v>
      </c>
    </row>
    <row r="33" spans="1:9">
      <c r="A33" s="59"/>
      <c r="B33" s="72"/>
      <c r="C33" s="72"/>
      <c r="D33" s="32"/>
      <c r="E33" s="189"/>
      <c r="F33" s="189"/>
      <c r="G33" s="189"/>
      <c r="H33" s="189"/>
      <c r="I33" s="4"/>
    </row>
    <row r="34" spans="1:9" ht="16.5" thickBot="1">
      <c r="A34" s="22"/>
      <c r="B34" s="7"/>
      <c r="C34" s="23"/>
      <c r="D34" s="23"/>
      <c r="E34" s="23"/>
      <c r="F34" s="24"/>
      <c r="G34" s="20"/>
    </row>
    <row r="35" spans="1:9" ht="16.5" thickBot="1">
      <c r="A35" s="301" t="s">
        <v>119</v>
      </c>
      <c r="B35" s="301"/>
      <c r="C35" s="301"/>
      <c r="D35" s="301"/>
      <c r="E35" s="301"/>
      <c r="F35" s="301"/>
      <c r="G35" s="20"/>
    </row>
    <row r="36" spans="1:9" ht="42.75" customHeight="1">
      <c r="A36" s="25" t="s">
        <v>120</v>
      </c>
      <c r="B36" s="26" t="s">
        <v>121</v>
      </c>
      <c r="C36" s="27" t="s">
        <v>40</v>
      </c>
      <c r="D36" s="26" t="s">
        <v>7</v>
      </c>
      <c r="E36" s="28" t="s">
        <v>122</v>
      </c>
      <c r="F36" s="29" t="s">
        <v>123</v>
      </c>
      <c r="G36" s="20"/>
    </row>
    <row r="37" spans="1:9" ht="15.75">
      <c r="A37" s="190" t="s">
        <v>124</v>
      </c>
      <c r="B37" s="6">
        <f>C37-1</f>
        <v>45351</v>
      </c>
      <c r="C37" s="48">
        <v>45352</v>
      </c>
      <c r="D37" s="48">
        <v>45354</v>
      </c>
      <c r="E37" s="232">
        <f t="shared" ref="E37:E39" si="7">D37+22</f>
        <v>45376</v>
      </c>
      <c r="F37" s="234">
        <f t="shared" ref="F37:F39" si="8">E37+7</f>
        <v>45383</v>
      </c>
      <c r="G37" s="20"/>
    </row>
    <row r="38" spans="1:9" ht="15.75">
      <c r="A38" s="231" t="s">
        <v>125</v>
      </c>
      <c r="B38" s="232">
        <f t="shared" ref="B38:D41" si="9">B37+7</f>
        <v>45358</v>
      </c>
      <c r="C38" s="232">
        <f t="shared" si="9"/>
        <v>45359</v>
      </c>
      <c r="D38" s="232">
        <f t="shared" si="9"/>
        <v>45361</v>
      </c>
      <c r="E38" s="232">
        <f t="shared" si="7"/>
        <v>45383</v>
      </c>
      <c r="F38" s="234">
        <f t="shared" si="8"/>
        <v>45390</v>
      </c>
      <c r="G38" s="20"/>
    </row>
    <row r="39" spans="1:9" ht="15.75">
      <c r="A39" s="231" t="s">
        <v>126</v>
      </c>
      <c r="B39" s="232">
        <f t="shared" si="9"/>
        <v>45365</v>
      </c>
      <c r="C39" s="232">
        <f t="shared" si="9"/>
        <v>45366</v>
      </c>
      <c r="D39" s="232">
        <f t="shared" si="9"/>
        <v>45368</v>
      </c>
      <c r="E39" s="232">
        <f t="shared" si="7"/>
        <v>45390</v>
      </c>
      <c r="F39" s="234">
        <f t="shared" si="8"/>
        <v>45397</v>
      </c>
      <c r="G39" s="20"/>
    </row>
    <row r="40" spans="1:9" ht="15.75">
      <c r="A40" s="233" t="s">
        <v>127</v>
      </c>
      <c r="B40" s="232">
        <f t="shared" si="9"/>
        <v>45372</v>
      </c>
      <c r="C40" s="232">
        <f t="shared" si="9"/>
        <v>45373</v>
      </c>
      <c r="D40" s="232">
        <f t="shared" si="9"/>
        <v>45375</v>
      </c>
      <c r="E40" s="232">
        <f t="shared" ref="E40:E41" si="10">D40+22</f>
        <v>45397</v>
      </c>
      <c r="F40" s="234">
        <f t="shared" ref="F40:F41" si="11">E40+7</f>
        <v>45404</v>
      </c>
      <c r="G40" s="20"/>
    </row>
    <row r="41" spans="1:9" ht="15.75">
      <c r="A41" s="233" t="s">
        <v>128</v>
      </c>
      <c r="B41" s="232">
        <f t="shared" si="9"/>
        <v>45379</v>
      </c>
      <c r="C41" s="232">
        <f t="shared" si="9"/>
        <v>45380</v>
      </c>
      <c r="D41" s="232">
        <f t="shared" si="9"/>
        <v>45382</v>
      </c>
      <c r="E41" s="232">
        <f t="shared" si="10"/>
        <v>45404</v>
      </c>
      <c r="F41" s="234">
        <f t="shared" si="11"/>
        <v>45411</v>
      </c>
      <c r="G41" s="20"/>
    </row>
    <row r="42" spans="1:9" ht="16.5" thickBot="1">
      <c r="A42" s="30"/>
      <c r="B42" s="31"/>
      <c r="C42" s="31"/>
      <c r="D42" s="31"/>
      <c r="E42" s="32"/>
      <c r="F42" s="33"/>
      <c r="G42" s="20"/>
    </row>
    <row r="43" spans="1:9" ht="15.75">
      <c r="A43" s="305" t="s">
        <v>129</v>
      </c>
      <c r="B43" s="306"/>
      <c r="C43" s="306"/>
      <c r="D43" s="306"/>
      <c r="E43" s="306"/>
      <c r="F43" s="20"/>
    </row>
    <row r="44" spans="1:9" ht="20.25" customHeight="1">
      <c r="A44" s="307" t="s">
        <v>130</v>
      </c>
      <c r="B44" s="308"/>
      <c r="C44" s="308"/>
      <c r="D44" s="308"/>
      <c r="E44" s="308"/>
      <c r="F44" s="20"/>
    </row>
    <row r="45" spans="1:9" ht="30">
      <c r="A45" s="225" t="s">
        <v>131</v>
      </c>
      <c r="B45" s="119" t="s">
        <v>39</v>
      </c>
      <c r="C45" s="37" t="s">
        <v>40</v>
      </c>
      <c r="D45" s="37" t="s">
        <v>7</v>
      </c>
      <c r="E45" s="120" t="s">
        <v>132</v>
      </c>
      <c r="F45" s="20"/>
    </row>
    <row r="46" spans="1:9" ht="18.600000000000001" customHeight="1">
      <c r="A46" s="233" t="s">
        <v>133</v>
      </c>
      <c r="B46" s="236">
        <f>C46</f>
        <v>45350</v>
      </c>
      <c r="C46" s="6">
        <f>D46-2</f>
        <v>45350</v>
      </c>
      <c r="D46" s="6">
        <v>45352</v>
      </c>
      <c r="E46" s="203">
        <f>D46+21</f>
        <v>45373</v>
      </c>
      <c r="F46" s="20"/>
    </row>
    <row r="47" spans="1:9" ht="19.5" customHeight="1">
      <c r="A47" s="237" t="s">
        <v>134</v>
      </c>
      <c r="B47" s="236">
        <f t="shared" ref="B47:B50" si="12">C47</f>
        <v>45357</v>
      </c>
      <c r="C47" s="6">
        <f t="shared" ref="C47:C50" si="13">D47-2</f>
        <v>45357</v>
      </c>
      <c r="D47" s="203">
        <f>D46+7</f>
        <v>45359</v>
      </c>
      <c r="E47" s="203">
        <f t="shared" ref="E47:E50" si="14">D47+21</f>
        <v>45380</v>
      </c>
      <c r="F47" s="20"/>
    </row>
    <row r="48" spans="1:9" ht="15.75">
      <c r="A48" s="238" t="s">
        <v>135</v>
      </c>
      <c r="B48" s="236">
        <f t="shared" si="12"/>
        <v>45364</v>
      </c>
      <c r="C48" s="6">
        <f t="shared" si="13"/>
        <v>45364</v>
      </c>
      <c r="D48" s="6">
        <f>D47+7</f>
        <v>45366</v>
      </c>
      <c r="E48" s="203">
        <f t="shared" si="14"/>
        <v>45387</v>
      </c>
      <c r="F48" s="20"/>
    </row>
    <row r="49" spans="1:8" ht="15.75">
      <c r="A49" s="233" t="s">
        <v>136</v>
      </c>
      <c r="B49" s="236">
        <f t="shared" si="12"/>
        <v>45371</v>
      </c>
      <c r="C49" s="6">
        <f t="shared" si="13"/>
        <v>45371</v>
      </c>
      <c r="D49" s="6">
        <f>D48+7</f>
        <v>45373</v>
      </c>
      <c r="E49" s="203">
        <f t="shared" si="14"/>
        <v>45394</v>
      </c>
      <c r="F49" s="20"/>
    </row>
    <row r="50" spans="1:8" ht="15.75">
      <c r="A50" s="233" t="s">
        <v>137</v>
      </c>
      <c r="B50" s="236">
        <f t="shared" si="12"/>
        <v>45378</v>
      </c>
      <c r="C50" s="6">
        <f t="shared" si="13"/>
        <v>45378</v>
      </c>
      <c r="D50" s="6">
        <f>D49+7</f>
        <v>45380</v>
      </c>
      <c r="E50" s="203">
        <f t="shared" si="14"/>
        <v>45401</v>
      </c>
      <c r="F50" s="20"/>
    </row>
    <row r="51" spans="1:8" ht="15.75">
      <c r="A51" s="35"/>
      <c r="B51" s="31"/>
      <c r="C51" s="31"/>
      <c r="D51" s="31"/>
      <c r="E51" s="32"/>
      <c r="F51" s="20"/>
    </row>
    <row r="52" spans="1:8" ht="16.5" thickBot="1">
      <c r="A52" s="35"/>
      <c r="B52" s="31"/>
      <c r="C52" s="31"/>
      <c r="D52" s="31"/>
      <c r="E52" s="32"/>
      <c r="F52" s="20"/>
    </row>
    <row r="53" spans="1:8" ht="15.75">
      <c r="A53" s="309" t="s">
        <v>138</v>
      </c>
      <c r="B53" s="310"/>
      <c r="C53" s="310"/>
      <c r="D53" s="310"/>
      <c r="E53" s="310"/>
      <c r="F53" s="20"/>
    </row>
    <row r="54" spans="1:8" ht="16.5" thickBot="1">
      <c r="A54" s="311" t="s">
        <v>130</v>
      </c>
      <c r="B54" s="312"/>
      <c r="C54" s="312"/>
      <c r="D54" s="312"/>
      <c r="E54" s="312"/>
      <c r="F54" s="20"/>
    </row>
    <row r="55" spans="1:8" ht="30.75">
      <c r="A55" s="133" t="s">
        <v>4</v>
      </c>
      <c r="B55" s="134" t="s">
        <v>139</v>
      </c>
      <c r="C55" s="134" t="s">
        <v>40</v>
      </c>
      <c r="D55" s="134" t="s">
        <v>7</v>
      </c>
      <c r="E55" s="135" t="s">
        <v>140</v>
      </c>
      <c r="F55" s="20"/>
    </row>
    <row r="56" spans="1:8" ht="15.75">
      <c r="A56" s="190" t="s">
        <v>141</v>
      </c>
      <c r="B56" s="204">
        <f>C56</f>
        <v>45352</v>
      </c>
      <c r="C56" s="202">
        <f>D56-2</f>
        <v>45352</v>
      </c>
      <c r="D56" s="205">
        <v>45354</v>
      </c>
      <c r="E56" s="202">
        <f>D56+22</f>
        <v>45376</v>
      </c>
      <c r="F56" s="20"/>
    </row>
    <row r="57" spans="1:8" ht="15.75">
      <c r="A57" s="190" t="s">
        <v>142</v>
      </c>
      <c r="B57" s="204">
        <f t="shared" ref="B57:B60" si="15">C57</f>
        <v>45359</v>
      </c>
      <c r="C57" s="202">
        <f t="shared" ref="C57:C60" si="16">D57-2</f>
        <v>45359</v>
      </c>
      <c r="D57" s="136">
        <f>D56+7</f>
        <v>45361</v>
      </c>
      <c r="E57" s="202">
        <f t="shared" ref="E57:E60" si="17">D57+22</f>
        <v>45383</v>
      </c>
      <c r="F57" s="20"/>
    </row>
    <row r="58" spans="1:8" ht="15.75">
      <c r="A58" s="231" t="s">
        <v>143</v>
      </c>
      <c r="B58" s="204">
        <f t="shared" si="15"/>
        <v>45366</v>
      </c>
      <c r="C58" s="202">
        <f t="shared" si="16"/>
        <v>45366</v>
      </c>
      <c r="D58" s="136">
        <f>D57+7</f>
        <v>45368</v>
      </c>
      <c r="E58" s="202">
        <f t="shared" si="17"/>
        <v>45390</v>
      </c>
      <c r="F58" s="20"/>
    </row>
    <row r="59" spans="1:8" ht="15.75">
      <c r="A59" s="231" t="s">
        <v>144</v>
      </c>
      <c r="B59" s="204">
        <f t="shared" si="15"/>
        <v>45373</v>
      </c>
      <c r="C59" s="202">
        <f t="shared" si="16"/>
        <v>45373</v>
      </c>
      <c r="D59" s="136">
        <f>D58+7</f>
        <v>45375</v>
      </c>
      <c r="E59" s="202">
        <f t="shared" si="17"/>
        <v>45397</v>
      </c>
      <c r="F59" s="33"/>
      <c r="G59" s="20"/>
    </row>
    <row r="60" spans="1:8" ht="15.75">
      <c r="A60" s="231" t="s">
        <v>69</v>
      </c>
      <c r="B60" s="204">
        <f t="shared" si="15"/>
        <v>45380</v>
      </c>
      <c r="C60" s="202">
        <f t="shared" si="16"/>
        <v>45380</v>
      </c>
      <c r="D60" s="136">
        <f>D59+7</f>
        <v>45382</v>
      </c>
      <c r="E60" s="202">
        <f t="shared" si="17"/>
        <v>45404</v>
      </c>
      <c r="F60" s="33"/>
      <c r="G60" s="20"/>
    </row>
    <row r="61" spans="1:8" ht="16.5" thickBot="1">
      <c r="A61" s="137"/>
      <c r="B61" s="138"/>
      <c r="C61" s="138"/>
      <c r="D61" s="138"/>
      <c r="E61" s="138"/>
      <c r="F61" s="23"/>
      <c r="G61" s="20"/>
    </row>
    <row r="62" spans="1:8">
      <c r="A62" s="315" t="s">
        <v>145</v>
      </c>
      <c r="B62" s="316"/>
      <c r="C62" s="316"/>
      <c r="D62" s="316"/>
      <c r="E62" s="316"/>
      <c r="F62" s="316"/>
      <c r="G62" s="316"/>
      <c r="H62" s="317"/>
    </row>
    <row r="63" spans="1:8" ht="30">
      <c r="A63" s="121" t="s">
        <v>120</v>
      </c>
      <c r="B63" s="122" t="s">
        <v>146</v>
      </c>
      <c r="C63" s="122" t="s">
        <v>40</v>
      </c>
      <c r="D63" s="122" t="s">
        <v>7</v>
      </c>
      <c r="E63" s="122" t="s">
        <v>147</v>
      </c>
      <c r="F63" s="122" t="s">
        <v>148</v>
      </c>
      <c r="G63" s="123" t="s">
        <v>149</v>
      </c>
      <c r="H63" s="124" t="s">
        <v>150</v>
      </c>
    </row>
    <row r="64" spans="1:8" ht="15.6" customHeight="1">
      <c r="A64" s="256" t="s">
        <v>151</v>
      </c>
      <c r="B64" s="63">
        <f>D64-3</f>
        <v>45349</v>
      </c>
      <c r="C64" s="63" t="s">
        <v>70</v>
      </c>
      <c r="D64" s="62">
        <v>45352</v>
      </c>
      <c r="E64" s="62">
        <f>D64+15</f>
        <v>45367</v>
      </c>
      <c r="F64" s="63">
        <f>E64+2</f>
        <v>45369</v>
      </c>
      <c r="G64" s="107">
        <f>F64+2</f>
        <v>45371</v>
      </c>
      <c r="H64" s="89">
        <f>G64+2</f>
        <v>45373</v>
      </c>
    </row>
    <row r="65" spans="1:9" ht="15.75">
      <c r="A65" s="256" t="s">
        <v>152</v>
      </c>
      <c r="B65" s="63">
        <f>D65-3</f>
        <v>45356</v>
      </c>
      <c r="C65" s="63" t="s">
        <v>70</v>
      </c>
      <c r="D65" s="62">
        <f>D64+7</f>
        <v>45359</v>
      </c>
      <c r="E65" s="62">
        <f t="shared" ref="E65" si="18">D65+15</f>
        <v>45374</v>
      </c>
      <c r="F65" s="63">
        <f t="shared" ref="F65:G65" si="19">E65+2</f>
        <v>45376</v>
      </c>
      <c r="G65" s="62">
        <f t="shared" si="19"/>
        <v>45378</v>
      </c>
      <c r="H65" s="89">
        <f>G65+2</f>
        <v>45380</v>
      </c>
      <c r="I65" s="53"/>
    </row>
    <row r="66" spans="1:9" ht="15.6" customHeight="1">
      <c r="A66" s="231" t="s">
        <v>69</v>
      </c>
      <c r="B66" s="63">
        <f>D66-3</f>
        <v>45363</v>
      </c>
      <c r="C66" s="63" t="s">
        <v>70</v>
      </c>
      <c r="D66" s="62">
        <f>D65+7</f>
        <v>45366</v>
      </c>
      <c r="E66" s="62">
        <f t="shared" ref="E66" si="20">D66+15</f>
        <v>45381</v>
      </c>
      <c r="F66" s="63">
        <f t="shared" ref="F66" si="21">E66+2</f>
        <v>45383</v>
      </c>
      <c r="G66" s="62">
        <f t="shared" ref="G66" si="22">F66+2</f>
        <v>45385</v>
      </c>
      <c r="H66" s="89">
        <f t="shared" ref="H66" si="23">G66+2</f>
        <v>45387</v>
      </c>
      <c r="I66" s="53"/>
    </row>
    <row r="67" spans="1:9" ht="15.6" customHeight="1">
      <c r="A67" s="231" t="s">
        <v>69</v>
      </c>
      <c r="B67" s="63">
        <f t="shared" ref="B67:B68" si="24">D67-3</f>
        <v>45370</v>
      </c>
      <c r="C67" s="63" t="s">
        <v>70</v>
      </c>
      <c r="D67" s="62">
        <f>D66+7</f>
        <v>45373</v>
      </c>
      <c r="E67" s="62">
        <f t="shared" ref="E67:E68" si="25">D67+15</f>
        <v>45388</v>
      </c>
      <c r="F67" s="63">
        <f t="shared" ref="F67:F68" si="26">E67+2</f>
        <v>45390</v>
      </c>
      <c r="G67" s="62">
        <f t="shared" ref="G67:G68" si="27">F67+2</f>
        <v>45392</v>
      </c>
      <c r="H67" s="89">
        <f t="shared" ref="H67:H68" si="28">G67+2</f>
        <v>45394</v>
      </c>
      <c r="I67" s="53"/>
    </row>
    <row r="68" spans="1:9" ht="15.6" customHeight="1">
      <c r="A68" s="256" t="s">
        <v>153</v>
      </c>
      <c r="B68" s="63">
        <f t="shared" si="24"/>
        <v>45377</v>
      </c>
      <c r="C68" s="63" t="s">
        <v>70</v>
      </c>
      <c r="D68" s="62">
        <f>D67+7</f>
        <v>45380</v>
      </c>
      <c r="E68" s="62">
        <f t="shared" si="25"/>
        <v>45395</v>
      </c>
      <c r="F68" s="63">
        <f t="shared" si="26"/>
        <v>45397</v>
      </c>
      <c r="G68" s="62">
        <f t="shared" si="27"/>
        <v>45399</v>
      </c>
      <c r="H68" s="89">
        <f t="shared" si="28"/>
        <v>45401</v>
      </c>
      <c r="I68" s="53"/>
    </row>
    <row r="69" spans="1:9" ht="15.75">
      <c r="A69" s="53"/>
      <c r="B69" s="72"/>
      <c r="C69" s="72"/>
      <c r="D69" s="32"/>
      <c r="E69" s="32"/>
      <c r="F69" s="73"/>
      <c r="G69" s="61"/>
      <c r="H69" s="53"/>
      <c r="I69" s="53"/>
    </row>
    <row r="70" spans="1:9">
      <c r="A70" s="258" t="s">
        <v>154</v>
      </c>
      <c r="B70" s="259"/>
      <c r="C70" s="259"/>
      <c r="D70" s="259"/>
      <c r="E70" s="259"/>
      <c r="F70" s="259"/>
      <c r="G70" s="259"/>
      <c r="H70" s="260"/>
      <c r="I70" s="53"/>
    </row>
    <row r="71" spans="1:9" ht="30">
      <c r="A71" s="121" t="s">
        <v>4</v>
      </c>
      <c r="B71" s="122" t="s">
        <v>146</v>
      </c>
      <c r="C71" s="122" t="s">
        <v>40</v>
      </c>
      <c r="D71" s="122" t="s">
        <v>7</v>
      </c>
      <c r="E71" s="122" t="s">
        <v>155</v>
      </c>
      <c r="F71" s="122" t="s">
        <v>147</v>
      </c>
      <c r="G71" s="122" t="s">
        <v>150</v>
      </c>
      <c r="H71" s="261" t="s">
        <v>148</v>
      </c>
      <c r="I71" s="53"/>
    </row>
    <row r="72" spans="1:9" ht="15.75">
      <c r="A72" s="262" t="s">
        <v>156</v>
      </c>
      <c r="B72" s="147">
        <f>D72-2</f>
        <v>45355</v>
      </c>
      <c r="C72" s="147" t="s">
        <v>70</v>
      </c>
      <c r="D72" s="147">
        <v>45357</v>
      </c>
      <c r="E72" s="147">
        <f>D72+8</f>
        <v>45365</v>
      </c>
      <c r="F72" s="257">
        <f t="shared" ref="F72" si="29">D72+17</f>
        <v>45374</v>
      </c>
      <c r="G72" s="149">
        <f t="shared" ref="G72" si="30">F72+3</f>
        <v>45377</v>
      </c>
      <c r="H72" s="263">
        <f>G72+2</f>
        <v>45379</v>
      </c>
      <c r="I72" s="53"/>
    </row>
    <row r="73" spans="1:9" ht="15.75">
      <c r="A73" s="262" t="s">
        <v>69</v>
      </c>
      <c r="B73" s="147">
        <f>D73-2</f>
        <v>45362</v>
      </c>
      <c r="C73" s="147" t="s">
        <v>70</v>
      </c>
      <c r="D73" s="147">
        <f>D72+7</f>
        <v>45364</v>
      </c>
      <c r="E73" s="147">
        <f>D73+8</f>
        <v>45372</v>
      </c>
      <c r="F73" s="257">
        <f t="shared" ref="F73" si="31">D73+17</f>
        <v>45381</v>
      </c>
      <c r="G73" s="149">
        <f t="shared" ref="G73" si="32">F73+3</f>
        <v>45384</v>
      </c>
      <c r="H73" s="263">
        <f>G73+2</f>
        <v>45386</v>
      </c>
      <c r="I73" s="53"/>
    </row>
    <row r="74" spans="1:9" ht="15.75">
      <c r="A74" s="264" t="s">
        <v>157</v>
      </c>
      <c r="B74" s="147">
        <f t="shared" ref="B74:B75" si="33">D74-2</f>
        <v>45369</v>
      </c>
      <c r="C74" s="147" t="s">
        <v>70</v>
      </c>
      <c r="D74" s="147">
        <f>D73+7</f>
        <v>45371</v>
      </c>
      <c r="E74" s="147">
        <f>D74+8</f>
        <v>45379</v>
      </c>
      <c r="F74" s="257">
        <f>D74+17</f>
        <v>45388</v>
      </c>
      <c r="G74" s="149">
        <f>F74+3</f>
        <v>45391</v>
      </c>
      <c r="H74" s="263">
        <f>G74+2</f>
        <v>45393</v>
      </c>
      <c r="I74" s="53"/>
    </row>
    <row r="75" spans="1:9" ht="15.75">
      <c r="A75" s="265" t="s">
        <v>158</v>
      </c>
      <c r="B75" s="266">
        <f t="shared" si="33"/>
        <v>45376</v>
      </c>
      <c r="C75" s="266" t="s">
        <v>70</v>
      </c>
      <c r="D75" s="266">
        <f>D74+7</f>
        <v>45378</v>
      </c>
      <c r="E75" s="266">
        <f>D75+8</f>
        <v>45386</v>
      </c>
      <c r="F75" s="267">
        <f>D75+17</f>
        <v>45395</v>
      </c>
      <c r="G75" s="268">
        <f>F75+3</f>
        <v>45398</v>
      </c>
      <c r="H75" s="269">
        <f>G75+2</f>
        <v>45400</v>
      </c>
      <c r="I75" s="53"/>
    </row>
    <row r="76" spans="1:9" ht="15.75">
      <c r="A76" s="74"/>
      <c r="B76" s="72"/>
      <c r="C76" s="75"/>
      <c r="D76" s="75"/>
      <c r="E76" s="75"/>
      <c r="F76" s="76"/>
      <c r="G76" s="77"/>
      <c r="H76" s="78"/>
      <c r="I76" s="53"/>
    </row>
    <row r="77" spans="1:9">
      <c r="A77" s="304" t="s">
        <v>159</v>
      </c>
      <c r="B77" s="304"/>
      <c r="C77" s="304"/>
      <c r="D77" s="304"/>
      <c r="E77" s="304"/>
      <c r="F77" s="304"/>
      <c r="G77" s="304"/>
      <c r="H77" s="304"/>
      <c r="I77" s="304"/>
    </row>
    <row r="78" spans="1:9" ht="30">
      <c r="A78" s="146" t="s">
        <v>120</v>
      </c>
      <c r="B78" s="122" t="s">
        <v>146</v>
      </c>
      <c r="C78" s="122" t="s">
        <v>40</v>
      </c>
      <c r="D78" s="122" t="s">
        <v>7</v>
      </c>
      <c r="E78" s="122" t="s">
        <v>160</v>
      </c>
      <c r="F78" s="122" t="s">
        <v>161</v>
      </c>
      <c r="G78" s="122" t="s">
        <v>148</v>
      </c>
      <c r="H78" s="122" t="s">
        <v>162</v>
      </c>
      <c r="I78" s="122" t="s">
        <v>163</v>
      </c>
    </row>
    <row r="79" spans="1:9" ht="15.75">
      <c r="A79" s="129" t="s">
        <v>164</v>
      </c>
      <c r="B79" s="62">
        <f>D79-3</f>
        <v>45352</v>
      </c>
      <c r="C79" s="147" t="s">
        <v>70</v>
      </c>
      <c r="D79" s="147">
        <v>45355</v>
      </c>
      <c r="E79" s="147">
        <f>D79+7</f>
        <v>45362</v>
      </c>
      <c r="F79" s="148">
        <f>D79+15</f>
        <v>45370</v>
      </c>
      <c r="G79" s="149">
        <f t="shared" ref="G79:H81" si="34">F79+2</f>
        <v>45372</v>
      </c>
      <c r="H79" s="150">
        <f t="shared" si="34"/>
        <v>45374</v>
      </c>
      <c r="I79" s="150">
        <f>H79+4</f>
        <v>45378</v>
      </c>
    </row>
    <row r="80" spans="1:9" ht="15.75">
      <c r="A80" s="151" t="s">
        <v>69</v>
      </c>
      <c r="B80" s="62">
        <f>D80-3</f>
        <v>45359</v>
      </c>
      <c r="C80" s="147" t="s">
        <v>70</v>
      </c>
      <c r="D80" s="147">
        <f>D79+7</f>
        <v>45362</v>
      </c>
      <c r="E80" s="147">
        <f>D80+7</f>
        <v>45369</v>
      </c>
      <c r="F80" s="148">
        <f>D80+15</f>
        <v>45377</v>
      </c>
      <c r="G80" s="149">
        <f t="shared" si="34"/>
        <v>45379</v>
      </c>
      <c r="H80" s="150">
        <f t="shared" si="34"/>
        <v>45381</v>
      </c>
      <c r="I80" s="150">
        <f>H80+4</f>
        <v>45385</v>
      </c>
    </row>
    <row r="81" spans="1:9" ht="15.75">
      <c r="A81" s="244" t="s">
        <v>60</v>
      </c>
      <c r="B81" s="62">
        <f>D81-3</f>
        <v>45366</v>
      </c>
      <c r="C81" s="147" t="s">
        <v>70</v>
      </c>
      <c r="D81" s="147">
        <f t="shared" ref="D81:D82" si="35">D80+7</f>
        <v>45369</v>
      </c>
      <c r="E81" s="147">
        <f>D81+7</f>
        <v>45376</v>
      </c>
      <c r="F81" s="148">
        <f>D81+15</f>
        <v>45384</v>
      </c>
      <c r="G81" s="149">
        <f t="shared" si="34"/>
        <v>45386</v>
      </c>
      <c r="H81" s="150">
        <f t="shared" si="34"/>
        <v>45388</v>
      </c>
      <c r="I81" s="150">
        <f>H81+4</f>
        <v>45392</v>
      </c>
    </row>
    <row r="82" spans="1:9" ht="15.75">
      <c r="A82" s="240" t="s">
        <v>165</v>
      </c>
      <c r="B82" s="241">
        <f t="shared" ref="B82:B83" si="36">D82-3</f>
        <v>45373</v>
      </c>
      <c r="C82" s="242" t="s">
        <v>70</v>
      </c>
      <c r="D82" s="242">
        <f t="shared" si="35"/>
        <v>45376</v>
      </c>
      <c r="E82" s="147">
        <f>D82+7</f>
        <v>45383</v>
      </c>
      <c r="F82" s="148">
        <f>D82+15</f>
        <v>45391</v>
      </c>
      <c r="G82" s="149">
        <f t="shared" ref="G82" si="37">F82+2</f>
        <v>45393</v>
      </c>
      <c r="H82" s="150">
        <f t="shared" ref="H82" si="38">G82+2</f>
        <v>45395</v>
      </c>
      <c r="I82" s="150">
        <f>H82+4</f>
        <v>45399</v>
      </c>
    </row>
    <row r="83" spans="1:9" ht="15.75">
      <c r="A83" s="243" t="s">
        <v>166</v>
      </c>
      <c r="B83" s="6">
        <f t="shared" si="36"/>
        <v>45380</v>
      </c>
      <c r="C83" s="191" t="s">
        <v>70</v>
      </c>
      <c r="D83" s="191">
        <f>D82+7</f>
        <v>45383</v>
      </c>
      <c r="E83" s="239">
        <f>D83+7</f>
        <v>45390</v>
      </c>
      <c r="F83" s="148">
        <f>D83+15</f>
        <v>45398</v>
      </c>
      <c r="G83" s="149">
        <f t="shared" ref="G83" si="39">F83+2</f>
        <v>45400</v>
      </c>
      <c r="H83" s="150">
        <f t="shared" ref="H83" si="40">G83+2</f>
        <v>45402</v>
      </c>
      <c r="I83" s="150">
        <f>H83+4</f>
        <v>45406</v>
      </c>
    </row>
    <row r="84" spans="1:9" ht="15.75">
      <c r="A84" s="36"/>
      <c r="B84" s="23"/>
      <c r="C84" s="41"/>
      <c r="D84" s="38"/>
      <c r="E84" s="39"/>
      <c r="F84" s="40"/>
      <c r="G84" s="42"/>
    </row>
    <row r="85" spans="1:9" ht="15.75">
      <c r="A85" s="125" t="s">
        <v>167</v>
      </c>
      <c r="B85" s="125"/>
      <c r="C85" s="125"/>
      <c r="D85" s="125"/>
      <c r="E85" s="125"/>
      <c r="F85" s="125"/>
      <c r="G85" s="125"/>
    </row>
    <row r="86" spans="1:9" ht="36" customHeight="1">
      <c r="A86" s="126" t="s">
        <v>4</v>
      </c>
      <c r="B86" s="127" t="s">
        <v>92</v>
      </c>
      <c r="C86" s="127" t="s">
        <v>40</v>
      </c>
      <c r="D86" s="127" t="s">
        <v>7</v>
      </c>
      <c r="E86" s="127" t="s">
        <v>161</v>
      </c>
      <c r="F86" s="127" t="s">
        <v>168</v>
      </c>
      <c r="G86" s="128" t="s">
        <v>169</v>
      </c>
    </row>
    <row r="87" spans="1:9" ht="15.75" customHeight="1">
      <c r="A87" s="244" t="s">
        <v>69</v>
      </c>
      <c r="B87" s="245">
        <f>D87-2</f>
        <v>45353</v>
      </c>
      <c r="C87" s="246" t="s">
        <v>70</v>
      </c>
      <c r="D87" s="247">
        <v>45355</v>
      </c>
      <c r="E87" s="247">
        <f>D87+15</f>
        <v>45370</v>
      </c>
      <c r="F87" s="132">
        <f>D87+17</f>
        <v>45372</v>
      </c>
      <c r="G87" s="132">
        <f>F87+2</f>
        <v>45374</v>
      </c>
    </row>
    <row r="88" spans="1:9" ht="15.75" customHeight="1">
      <c r="A88" s="129" t="s">
        <v>170</v>
      </c>
      <c r="B88" s="130">
        <f t="shared" ref="B88" si="41">D88-2</f>
        <v>45358</v>
      </c>
      <c r="C88" s="131" t="s">
        <v>70</v>
      </c>
      <c r="D88" s="132">
        <f>D87+5</f>
        <v>45360</v>
      </c>
      <c r="E88" s="132">
        <f t="shared" ref="E88" si="42">D88+15</f>
        <v>45375</v>
      </c>
      <c r="F88" s="132">
        <f t="shared" ref="F88" si="43">D88+17</f>
        <v>45377</v>
      </c>
      <c r="G88" s="132">
        <f t="shared" ref="G88:G90" si="44">F88+2</f>
        <v>45379</v>
      </c>
    </row>
    <row r="89" spans="1:9" ht="15.75" customHeight="1">
      <c r="A89" s="84" t="s">
        <v>171</v>
      </c>
      <c r="B89" s="130">
        <f>D89-2</f>
        <v>45365</v>
      </c>
      <c r="C89" s="131" t="s">
        <v>70</v>
      </c>
      <c r="D89" s="132">
        <f t="shared" ref="D89:D90" si="45">D88+7</f>
        <v>45367</v>
      </c>
      <c r="E89" s="132">
        <f>D89+15</f>
        <v>45382</v>
      </c>
      <c r="F89" s="132">
        <f>D89+17</f>
        <v>45384</v>
      </c>
      <c r="G89" s="132">
        <f t="shared" si="44"/>
        <v>45386</v>
      </c>
    </row>
    <row r="90" spans="1:9" ht="15.75" customHeight="1">
      <c r="A90" s="129" t="s">
        <v>69</v>
      </c>
      <c r="B90" s="130">
        <f>D90-2</f>
        <v>45372</v>
      </c>
      <c r="C90" s="131" t="s">
        <v>70</v>
      </c>
      <c r="D90" s="132">
        <f t="shared" si="45"/>
        <v>45374</v>
      </c>
      <c r="E90" s="132">
        <f>D90+15</f>
        <v>45389</v>
      </c>
      <c r="F90" s="132">
        <f>D90+17</f>
        <v>45391</v>
      </c>
      <c r="G90" s="132">
        <f t="shared" si="44"/>
        <v>45393</v>
      </c>
    </row>
    <row r="91" spans="1:9" ht="19.5" customHeight="1">
      <c r="A91" s="64"/>
      <c r="B91" s="65"/>
      <c r="C91" s="66"/>
      <c r="D91" s="67"/>
      <c r="E91" s="67"/>
      <c r="F91" s="67"/>
      <c r="G91" s="67"/>
    </row>
    <row r="92" spans="1:9" ht="16.5" thickBot="1">
      <c r="A92" s="42"/>
      <c r="B92" s="43"/>
      <c r="C92" s="44"/>
      <c r="D92" s="44"/>
      <c r="E92" s="44"/>
      <c r="F92" s="44"/>
      <c r="G92" s="45"/>
    </row>
    <row r="93" spans="1:9" ht="26.25" customHeight="1" thickBot="1">
      <c r="A93" s="313" t="s">
        <v>172</v>
      </c>
      <c r="B93" s="314"/>
      <c r="C93" s="314"/>
      <c r="D93" s="314"/>
      <c r="E93" s="314"/>
      <c r="F93" s="314"/>
    </row>
    <row r="94" spans="1:9" ht="33" customHeight="1">
      <c r="A94" s="99" t="s">
        <v>4</v>
      </c>
      <c r="B94" s="100" t="s">
        <v>146</v>
      </c>
      <c r="C94" s="101" t="s">
        <v>40</v>
      </c>
      <c r="D94" s="102" t="s">
        <v>7</v>
      </c>
      <c r="E94" s="102" t="s">
        <v>173</v>
      </c>
      <c r="F94" s="103" t="s">
        <v>174</v>
      </c>
      <c r="G94" s="45"/>
      <c r="H94" s="45"/>
    </row>
    <row r="95" spans="1:9" ht="22.5" customHeight="1">
      <c r="A95" s="104" t="s">
        <v>175</v>
      </c>
      <c r="B95" s="50">
        <f>D95-3</f>
        <v>45352</v>
      </c>
      <c r="C95" s="105" t="s">
        <v>70</v>
      </c>
      <c r="D95" s="106">
        <v>45355</v>
      </c>
      <c r="E95" s="50">
        <f>D95+5</f>
        <v>45360</v>
      </c>
      <c r="F95" s="50">
        <f>E95+3</f>
        <v>45363</v>
      </c>
      <c r="G95" s="45"/>
      <c r="H95" s="45"/>
    </row>
    <row r="96" spans="1:9" ht="22.5" customHeight="1">
      <c r="A96" s="248" t="s">
        <v>176</v>
      </c>
      <c r="B96" s="50">
        <f t="shared" ref="B96:B98" si="46">D96-3</f>
        <v>45359</v>
      </c>
      <c r="C96" s="105" t="s">
        <v>70</v>
      </c>
      <c r="D96" s="50">
        <f>D95+7</f>
        <v>45362</v>
      </c>
      <c r="E96" s="50">
        <f t="shared" ref="E96:E98" si="47">D96+5</f>
        <v>45367</v>
      </c>
      <c r="F96" s="50">
        <f t="shared" ref="F96:F98" si="48">E96+3</f>
        <v>45370</v>
      </c>
      <c r="G96" s="45"/>
      <c r="H96" s="45"/>
    </row>
    <row r="97" spans="1:8" ht="22.5" customHeight="1">
      <c r="A97" s="248" t="s">
        <v>177</v>
      </c>
      <c r="B97" s="50">
        <f t="shared" si="46"/>
        <v>45366</v>
      </c>
      <c r="C97" s="105" t="s">
        <v>70</v>
      </c>
      <c r="D97" s="50">
        <f t="shared" ref="D97:D98" si="49">D96+7</f>
        <v>45369</v>
      </c>
      <c r="E97" s="50">
        <f t="shared" si="47"/>
        <v>45374</v>
      </c>
      <c r="F97" s="50">
        <f t="shared" si="48"/>
        <v>45377</v>
      </c>
      <c r="G97" s="45"/>
      <c r="H97" s="45"/>
    </row>
    <row r="98" spans="1:8" ht="22.5" customHeight="1">
      <c r="A98" s="104" t="s">
        <v>178</v>
      </c>
      <c r="B98" s="50">
        <f t="shared" si="46"/>
        <v>45373</v>
      </c>
      <c r="C98" s="105" t="s">
        <v>70</v>
      </c>
      <c r="D98" s="50">
        <f t="shared" si="49"/>
        <v>45376</v>
      </c>
      <c r="E98" s="50">
        <f t="shared" si="47"/>
        <v>45381</v>
      </c>
      <c r="F98" s="50">
        <f t="shared" si="48"/>
        <v>45384</v>
      </c>
      <c r="G98" s="45"/>
      <c r="H98" s="45"/>
    </row>
    <row r="99" spans="1:8" ht="15.75">
      <c r="A99" s="46"/>
      <c r="B99" s="47"/>
      <c r="C99" s="47"/>
      <c r="D99" s="47"/>
      <c r="E99" s="47"/>
      <c r="F99" s="47"/>
      <c r="G99" s="45"/>
    </row>
    <row r="100" spans="1:8" ht="23.25" customHeight="1" thickBot="1">
      <c r="A100" s="302" t="s">
        <v>179</v>
      </c>
      <c r="B100" s="303"/>
      <c r="C100" s="303"/>
      <c r="D100" s="303"/>
      <c r="E100" s="303"/>
      <c r="F100" s="303"/>
      <c r="G100" s="303"/>
    </row>
    <row r="101" spans="1:8" ht="29.25" customHeight="1">
      <c r="A101" s="212" t="s">
        <v>4</v>
      </c>
      <c r="B101" s="87" t="s">
        <v>146</v>
      </c>
      <c r="C101" s="88" t="s">
        <v>40</v>
      </c>
      <c r="D101" s="213" t="s">
        <v>7</v>
      </c>
      <c r="E101" s="213" t="s">
        <v>180</v>
      </c>
      <c r="F101" s="213" t="s">
        <v>181</v>
      </c>
      <c r="G101" s="214" t="s">
        <v>182</v>
      </c>
    </row>
    <row r="102" spans="1:8" ht="15.75">
      <c r="A102" s="83" t="s">
        <v>208</v>
      </c>
      <c r="B102" s="85">
        <f>D102-2</f>
        <v>45350</v>
      </c>
      <c r="C102" s="85" t="s">
        <v>70</v>
      </c>
      <c r="D102" s="85">
        <v>45352</v>
      </c>
      <c r="E102" s="85">
        <f>D102+10</f>
        <v>45362</v>
      </c>
      <c r="F102" s="85">
        <f>D102+13</f>
        <v>45365</v>
      </c>
      <c r="G102" s="86">
        <f>D102+17</f>
        <v>45369</v>
      </c>
    </row>
    <row r="103" spans="1:8" ht="15.75">
      <c r="A103" s="83" t="s">
        <v>183</v>
      </c>
      <c r="B103" s="48">
        <f t="shared" ref="B103:B105" si="50">D103-2</f>
        <v>45357</v>
      </c>
      <c r="C103" s="48" t="s">
        <v>70</v>
      </c>
      <c r="D103" s="48">
        <f>D102+7</f>
        <v>45359</v>
      </c>
      <c r="E103" s="48">
        <f>D103+10</f>
        <v>45369</v>
      </c>
      <c r="F103" s="48">
        <f>D103+13</f>
        <v>45372</v>
      </c>
      <c r="G103" s="49">
        <f>D103+17</f>
        <v>45376</v>
      </c>
    </row>
    <row r="104" spans="1:8" ht="15.75">
      <c r="A104" s="249" t="s">
        <v>184</v>
      </c>
      <c r="B104" s="250">
        <f t="shared" si="50"/>
        <v>45364</v>
      </c>
      <c r="C104" s="250" t="s">
        <v>70</v>
      </c>
      <c r="D104" s="250">
        <f t="shared" ref="D104:D105" si="51">D103+7</f>
        <v>45366</v>
      </c>
      <c r="E104" s="250">
        <f>D104+10</f>
        <v>45376</v>
      </c>
      <c r="F104" s="250">
        <f>D104+13</f>
        <v>45379</v>
      </c>
      <c r="G104" s="251">
        <f>D104+17</f>
        <v>45383</v>
      </c>
    </row>
    <row r="105" spans="1:8" ht="15.75">
      <c r="A105" s="83" t="s">
        <v>185</v>
      </c>
      <c r="B105" s="48">
        <f t="shared" si="50"/>
        <v>45371</v>
      </c>
      <c r="C105" s="48" t="s">
        <v>70</v>
      </c>
      <c r="D105" s="48">
        <f t="shared" si="51"/>
        <v>45373</v>
      </c>
      <c r="E105" s="48">
        <f>D105+10</f>
        <v>45383</v>
      </c>
      <c r="F105" s="48">
        <f>D105+13</f>
        <v>45386</v>
      </c>
      <c r="G105" s="49">
        <f>D105+17</f>
        <v>45390</v>
      </c>
    </row>
    <row r="106" spans="1:8" ht="15.75">
      <c r="A106" s="141"/>
      <c r="B106" s="142"/>
      <c r="C106" s="142"/>
      <c r="D106" s="47"/>
      <c r="E106" s="47"/>
      <c r="F106" s="47"/>
    </row>
    <row r="107" spans="1:8">
      <c r="A107" s="82"/>
      <c r="B107" s="52"/>
      <c r="C107" s="52"/>
      <c r="D107" s="52"/>
      <c r="E107" s="52"/>
      <c r="F107" s="52"/>
      <c r="G107" s="53"/>
    </row>
    <row r="108" spans="1:8" ht="17.850000000000001" customHeight="1">
      <c r="A108" s="318" t="s">
        <v>186</v>
      </c>
      <c r="B108" s="319"/>
      <c r="C108" s="319"/>
      <c r="D108" s="319"/>
      <c r="E108" s="319"/>
      <c r="F108" s="319"/>
    </row>
    <row r="109" spans="1:8" ht="30.75">
      <c r="A109" s="69" t="s">
        <v>4</v>
      </c>
      <c r="B109" s="68" t="s">
        <v>146</v>
      </c>
      <c r="C109" s="68" t="s">
        <v>40</v>
      </c>
      <c r="D109" s="108" t="s">
        <v>7</v>
      </c>
      <c r="E109" s="109" t="s">
        <v>187</v>
      </c>
      <c r="F109" s="108" t="s">
        <v>188</v>
      </c>
    </row>
    <row r="110" spans="1:8" ht="15.75">
      <c r="A110" s="153" t="s">
        <v>189</v>
      </c>
      <c r="B110" s="192">
        <f>D110-2</f>
        <v>44987</v>
      </c>
      <c r="C110" s="85" t="s">
        <v>70</v>
      </c>
      <c r="D110" s="145">
        <v>44989</v>
      </c>
      <c r="E110" s="143">
        <f t="shared" ref="E110:E113" si="52">D110+4</f>
        <v>44993</v>
      </c>
      <c r="F110" s="144">
        <f t="shared" ref="F110:F113" si="53">E110+1</f>
        <v>44994</v>
      </c>
    </row>
    <row r="111" spans="1:8" ht="15.75">
      <c r="A111" s="252" t="s">
        <v>190</v>
      </c>
      <c r="B111" s="253">
        <f t="shared" ref="B111:B114" si="54">D111-2</f>
        <v>44994</v>
      </c>
      <c r="C111" s="254" t="s">
        <v>70</v>
      </c>
      <c r="D111" s="255">
        <f>D110+7</f>
        <v>44996</v>
      </c>
      <c r="E111" s="143">
        <f t="shared" si="52"/>
        <v>45000</v>
      </c>
      <c r="F111" s="144">
        <f t="shared" si="53"/>
        <v>45001</v>
      </c>
    </row>
    <row r="112" spans="1:8" ht="15.75">
      <c r="A112" s="252" t="s">
        <v>191</v>
      </c>
      <c r="B112" s="253">
        <f t="shared" si="54"/>
        <v>45001</v>
      </c>
      <c r="C112" s="254" t="s">
        <v>70</v>
      </c>
      <c r="D112" s="255">
        <f>D111+7</f>
        <v>45003</v>
      </c>
      <c r="E112" s="143">
        <f t="shared" si="52"/>
        <v>45007</v>
      </c>
      <c r="F112" s="144">
        <f t="shared" si="53"/>
        <v>45008</v>
      </c>
    </row>
    <row r="113" spans="1:7" ht="15.75">
      <c r="A113" s="252" t="s">
        <v>192</v>
      </c>
      <c r="B113" s="253">
        <f t="shared" si="54"/>
        <v>45008</v>
      </c>
      <c r="C113" s="254" t="s">
        <v>70</v>
      </c>
      <c r="D113" s="255">
        <f>D112+7</f>
        <v>45010</v>
      </c>
      <c r="E113" s="143">
        <f t="shared" si="52"/>
        <v>45014</v>
      </c>
      <c r="F113" s="144">
        <f t="shared" si="53"/>
        <v>45015</v>
      </c>
    </row>
    <row r="114" spans="1:7" ht="15.75">
      <c r="A114" s="153" t="s">
        <v>193</v>
      </c>
      <c r="B114" s="253">
        <f t="shared" si="54"/>
        <v>45015</v>
      </c>
      <c r="C114" s="254" t="s">
        <v>70</v>
      </c>
      <c r="D114" s="255">
        <f>D113+7</f>
        <v>45017</v>
      </c>
      <c r="E114" s="143">
        <f t="shared" ref="E114" si="55">D114+4</f>
        <v>45021</v>
      </c>
      <c r="F114" s="144">
        <f t="shared" ref="F114" si="56">E114+1</f>
        <v>45022</v>
      </c>
    </row>
    <row r="117" spans="1:7">
      <c r="A117" s="206" t="s">
        <v>194</v>
      </c>
    </row>
    <row r="118" spans="1:7" ht="27" customHeight="1">
      <c r="A118" s="295" t="s">
        <v>195</v>
      </c>
      <c r="B118" s="296"/>
      <c r="C118" s="296"/>
      <c r="D118" s="296"/>
      <c r="E118" s="296"/>
      <c r="F118" s="296"/>
      <c r="G118" s="296"/>
    </row>
    <row r="119" spans="1:7" ht="30" customHeight="1">
      <c r="A119" s="217" t="s">
        <v>4</v>
      </c>
      <c r="B119" s="218" t="s">
        <v>146</v>
      </c>
      <c r="C119" s="219" t="s">
        <v>40</v>
      </c>
      <c r="D119" s="220" t="s">
        <v>7</v>
      </c>
      <c r="E119" s="220" t="s">
        <v>196</v>
      </c>
      <c r="F119" s="220" t="s">
        <v>197</v>
      </c>
      <c r="G119" s="220" t="s">
        <v>198</v>
      </c>
    </row>
    <row r="120" spans="1:7" ht="30" customHeight="1">
      <c r="A120" s="235" t="s">
        <v>199</v>
      </c>
      <c r="B120" s="215">
        <f>D120-2</f>
        <v>45350</v>
      </c>
      <c r="C120" s="216" t="s">
        <v>70</v>
      </c>
      <c r="D120" s="215">
        <v>45352</v>
      </c>
      <c r="E120" s="221">
        <f>D120+14</f>
        <v>45366</v>
      </c>
      <c r="F120" s="221">
        <f>D120+18</f>
        <v>45370</v>
      </c>
      <c r="G120" s="221">
        <f>D120+22</f>
        <v>45374</v>
      </c>
    </row>
    <row r="121" spans="1:7" ht="30" customHeight="1">
      <c r="A121" s="235" t="s">
        <v>200</v>
      </c>
      <c r="B121" s="215">
        <f t="shared" ref="B121:B124" si="57">D121-2</f>
        <v>45357</v>
      </c>
      <c r="C121" s="222" t="s">
        <v>70</v>
      </c>
      <c r="D121" s="221">
        <f>D120+7</f>
        <v>45359</v>
      </c>
      <c r="E121" s="221">
        <f t="shared" ref="E121:E124" si="58">D121+14</f>
        <v>45373</v>
      </c>
      <c r="F121" s="221">
        <f t="shared" ref="F121:F123" si="59">D121+18</f>
        <v>45377</v>
      </c>
      <c r="G121" s="221">
        <f t="shared" ref="G121:G123" si="60">D121+22</f>
        <v>45381</v>
      </c>
    </row>
    <row r="122" spans="1:7" ht="30" customHeight="1">
      <c r="A122" s="235" t="s">
        <v>201</v>
      </c>
      <c r="B122" s="215">
        <f t="shared" si="57"/>
        <v>45364</v>
      </c>
      <c r="C122" s="216" t="s">
        <v>70</v>
      </c>
      <c r="D122" s="215">
        <f>D121+7</f>
        <v>45366</v>
      </c>
      <c r="E122" s="221">
        <f t="shared" si="58"/>
        <v>45380</v>
      </c>
      <c r="F122" s="221">
        <f t="shared" si="59"/>
        <v>45384</v>
      </c>
      <c r="G122" s="221">
        <f t="shared" si="60"/>
        <v>45388</v>
      </c>
    </row>
    <row r="123" spans="1:7" ht="26.25" customHeight="1" thickBot="1">
      <c r="A123" s="235" t="s">
        <v>202</v>
      </c>
      <c r="B123" s="215">
        <f t="shared" si="57"/>
        <v>45370</v>
      </c>
      <c r="C123" s="216" t="s">
        <v>70</v>
      </c>
      <c r="D123" s="215">
        <v>45372</v>
      </c>
      <c r="E123" s="221">
        <f t="shared" si="58"/>
        <v>45386</v>
      </c>
      <c r="F123" s="221">
        <f t="shared" si="59"/>
        <v>45390</v>
      </c>
      <c r="G123" s="221">
        <f t="shared" si="60"/>
        <v>45394</v>
      </c>
    </row>
    <row r="124" spans="1:7" ht="26.45" customHeight="1" thickBot="1">
      <c r="A124" s="235" t="s">
        <v>203</v>
      </c>
      <c r="B124" s="215">
        <f t="shared" si="57"/>
        <v>45377</v>
      </c>
      <c r="C124" s="216" t="s">
        <v>70</v>
      </c>
      <c r="D124" s="215">
        <f>D123+7</f>
        <v>45379</v>
      </c>
      <c r="E124" s="221">
        <f t="shared" si="58"/>
        <v>45393</v>
      </c>
      <c r="F124" s="221">
        <f t="shared" ref="F124" si="61">D124+18</f>
        <v>45397</v>
      </c>
      <c r="G124" s="221">
        <f t="shared" ref="G124" si="62">D124+22</f>
        <v>45401</v>
      </c>
    </row>
  </sheetData>
  <mergeCells count="15">
    <mergeCell ref="A118:G118"/>
    <mergeCell ref="A1:G4"/>
    <mergeCell ref="A5:G5"/>
    <mergeCell ref="A7:H8"/>
    <mergeCell ref="A20:I21"/>
    <mergeCell ref="A35:F35"/>
    <mergeCell ref="A100:G100"/>
    <mergeCell ref="A77:I77"/>
    <mergeCell ref="A43:E43"/>
    <mergeCell ref="A44:E44"/>
    <mergeCell ref="A53:E53"/>
    <mergeCell ref="A54:E54"/>
    <mergeCell ref="A93:F93"/>
    <mergeCell ref="A62:H62"/>
    <mergeCell ref="A108:F108"/>
  </mergeCells>
  <phoneticPr fontId="41" type="noConversion"/>
  <pageMargins left="0.7" right="0.7" top="0.75" bottom="0.75" header="0.3" footer="0.3"/>
  <pageSetup scale="3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9" ma:contentTypeDescription="新建文档。" ma:contentTypeScope="" ma:versionID="6ff57938932564f6c649aaa356d6817b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be5a871605bf2368dd2c548e8769a391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D83D22-AAA0-4C4E-8B7F-7195AD663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FAD661-82B5-4508-89AD-6671158138FA}">
  <ds:schemaRefs>
    <ds:schemaRef ds:uri="http://schemas.microsoft.com/office/infopath/2007/PartnerControls"/>
    <ds:schemaRef ds:uri="c24537aa-7a59-40f9-8184-ac5376a9b6b6"/>
    <ds:schemaRef ds:uri="633ee1cc-3fe0-4a49-a704-20ce586fd042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2024-02-19T07:28:37Z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