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im365-my.sharepoint.com/personal/chen_sunny_corp_zim_com/Documents/Documents/FUZHOU SCHEDULE/"/>
    </mc:Choice>
  </mc:AlternateContent>
  <xr:revisionPtr revIDLastSave="0" documentId="8_{691E8FD6-3A4F-4CF6-8A3C-BAAFE6970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5" r:id="rId2"/>
    <sheet name="ZIM LINE" sheetId="1" r:id="rId3"/>
    <sheet name="GSL LIN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2" l="1"/>
  <c r="B25" i="1"/>
  <c r="C25" i="1" s="1"/>
  <c r="E25" i="1"/>
  <c r="F25" i="1" s="1"/>
  <c r="G25" i="1" s="1"/>
  <c r="H25" i="1" s="1"/>
  <c r="B26" i="1"/>
  <c r="C26" i="1" s="1"/>
  <c r="E26" i="1"/>
  <c r="F26" i="1" s="1"/>
  <c r="G26" i="1" s="1"/>
  <c r="H26" i="1" s="1"/>
  <c r="B27" i="1"/>
  <c r="C27" i="1"/>
  <c r="E27" i="1"/>
  <c r="F27" i="1" s="1"/>
  <c r="G27" i="1" s="1"/>
  <c r="H27" i="1" s="1"/>
  <c r="E94" i="2"/>
  <c r="F94" i="2" s="1"/>
  <c r="E110" i="2"/>
  <c r="F110" i="2" s="1"/>
  <c r="E111" i="2"/>
  <c r="F111" i="2" s="1"/>
  <c r="E112" i="2"/>
  <c r="F112" i="2" s="1"/>
  <c r="E113" i="2"/>
  <c r="F113" i="2" s="1"/>
  <c r="F109" i="2"/>
  <c r="B111" i="2"/>
  <c r="B112" i="2"/>
  <c r="B113" i="2"/>
  <c r="B110" i="2"/>
  <c r="C59" i="2" l="1"/>
  <c r="B59" i="2" s="1"/>
  <c r="C60" i="2"/>
  <c r="B60" i="2" s="1"/>
  <c r="C61" i="2"/>
  <c r="B61" i="2" s="1"/>
  <c r="C62" i="2"/>
  <c r="B62" i="2" s="1"/>
  <c r="E62" i="2"/>
  <c r="C50" i="2"/>
  <c r="B50" i="2" s="1"/>
  <c r="C51" i="2"/>
  <c r="B51" i="2" s="1"/>
  <c r="C52" i="2"/>
  <c r="B52" i="2" s="1"/>
  <c r="B56" i="1"/>
  <c r="B57" i="1"/>
  <c r="B58" i="1"/>
  <c r="B55" i="1"/>
  <c r="D47" i="1"/>
  <c r="B41" i="1"/>
  <c r="C41" i="1" s="1"/>
  <c r="C40" i="1"/>
  <c r="D40" i="1"/>
  <c r="F40" i="1" s="1"/>
  <c r="C39" i="2"/>
  <c r="D39" i="2" s="1"/>
  <c r="E39" i="2" s="1"/>
  <c r="F39" i="2" s="1"/>
  <c r="B40" i="2"/>
  <c r="B41" i="2" s="1"/>
  <c r="I58" i="1"/>
  <c r="I57" i="1"/>
  <c r="I56" i="1"/>
  <c r="I55" i="1"/>
  <c r="E58" i="1"/>
  <c r="F58" i="1"/>
  <c r="G58" i="1"/>
  <c r="H58" i="1"/>
  <c r="H57" i="1"/>
  <c r="G57" i="1"/>
  <c r="F57" i="1"/>
  <c r="E57" i="1"/>
  <c r="H56" i="1"/>
  <c r="G56" i="1"/>
  <c r="F56" i="1"/>
  <c r="E56" i="1"/>
  <c r="H55" i="1"/>
  <c r="G55" i="1"/>
  <c r="F55" i="1"/>
  <c r="E55" i="1"/>
  <c r="B78" i="2"/>
  <c r="E78" i="2"/>
  <c r="F78" i="2"/>
  <c r="G78" i="2" s="1"/>
  <c r="H78" i="2" s="1"/>
  <c r="I78" i="2" s="1"/>
  <c r="D87" i="2"/>
  <c r="D88" i="2" s="1"/>
  <c r="D89" i="2" s="1"/>
  <c r="C40" i="2" l="1"/>
  <c r="D40" i="2" s="1"/>
  <c r="E40" i="2" s="1"/>
  <c r="F40" i="2" s="1"/>
  <c r="B42" i="1"/>
  <c r="D41" i="1"/>
  <c r="G41" i="1" s="1"/>
  <c r="E40" i="1"/>
  <c r="F41" i="1"/>
  <c r="E41" i="1"/>
  <c r="B43" i="1"/>
  <c r="I40" i="1"/>
  <c r="H40" i="1"/>
  <c r="G40" i="1"/>
  <c r="H41" i="1"/>
  <c r="C41" i="2"/>
  <c r="D41" i="2" s="1"/>
  <c r="E41" i="2" s="1"/>
  <c r="F41" i="2" s="1"/>
  <c r="B42" i="2"/>
  <c r="I41" i="1" l="1"/>
  <c r="C42" i="1"/>
  <c r="D42" i="1"/>
  <c r="D43" i="1"/>
  <c r="C43" i="1"/>
  <c r="C42" i="2"/>
  <c r="D42" i="2" s="1"/>
  <c r="E42" i="2" s="1"/>
  <c r="F42" i="2" s="1"/>
  <c r="G42" i="1" l="1"/>
  <c r="F42" i="1"/>
  <c r="I42" i="1"/>
  <c r="H42" i="1"/>
  <c r="E42" i="1"/>
  <c r="G43" i="1"/>
  <c r="E43" i="1"/>
  <c r="F43" i="1"/>
  <c r="I43" i="1"/>
  <c r="H43" i="1"/>
  <c r="D67" i="2"/>
  <c r="B94" i="2"/>
  <c r="D73" i="2"/>
  <c r="D74" i="2" s="1"/>
  <c r="E59" i="2" l="1"/>
  <c r="E60" i="2"/>
  <c r="B67" i="2"/>
  <c r="D68" i="2"/>
  <c r="B73" i="2"/>
  <c r="B89" i="2"/>
  <c r="B87" i="2"/>
  <c r="B86" i="2"/>
  <c r="B72" i="2"/>
  <c r="D95" i="2"/>
  <c r="B95" i="2" l="1"/>
  <c r="E95" i="2"/>
  <c r="F95" i="2" s="1"/>
  <c r="E61" i="2"/>
  <c r="B68" i="2"/>
  <c r="B74" i="2"/>
  <c r="D96" i="2"/>
  <c r="B96" i="2" s="1"/>
  <c r="B88" i="2"/>
  <c r="B12" i="2"/>
  <c r="C47" i="1"/>
  <c r="B48" i="1"/>
  <c r="E96" i="2" l="1"/>
  <c r="F96" i="2" s="1"/>
  <c r="B49" i="1"/>
  <c r="D49" i="1" s="1"/>
  <c r="D48" i="1"/>
  <c r="G47" i="1"/>
  <c r="H47" i="1"/>
  <c r="I47" i="1" s="1"/>
  <c r="D97" i="2"/>
  <c r="E97" i="2" s="1"/>
  <c r="F97" i="2" s="1"/>
  <c r="C49" i="1"/>
  <c r="B50" i="1"/>
  <c r="D50" i="1" s="1"/>
  <c r="E47" i="1"/>
  <c r="F47" i="1"/>
  <c r="C48" i="1"/>
  <c r="B97" i="2" l="1"/>
  <c r="G48" i="1"/>
  <c r="H48" i="1"/>
  <c r="I48" i="1" s="1"/>
  <c r="G49" i="1"/>
  <c r="H49" i="1"/>
  <c r="I49" i="1" s="1"/>
  <c r="C50" i="1"/>
  <c r="F50" i="1" s="1"/>
  <c r="E48" i="1"/>
  <c r="F48" i="1"/>
  <c r="F49" i="1"/>
  <c r="E49" i="1"/>
  <c r="H50" i="1" l="1"/>
  <c r="I50" i="1" s="1"/>
  <c r="G50" i="1"/>
  <c r="E50" i="1"/>
  <c r="B11" i="2" l="1"/>
  <c r="C11" i="2" s="1"/>
  <c r="C10" i="2"/>
  <c r="D10" i="2" s="1"/>
  <c r="D11" i="2" s="1"/>
  <c r="E11" i="2" s="1"/>
  <c r="F11" i="2" s="1"/>
  <c r="G11" i="2" s="1"/>
  <c r="H11" i="2" s="1"/>
  <c r="E86" i="2"/>
  <c r="F86" i="2"/>
  <c r="G86" i="2" s="1"/>
  <c r="B66" i="2"/>
  <c r="C25" i="2" l="1"/>
  <c r="D25" i="2" s="1"/>
  <c r="B26" i="2"/>
  <c r="C26" i="2" s="1"/>
  <c r="D26" i="2" s="1"/>
  <c r="F73" i="2" l="1"/>
  <c r="G73" i="2" s="1"/>
  <c r="H73" i="2" s="1"/>
  <c r="E73" i="2"/>
  <c r="D79" i="2" l="1"/>
  <c r="D102" i="2"/>
  <c r="G102" i="2" s="1"/>
  <c r="G101" i="2"/>
  <c r="F101" i="2"/>
  <c r="E101" i="2"/>
  <c r="B101" i="2"/>
  <c r="F72" i="2"/>
  <c r="G72" i="2" s="1"/>
  <c r="H72" i="2" s="1"/>
  <c r="E72" i="2"/>
  <c r="E66" i="2"/>
  <c r="F66" i="2" s="1"/>
  <c r="G66" i="2" s="1"/>
  <c r="H66" i="2" s="1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8" i="2" s="1"/>
  <c r="C18" i="2" s="1"/>
  <c r="D18" i="2" s="1"/>
  <c r="D19" i="2" s="1"/>
  <c r="E19" i="2" s="1"/>
  <c r="F19" i="2" s="1"/>
  <c r="G19" i="2" s="1"/>
  <c r="H19" i="2" s="1"/>
  <c r="B13" i="2"/>
  <c r="C13" i="2" s="1"/>
  <c r="C12" i="2"/>
  <c r="D12" i="2" s="1"/>
  <c r="D13" i="2" s="1"/>
  <c r="E13" i="2" s="1"/>
  <c r="F13" i="2" s="1"/>
  <c r="G13" i="2" s="1"/>
  <c r="H13" i="2" s="1"/>
  <c r="E79" i="2" l="1"/>
  <c r="D80" i="2"/>
  <c r="D81" i="2" s="1"/>
  <c r="E67" i="2"/>
  <c r="F67" i="2" s="1"/>
  <c r="G67" i="2" s="1"/>
  <c r="H67" i="2" s="1"/>
  <c r="F79" i="2"/>
  <c r="G79" i="2" s="1"/>
  <c r="H79" i="2" s="1"/>
  <c r="I79" i="2" s="1"/>
  <c r="E87" i="2"/>
  <c r="F87" i="2"/>
  <c r="G87" i="2" s="1"/>
  <c r="E50" i="2"/>
  <c r="D103" i="2"/>
  <c r="G103" i="2" s="1"/>
  <c r="E88" i="2"/>
  <c r="F88" i="2"/>
  <c r="G88" i="2" s="1"/>
  <c r="F102" i="2"/>
  <c r="B79" i="2"/>
  <c r="E102" i="2"/>
  <c r="F74" i="2"/>
  <c r="G74" i="2" s="1"/>
  <c r="H74" i="2" s="1"/>
  <c r="B102" i="2"/>
  <c r="B31" i="2"/>
  <c r="B33" i="2" s="1"/>
  <c r="B34" i="2" s="1"/>
  <c r="C34" i="2" s="1"/>
  <c r="B15" i="2"/>
  <c r="E74" i="2"/>
  <c r="C29" i="2"/>
  <c r="D29" i="2" s="1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B81" i="2" l="1"/>
  <c r="B80" i="2"/>
  <c r="F81" i="2"/>
  <c r="G81" i="2" s="1"/>
  <c r="H81" i="2" s="1"/>
  <c r="I81" i="2" s="1"/>
  <c r="E81" i="2"/>
  <c r="F103" i="2"/>
  <c r="E103" i="2"/>
  <c r="B103" i="2"/>
  <c r="D104" i="2"/>
  <c r="C33" i="2"/>
  <c r="D33" i="2" s="1"/>
  <c r="F80" i="2"/>
  <c r="G80" i="2" s="1"/>
  <c r="H80" i="2" s="1"/>
  <c r="I80" i="2" s="1"/>
  <c r="E80" i="2"/>
  <c r="F89" i="2"/>
  <c r="G89" i="2" s="1"/>
  <c r="E89" i="2"/>
  <c r="E68" i="2"/>
  <c r="F68" i="2" s="1"/>
  <c r="G68" i="2" s="1"/>
  <c r="H68" i="2" s="1"/>
  <c r="C31" i="2"/>
  <c r="D31" i="2" s="1"/>
  <c r="B32" i="2"/>
  <c r="C32" i="2" s="1"/>
  <c r="C15" i="2"/>
  <c r="B17" i="2"/>
  <c r="B19" i="2" s="1"/>
  <c r="C19" i="2" s="1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F104" i="2" l="1"/>
  <c r="E104" i="2"/>
  <c r="B104" i="2"/>
  <c r="G104" i="2"/>
  <c r="C17" i="2"/>
  <c r="E52" i="2"/>
  <c r="E51" i="2"/>
</calcChain>
</file>

<file path=xl/sharedStrings.xml><?xml version="1.0" encoding="utf-8"?>
<sst xmlns="http://schemas.openxmlformats.org/spreadsheetml/2006/main" count="467" uniqueCount="280">
  <si>
    <t>ZIM   LINE  二月船期表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</si>
  <si>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</si>
  <si>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</si>
  <si>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</si>
  <si>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</si>
  <si>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</si>
  <si>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</si>
  <si>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</si>
  <si>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</si>
  <si>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</si>
  <si>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</si>
  <si>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NORFOLK</t>
  </si>
  <si>
    <t xml:space="preserve">ZIM MOUNT OLYMPUS V.1E(ZO3,1E) </t>
  </si>
  <si>
    <t xml:space="preserve">ZIM BANGKOK V.5E(ADA,5E) </t>
  </si>
  <si>
    <t>BLANK</t>
  </si>
  <si>
    <t xml:space="preserve">ZIM MOUNT BLANC V.4E(ZB1,4E)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</si>
  <si>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</si>
  <si>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</si>
  <si>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</si>
  <si>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</si>
  <si>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DALI V.405E(DL2,12E)</t>
  </si>
  <si>
    <t>CCNI ANDES V.406E(CC4,24E)</t>
  </si>
  <si>
    <t>MAERSK YUKON V.407E(MY5,70E)</t>
  </si>
  <si>
    <t>MAERSK SHAMS V.408E(UHN,11E)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</si>
  <si>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截单时间如有变请以我司客服发的通知为准</t>
    </r>
    <r>
      <rPr>
        <b/>
        <sz val="12"/>
        <color rgb="FFFFC000"/>
        <rFont val="Tahoma"/>
        <family val="2"/>
      </rPr>
      <t>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</si>
  <si>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</si>
  <si>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</si>
  <si>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</si>
  <si>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</si>
  <si>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</si>
  <si>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</si>
  <si>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>METHONI 405 (XWT 23E)</t>
  </si>
  <si>
    <t>GSL TEGEA V.406E(EOF,143E) </t>
  </si>
  <si>
    <r>
      <t>GSL VIOLETTA V.40</t>
    </r>
    <r>
      <rPr>
        <sz val="12"/>
        <color rgb="FFFF0000"/>
        <rFont val="Tahoma"/>
        <family val="2"/>
      </rPr>
      <t>8</t>
    </r>
    <r>
      <rPr>
        <sz val="12"/>
        <color rgb="FF002060"/>
        <rFont val="Tahoma"/>
        <family val="2"/>
      </rPr>
      <t>E(VFV,44E)</t>
    </r>
  </si>
  <si>
    <r>
      <t xml:space="preserve">ZIM North Pacific (PNW) </t>
    </r>
    <r>
      <rPr>
        <b/>
        <sz val="12"/>
        <color rgb="FFFFFFFF"/>
        <rFont val="Microsoft YaHei UI"/>
        <family val="2"/>
      </rPr>
      <t>外运船代，</t>
    </r>
    <r>
      <rPr>
        <b/>
        <sz val="12"/>
        <color rgb="FFFF0000"/>
        <rFont val="Microsoft YaHei UI"/>
        <family val="2"/>
      </rPr>
      <t>梅山</t>
    </r>
    <r>
      <rPr>
        <b/>
        <sz val="12"/>
        <color rgb="FFFFFFFF"/>
        <rFont val="Microsoft YaHei UI"/>
        <family val="2"/>
      </rPr>
      <t>码头，六截一开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截单时间如有变请以我司客服发的通知为准</t>
    </r>
    <r>
      <rPr>
        <b/>
        <sz val="12"/>
        <color rgb="FFFFC000"/>
        <rFont val="Tahoma"/>
        <family val="2"/>
      </rPr>
      <t>)</t>
    </r>
  </si>
  <si>
    <r>
      <t>NINGBO SI CUT OFF AMS/ACI PORT</t>
    </r>
    <r>
      <rPr>
        <b/>
        <sz val="12"/>
        <color rgb="FF000000"/>
        <rFont val="Tahoma"/>
        <family val="2"/>
      </rPr>
      <t xml:space="preserve"> </t>
    </r>
    <r>
      <rPr>
        <b/>
        <sz val="12"/>
        <color rgb="FF212B60"/>
        <rFont val="Tahoma"/>
        <family val="2"/>
      </rPr>
      <t>1</t>
    </r>
    <r>
      <rPr>
        <b/>
        <sz val="12"/>
        <color rgb="FF000000"/>
        <rFont val="Tahoma"/>
        <family val="2"/>
      </rPr>
      <t>7</t>
    </r>
    <r>
      <rPr>
        <b/>
        <sz val="12"/>
        <color rgb="FF212B60"/>
        <rFont val="Tahoma"/>
        <family val="2"/>
      </rPr>
      <t xml:space="preserve">:00 </t>
    </r>
  </si>
  <si>
    <t>NINGBO  CY CLOSING</t>
  </si>
  <si>
    <t>Vancouver</t>
  </si>
  <si>
    <t>GSL VALERIE V.344E(GV0,344E)</t>
  </si>
  <si>
    <t>SYNERGY OAKLAND V.920E(OS4 920E)</t>
  </si>
  <si>
    <t>BACH V.81E(BC4 81E)</t>
  </si>
  <si>
    <t xml:space="preserve">TO BE NAME 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</si>
  <si>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</si>
  <si>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</si>
  <si>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</si>
  <si>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</si>
  <si>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</si>
  <si>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</si>
  <si>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</si>
  <si>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</si>
  <si>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LIRQUEN V.405W (LI4,22W)</t>
  </si>
  <si>
    <t>ZIM NORFOLK V.12W (UK3,12W)</t>
  </si>
  <si>
    <t xml:space="preserve">MAERSK LANCO V.407W (QJM,21W)  </t>
  </si>
  <si>
    <t xml:space="preserve">ATACAMA V.408W (VVQ,22W) 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</si>
  <si>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</si>
  <si>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</si>
  <si>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  <phoneticPr fontId="41" type="noConversion"/>
  </si>
  <si>
    <t>ASHDOD</t>
    <phoneticPr fontId="41" type="noConversion"/>
  </si>
  <si>
    <t>MERSIN</t>
  </si>
  <si>
    <t>DERINCE</t>
  </si>
  <si>
    <t>AMBARLI</t>
  </si>
  <si>
    <t>ZIM EAGLE V.1W (ZE7,1W)</t>
  </si>
  <si>
    <t>BLANK SAILING</t>
  </si>
  <si>
    <t>ZIM HAIFA V.24W (EA6,24W)</t>
  </si>
  <si>
    <t>TO BE NAMED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</si>
  <si>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</si>
  <si>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t>NINGBO SI CUT OFF 10:00</t>
  </si>
  <si>
    <t>LAZARO CARDENAS</t>
  </si>
  <si>
    <t>BUENAVENTURA</t>
  </si>
  <si>
    <t>GUAYAQUIL</t>
  </si>
  <si>
    <t>CALLAO</t>
  </si>
  <si>
    <t>SAN ANTONIO</t>
  </si>
  <si>
    <t>TONGALA V.150E (XZD,150E)</t>
  </si>
  <si>
    <t>码头动态</t>
  </si>
  <si>
    <t>BELLAVIA V.62E (BLV,62E)</t>
  </si>
  <si>
    <t>NAVIOS SUMMER V.92E (NA2,92E)</t>
  </si>
  <si>
    <t>NAVIOS DEVOTION V.19E (NS5,19E)</t>
  </si>
  <si>
    <t>NORTH CHINA BRAZIL航线， 梅山码头, 兴港船代</t>
  </si>
  <si>
    <t>VSL NAME /VOY</t>
  </si>
  <si>
    <t>截单时间</t>
  </si>
  <si>
    <t>TAICANG</t>
  </si>
  <si>
    <t>NINGBO</t>
  </si>
  <si>
    <t>NAN SHA</t>
  </si>
  <si>
    <t>SALVADOR</t>
  </si>
  <si>
    <t>VITORIA</t>
  </si>
  <si>
    <t>TICT</t>
  </si>
  <si>
    <t>MEI SHAN</t>
  </si>
  <si>
    <t>NCT</t>
  </si>
  <si>
    <t>TECON</t>
  </si>
  <si>
    <t>TVV</t>
  </si>
  <si>
    <t>SANTOS BRAZIL</t>
  </si>
  <si>
    <t>ETA</t>
  </si>
  <si>
    <t>ETD</t>
  </si>
  <si>
    <t>GSL LINE 二月船期表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</si>
  <si>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</si>
  <si>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</si>
  <si>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41" type="noConversion"/>
  </si>
  <si>
    <t>TINCAN</t>
    <phoneticPr fontId="41" type="noConversion"/>
  </si>
  <si>
    <t>TEMA</t>
    <phoneticPr fontId="41" type="noConversion"/>
  </si>
  <si>
    <t>LOME</t>
    <phoneticPr fontId="41" type="noConversion"/>
  </si>
  <si>
    <t>YONGZHOU W2262N（支线）</t>
  </si>
  <si>
    <t>VULPECULA V.404W(QD6,404W)</t>
  </si>
  <si>
    <t>YONGZHOU W2263N（支线）</t>
  </si>
  <si>
    <t>NAVIOS MAGNOLIA V.116W(NM6,405W)</t>
  </si>
  <si>
    <t>YONGZHOU W2264N（支线）</t>
  </si>
  <si>
    <t>YONGZHOU W2265N（支线）</t>
  </si>
  <si>
    <t>SEASPAN DUBAI V.030W(SD4,407W)</t>
  </si>
  <si>
    <t>VENETIA V.131W(VN2,408W)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</si>
  <si>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</si>
  <si>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</si>
  <si>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</si>
  <si>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</si>
  <si>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</si>
  <si>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</si>
  <si>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C2308N（支线）</t>
  </si>
  <si>
    <t>COSCO YINGKOU V.158W(YCK,405W)</t>
  </si>
  <si>
    <t>YONGZHOU C2309N（支线）</t>
  </si>
  <si>
    <t>RENA P V.003W(UWR,406W)</t>
  </si>
  <si>
    <t>YONGZHOU C2310N（支线）</t>
  </si>
  <si>
    <t>YONGZHOU C2311N（支线）</t>
  </si>
  <si>
    <t>YONGZHOU C2312N（支线）</t>
  </si>
  <si>
    <t>NATAL V.133W (NT1,409W)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</si>
  <si>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</si>
  <si>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</si>
  <si>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</si>
  <si>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</si>
  <si>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</si>
  <si>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NYK FUJI V.124W(FUJ,60W)</t>
  </si>
  <si>
    <t>SEAMAX STAMFORD V.142W(UEB,142W)</t>
  </si>
  <si>
    <t>COSCO SURABAYA V.114W(CS1,53W)</t>
  </si>
  <si>
    <t>DOLPHIN II V.018W(QDL,873W)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</si>
  <si>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</si>
  <si>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</si>
  <si>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</si>
  <si>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</si>
  <si>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GAYA V.403W(KG3,403W)</t>
  </si>
  <si>
    <t>GSL ROSSI V.404W (BR4,404W)</t>
  </si>
  <si>
    <t>KOTA KAMIL V.405W(KZK,405W)</t>
  </si>
  <si>
    <t>AS CARLOTTA V.406W(SC5,406W)</t>
  </si>
  <si>
    <t>MERKUR OCEAN V.407W (MK0,407W)</t>
  </si>
  <si>
    <t xml:space="preserve">China East Africa Express （TZX）甬舟码头 五截天开  东南船代 </t>
  </si>
  <si>
    <t xml:space="preserve">NINGBO SI CUT OFF 12:00 </t>
  </si>
  <si>
    <t>DAR ES SALAAM</t>
  </si>
  <si>
    <t>KOTA MACHAN V.404W(BC6,404W)</t>
  </si>
  <si>
    <t>ANGELIKI V.405W (TT3,405W)</t>
  </si>
  <si>
    <t>NORTHERN DEMOCRAT V.406W (DLW,406W)</t>
  </si>
  <si>
    <t>KOTA MANIS V.407W(QZX,407W)</t>
  </si>
  <si>
    <t>PORTO V.408W(PT5,408W)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</si>
  <si>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</si>
  <si>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</si>
  <si>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</si>
  <si>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</si>
  <si>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</si>
  <si>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</si>
  <si>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LOTUS A V.0FFAXW1 (DL5,21W)</t>
  </si>
  <si>
    <t>CMA CGM NABUCCO V.0FFAZW1 (OGB,29W)</t>
  </si>
  <si>
    <t>CMA CGM ATTILA V.0FFB1W1 (AT6,8W)</t>
  </si>
  <si>
    <t>China West India Express (CWX) 二期码头  ，一截三开，外运船代</t>
  </si>
  <si>
    <t>PORT KLANG(NORTH)</t>
  </si>
  <si>
    <t>EVER ENVOY V.186W (QEF,10W)</t>
  </si>
  <si>
    <t>X-PRESS PISCESV.24002W (XP5,3W)</t>
  </si>
  <si>
    <t>ONE MATRIX V.087W (MO4,41W)</t>
  </si>
  <si>
    <t>NEW CHINA-INDIA-EXPRESS (NIX) 二期码头  六截一开 兴港船代</t>
  </si>
  <si>
    <t>PORT KELANG</t>
  </si>
  <si>
    <t>NHAVA SHEVA</t>
  </si>
  <si>
    <t>HAZIRA</t>
  </si>
  <si>
    <t>COLOMBO</t>
  </si>
  <si>
    <t>ZOI V.112W (IZ5,112W)</t>
  </si>
  <si>
    <t>ESL DACHAN BAY V.02406W (YGF,28W)</t>
  </si>
  <si>
    <t>KMTC DUBAI V.2401W (KM8,33W)</t>
  </si>
  <si>
    <t>EVER ELITE V.165W (EJY,5W)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</si>
  <si>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六截一开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</si>
  <si>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</si>
  <si>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</si>
  <si>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BEIJING V.143W (XBJ,112W)</t>
  </si>
  <si>
    <t>SEAMAX WESTPORT V.093A (YTE,17W)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</si>
  <si>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</si>
  <si>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</si>
  <si>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</si>
  <si>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YM CREDENTIAL V.068S (YD5,40S)</t>
  </si>
  <si>
    <t>GSL AFRICA V.946S (LZH,946S)</t>
  </si>
  <si>
    <t>YM CREDENTIAL V.069S (YD5,41S)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</si>
  <si>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</si>
  <si>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41" type="noConversion"/>
  </si>
  <si>
    <t>SURABAYA</t>
    <phoneticPr fontId="41" type="noConversion"/>
  </si>
  <si>
    <t>DAVAO</t>
    <phoneticPr fontId="41" type="noConversion"/>
  </si>
  <si>
    <t>COSCO HAIFA V.115S (CH1,37S)</t>
  </si>
  <si>
    <t>YM EFFICIENCY V.176S (YF2,69S)</t>
  </si>
  <si>
    <t>XIN BEI LUN V.258S(XBU,317S)</t>
  </si>
  <si>
    <t>PONTRESINA V.56S(NB1,56S)</t>
  </si>
  <si>
    <r>
      <t xml:space="preserve">NPX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   </t>
    </r>
    <r>
      <rPr>
        <b/>
        <sz val="12"/>
        <color theme="0"/>
        <rFont val="Microsoft YaHei UI"/>
        <family val="2"/>
      </rPr>
      <t>外运船代</t>
    </r>
    <r>
      <rPr>
        <b/>
        <sz val="12"/>
        <color theme="0"/>
        <rFont val="Tahoma"/>
        <family val="2"/>
      </rPr>
      <t xml:space="preserve">  </t>
    </r>
  </si>
  <si>
    <t> </t>
  </si>
  <si>
    <t>MANILA NORTH PORT</t>
  </si>
  <si>
    <t>MANILA SOUTH PORT</t>
  </si>
  <si>
    <t>WILLIAM V.27S (WM3,27S)</t>
  </si>
  <si>
    <t>ASL PEONY V.2402S (AN7,3S)</t>
  </si>
  <si>
    <t>WILLIAM V.28S (WM3,28S)</t>
  </si>
  <si>
    <t>ASL PEONY V.2403S (AN7,4S)</t>
  </si>
  <si>
    <t>WILLIAM V.29S (WM3,29S)</t>
  </si>
  <si>
    <r>
      <t xml:space="preserve">Zim Australia Express (ZAX)  </t>
    </r>
    <r>
      <rPr>
        <b/>
        <sz val="12"/>
        <color rgb="FFFFFFFF"/>
        <rFont val="Microsoft YaHei"/>
        <family val="2"/>
        <charset val="1"/>
      </rPr>
      <t>四期码头</t>
    </r>
    <r>
      <rPr>
        <b/>
        <sz val="12"/>
        <color rgb="FFFFFFFF"/>
        <rFont val="Calibri"/>
        <family val="2"/>
        <charset val="1"/>
      </rPr>
      <t xml:space="preserve">   </t>
    </r>
    <r>
      <rPr>
        <b/>
        <sz val="12"/>
        <color rgb="FFFFFFFF"/>
        <rFont val="Microsoft YaHei"/>
        <family val="2"/>
        <charset val="1"/>
      </rPr>
      <t>外运船代</t>
    </r>
  </si>
  <si>
    <t>BRISBANE</t>
  </si>
  <si>
    <t>MELBOURNE</t>
  </si>
  <si>
    <t>SYDNEY</t>
  </si>
  <si>
    <t>MARIANNA I V. KQ404A (MK9,7S)</t>
  </si>
  <si>
    <t>ZIM DANUBE V. 4S (ZB4,4S)</t>
  </si>
  <si>
    <t>ZIM GANGES V.2S (ZB5,2S)</t>
  </si>
  <si>
    <t>船东及代理</t>
  </si>
  <si>
    <t>船名</t>
  </si>
  <si>
    <t>航次</t>
  </si>
  <si>
    <t>VSL CODE</t>
  </si>
  <si>
    <t>福州码头</t>
  </si>
  <si>
    <t>操作时间</t>
  </si>
  <si>
    <t>福州-宁波
船代：中外运福州</t>
  </si>
  <si>
    <t>海盈</t>
  </si>
  <si>
    <t>/周一</t>
  </si>
  <si>
    <t>XINMINGZHOU86</t>
  </si>
  <si>
    <t>XINMINGZHOU96</t>
  </si>
  <si>
    <t>江阴</t>
  </si>
  <si>
    <t>截关时间：
周二12:00  
截进重时间：周一24:00
截VGM时间：周一18：00</t>
  </si>
  <si>
    <t>XINOU15</t>
  </si>
  <si>
    <t>马尾青州</t>
  </si>
  <si>
    <t>截关时间：
周三12:00
截进重时间：周二24:00
截VGM时间：周二18:00</t>
  </si>
  <si>
    <t>XINMINGZHOU90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</si>
  <si>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</si>
  <si>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</si>
  <si>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</si>
  <si>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</si>
  <si>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</si>
  <si>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</si>
  <si>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</si>
  <si>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</si>
  <si>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</si>
  <si>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</si>
  <si>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24514N</t>
  </si>
  <si>
    <t>24515N</t>
  </si>
  <si>
    <t>24516N</t>
  </si>
  <si>
    <t>24517N</t>
  </si>
  <si>
    <t>24518N</t>
  </si>
  <si>
    <t>2024-04-08</t>
  </si>
  <si>
    <t>2024-04-15</t>
  </si>
  <si>
    <t>2024-04-22</t>
  </si>
  <si>
    <t>2024-04-29</t>
  </si>
  <si>
    <t>2024-05-06</t>
  </si>
  <si>
    <t>2024-04-03</t>
  </si>
  <si>
    <t>2024-04-10</t>
  </si>
  <si>
    <t>2024-04-17</t>
  </si>
  <si>
    <t>2024-04-24</t>
  </si>
  <si>
    <t>2024-05-01</t>
  </si>
  <si>
    <t>2024-04-13</t>
  </si>
  <si>
    <t>2024-04-20</t>
  </si>
  <si>
    <t>2024-04-27</t>
  </si>
  <si>
    <t>2024-05-04</t>
  </si>
  <si>
    <t>2024-04-04</t>
  </si>
  <si>
    <t>2024-04-11</t>
  </si>
  <si>
    <t>2024-04-18</t>
  </si>
  <si>
    <t>2024-04-25</t>
  </si>
  <si>
    <t>2024-05-02</t>
  </si>
  <si>
    <t>XO5/152N</t>
  </si>
  <si>
    <t>XO5/156N</t>
  </si>
  <si>
    <t>XO5/160N</t>
  </si>
  <si>
    <t>XO5/164N</t>
  </si>
  <si>
    <t>XO5/168N</t>
  </si>
  <si>
    <t>XO8/313N</t>
  </si>
  <si>
    <t>XO8/317N</t>
  </si>
  <si>
    <t>XO8/321N</t>
  </si>
  <si>
    <t>XO8/325N</t>
  </si>
  <si>
    <t>XO8/329N</t>
  </si>
  <si>
    <t>XG5/422N</t>
  </si>
  <si>
    <t>XG5/426N</t>
  </si>
  <si>
    <t>XG5/430N</t>
  </si>
  <si>
    <t>XG5/434N</t>
  </si>
  <si>
    <t>OX2/535N</t>
  </si>
  <si>
    <t>OX2/539N</t>
  </si>
  <si>
    <t>OX2/543N</t>
  </si>
  <si>
    <t>OX2/547N</t>
  </si>
  <si>
    <t>OX2/551N</t>
  </si>
  <si>
    <t>周三</t>
  </si>
  <si>
    <t>周六</t>
  </si>
  <si>
    <t>周四</t>
  </si>
  <si>
    <t>截关时间：
周六18:00  
截进重时间：
周五12:00
截VGM时间：周五18：00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</si>
</sst>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m/d"/>
    <numFmt numFmtId="166" formatCode="0000"/>
  </numFmts>
  <fonts count="85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rgb="FFE7E6E6"/>
      <name val="Tahoma"/>
      <family val="2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FF0000"/>
      <name val="Microsoft YaHei UI"/>
      <family val="2"/>
    </font>
    <font>
      <sz val="9"/>
      <name val="Calibri"/>
      <family val="3"/>
      <charset val="134"/>
      <scheme val="minor"/>
    </font>
    <font>
      <b/>
      <sz val="12"/>
      <color rgb="FFE7E6E6"/>
      <name val="Microsoft YaHei UI"/>
      <family val="2"/>
    </font>
    <font>
      <b/>
      <sz val="12"/>
      <color rgb="FFFFFFFF"/>
      <name val="Microsoft YaHei UI"/>
      <family val="2"/>
      <charset val="1"/>
    </font>
    <font>
      <sz val="12"/>
      <color rgb="FF002060"/>
      <name val="Microsoft YaHei UI"/>
      <family val="2"/>
      <charset val="1"/>
    </font>
    <font>
      <b/>
      <sz val="12"/>
      <color rgb="FFFFFFFF"/>
      <name val="Microsoft YaHe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FFC000"/>
      <name val="Microsoft YaHei UI"/>
      <family val="2"/>
    </font>
    <font>
      <sz val="10"/>
      <color rgb="FF002060"/>
      <name val="Times New Roman"/>
      <family val="1"/>
    </font>
    <font>
      <sz val="12"/>
      <color rgb="FF002060"/>
      <name val="Microsoft YaHei UI"/>
      <family val="2"/>
    </font>
    <font>
      <b/>
      <sz val="18"/>
      <color rgb="FFFFFFFF"/>
      <name val="DengXian"/>
      <charset val="134"/>
    </font>
    <font>
      <b/>
      <sz val="11"/>
      <color rgb="FF000000"/>
      <name val="Calibri"/>
      <family val="2"/>
      <charset val="1"/>
    </font>
    <font>
      <b/>
      <sz val="11"/>
      <color rgb="FF000000"/>
      <name val="SimSun"/>
    </font>
    <font>
      <sz val="11"/>
      <color rgb="FF000000"/>
      <name val="Calibri"/>
      <family val="2"/>
      <charset val="1"/>
    </font>
    <font>
      <sz val="10"/>
      <color rgb="FF1F4E79"/>
      <name val="Calibri"/>
      <family val="2"/>
      <charset val="1"/>
    </font>
    <font>
      <sz val="11"/>
      <color rgb="FF203864"/>
      <name val="Calibri"/>
      <family val="2"/>
      <charset val="1"/>
    </font>
    <font>
      <sz val="10"/>
      <color rgb="FF203864"/>
      <name val="Calibri"/>
      <family val="2"/>
      <charset val="1"/>
    </font>
    <font>
      <sz val="11"/>
      <color rgb="FF1F4E79"/>
      <name val="Calibri"/>
      <family val="2"/>
      <charset val="1"/>
    </font>
    <font>
      <sz val="12"/>
      <color rgb="FF000000"/>
      <name val="Tahoma"/>
      <family val="2"/>
    </font>
    <font>
      <sz val="12"/>
      <color rgb="FFFF0000"/>
      <name val="Tahoma"/>
      <family val="2"/>
      <charset val="1"/>
    </font>
    <font>
      <sz val="11"/>
      <color theme="1"/>
      <name val="Calibri"/>
      <family val="2"/>
      <charset val="1"/>
    </font>
    <font>
      <b/>
      <sz val="12"/>
      <color rgb="FF000000"/>
      <name val="Tahoma"/>
      <family val="2"/>
      <charset val="1"/>
    </font>
    <font>
      <sz val="12"/>
      <color rgb="FF000000"/>
      <name val="Tahoma"/>
      <family val="2"/>
      <charset val="1"/>
    </font>
    <font>
      <sz val="12"/>
      <color rgb="FF000000"/>
      <name val="Microsoft YaHei UI"/>
      <family val="2"/>
      <charset val="1"/>
    </font>
    <font>
      <sz val="12"/>
      <color rgb="FFFF0000"/>
      <name val="Microsoft YaHei UI"/>
      <family val="2"/>
      <charset val="1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sz val="9"/>
      <name val="宋体"/>
      <family val="3"/>
      <charset val="134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 Light"/>
      <family val="2"/>
    </font>
    <font>
      <sz val="9"/>
      <name val="Tahoma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9"/>
      <color rgb="FF002060"/>
      <name val="Tahoma"/>
      <family val="2"/>
    </font>
    <font>
      <sz val="11"/>
      <color rgb="FF212B60"/>
      <name val="Tahoma"/>
      <family val="2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ahoma"/>
      <family val="2"/>
      <charset val="134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Calibri Light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4"/>
        <bgColor indexed="64"/>
      </patternFill>
    </fill>
  </fills>
  <borders count="83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3" fillId="5" borderId="1">
      <alignment vertical="center"/>
    </xf>
    <xf numFmtId="164" fontId="14" fillId="0" borderId="0"/>
  </cellStyleXfs>
  <cellXfs count="351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2" fillId="0" borderId="0" xfId="0" applyFont="1"/>
    <xf numFmtId="164" fontId="7" fillId="0" borderId="10" xfId="1" quotePrefix="1" applyFont="1" applyBorder="1" applyAlignment="1">
      <alignment horizontal="center" vertical="center"/>
    </xf>
    <xf numFmtId="164" fontId="12" fillId="0" borderId="0" xfId="1" applyFont="1" applyBorder="1" applyAlignment="1"/>
    <xf numFmtId="164" fontId="12" fillId="0" borderId="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/>
    </xf>
    <xf numFmtId="0" fontId="6" fillId="7" borderId="30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1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0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0" fontId="7" fillId="6" borderId="32" xfId="0" applyFont="1" applyFill="1" applyBorder="1"/>
    <xf numFmtId="0" fontId="20" fillId="0" borderId="0" xfId="0" applyFont="1"/>
    <xf numFmtId="0" fontId="10" fillId="7" borderId="4" xfId="0" applyFont="1" applyFill="1" applyBorder="1" applyAlignment="1" applyProtection="1">
      <alignment vertical="center" wrapText="1"/>
      <protection hidden="1"/>
    </xf>
    <xf numFmtId="0" fontId="10" fillId="7" borderId="34" xfId="0" applyFont="1" applyFill="1" applyBorder="1" applyAlignment="1" applyProtection="1">
      <alignment horizontal="center" vertical="center" wrapText="1"/>
      <protection hidden="1"/>
    </xf>
    <xf numFmtId="0" fontId="10" fillId="7" borderId="35" xfId="0" applyFont="1" applyFill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>
      <alignment horizontal="center" vertical="center" wrapText="1"/>
    </xf>
    <xf numFmtId="164" fontId="20" fillId="0" borderId="0" xfId="1" applyFont="1" applyBorder="1" applyAlignment="1">
      <alignment horizontal="center" vertical="center"/>
    </xf>
    <xf numFmtId="164" fontId="20" fillId="6" borderId="0" xfId="1" applyFont="1" applyFill="1" applyBorder="1" applyAlignment="1">
      <alignment horizontal="center" vertical="center"/>
    </xf>
    <xf numFmtId="164" fontId="20" fillId="6" borderId="0" xfId="1" applyFont="1" applyFill="1" applyBorder="1" applyAlignment="1">
      <alignment horizontal="center"/>
    </xf>
    <xf numFmtId="164" fontId="12" fillId="6" borderId="0" xfId="1" quotePrefix="1" applyFont="1" applyFill="1" applyBorder="1" applyAlignment="1">
      <alignment horizontal="center" vertical="center"/>
    </xf>
    <xf numFmtId="0" fontId="19" fillId="0" borderId="0" xfId="0" applyFont="1"/>
    <xf numFmtId="164" fontId="19" fillId="0" borderId="0" xfId="1" quotePrefix="1" applyFont="1" applyBorder="1" applyAlignment="1">
      <alignment horizontal="center" vertical="center"/>
    </xf>
    <xf numFmtId="164" fontId="19" fillId="0" borderId="0" xfId="1" applyFont="1" applyBorder="1" applyAlignment="1">
      <alignment horizontal="center" vertical="center"/>
    </xf>
    <xf numFmtId="0" fontId="19" fillId="6" borderId="0" xfId="0" applyFont="1" applyFill="1"/>
    <xf numFmtId="0" fontId="26" fillId="0" borderId="32" xfId="0" applyFont="1" applyBorder="1"/>
    <xf numFmtId="16" fontId="27" fillId="0" borderId="0" xfId="0" applyNumberFormat="1" applyFont="1" applyAlignment="1">
      <alignment horizontal="center"/>
    </xf>
    <xf numFmtId="16" fontId="31" fillId="0" borderId="10" xfId="0" applyNumberFormat="1" applyFont="1" applyBorder="1" applyAlignment="1">
      <alignment horizontal="center"/>
    </xf>
    <xf numFmtId="16" fontId="31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164" fontId="12" fillId="6" borderId="10" xfId="0" applyNumberFormat="1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0" fillId="0" borderId="9" xfId="0" applyBorder="1"/>
    <xf numFmtId="0" fontId="7" fillId="0" borderId="0" xfId="0" applyFont="1"/>
    <xf numFmtId="164" fontId="7" fillId="0" borderId="29" xfId="1" applyFont="1" applyBorder="1" applyAlignment="1">
      <alignment horizontal="center" vertical="center"/>
    </xf>
    <xf numFmtId="164" fontId="7" fillId="0" borderId="29" xfId="1" quotePrefix="1" applyFont="1" applyBorder="1" applyAlignment="1">
      <alignment horizontal="center" vertical="center"/>
    </xf>
    <xf numFmtId="165" fontId="17" fillId="5" borderId="2" xfId="2" applyFont="1" applyBorder="1">
      <alignment vertic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29" xfId="0" applyFont="1" applyFill="1" applyBorder="1"/>
    <xf numFmtId="0" fontId="7" fillId="0" borderId="29" xfId="0" applyFont="1" applyBorder="1"/>
    <xf numFmtId="165" fontId="17" fillId="5" borderId="29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0" fillId="5" borderId="3" xfId="2" applyFont="1" applyBorder="1">
      <alignment vertical="center"/>
    </xf>
    <xf numFmtId="165" fontId="10" fillId="5" borderId="41" xfId="2" applyFont="1" applyBorder="1">
      <alignment vertic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0" fontId="10" fillId="7" borderId="36" xfId="0" applyFont="1" applyFill="1" applyBorder="1" applyAlignment="1" applyProtection="1">
      <alignment horizontal="center" vertical="center" wrapText="1"/>
      <protection hidden="1"/>
    </xf>
    <xf numFmtId="164" fontId="12" fillId="0" borderId="46" xfId="0" applyNumberFormat="1" applyFont="1" applyBorder="1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0" borderId="12" xfId="0" applyFont="1" applyBorder="1"/>
    <xf numFmtId="0" fontId="7" fillId="0" borderId="10" xfId="0" applyFont="1" applyBorder="1"/>
    <xf numFmtId="16" fontId="31" fillId="0" borderId="46" xfId="0" applyNumberFormat="1" applyFont="1" applyBorder="1" applyAlignment="1">
      <alignment horizontal="center"/>
    </xf>
    <xf numFmtId="16" fontId="31" fillId="0" borderId="47" xfId="0" applyNumberFormat="1" applyFont="1" applyBorder="1" applyAlignment="1">
      <alignment horizontal="center"/>
    </xf>
    <xf numFmtId="0" fontId="28" fillId="0" borderId="40" xfId="0" applyFont="1" applyBorder="1"/>
    <xf numFmtId="0" fontId="10" fillId="7" borderId="51" xfId="0" applyFont="1" applyFill="1" applyBorder="1" applyAlignment="1" applyProtection="1">
      <alignment horizontal="center" vertical="center" wrapText="1"/>
      <protection hidden="1"/>
    </xf>
    <xf numFmtId="0" fontId="10" fillId="7" borderId="52" xfId="0" applyFont="1" applyFill="1" applyBorder="1" applyAlignment="1" applyProtection="1">
      <alignment horizontal="center" vertical="center" wrapText="1"/>
      <protection hidden="1"/>
    </xf>
    <xf numFmtId="0" fontId="28" fillId="8" borderId="41" xfId="0" applyFont="1" applyFill="1" applyBorder="1" applyAlignment="1">
      <alignment horizontal="center"/>
    </xf>
    <xf numFmtId="0" fontId="29" fillId="0" borderId="41" xfId="0" applyFont="1" applyBorder="1" applyAlignment="1">
      <alignment horizontal="center"/>
    </xf>
    <xf numFmtId="164" fontId="7" fillId="0" borderId="53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 vertical="center" wrapText="1"/>
    </xf>
    <xf numFmtId="164" fontId="10" fillId="7" borderId="29" xfId="3" applyFont="1" applyFill="1" applyBorder="1" applyAlignment="1" applyProtection="1">
      <alignment horizontal="left" vertical="center" wrapText="1"/>
      <protection hidden="1"/>
    </xf>
    <xf numFmtId="164" fontId="7" fillId="8" borderId="49" xfId="1" quotePrefix="1" applyFont="1" applyFill="1" applyBorder="1" applyAlignment="1">
      <alignment horizontal="left" vertical="center"/>
    </xf>
    <xf numFmtId="164" fontId="7" fillId="0" borderId="49" xfId="1" quotePrefix="1" applyFont="1" applyBorder="1" applyAlignment="1">
      <alignment horizontal="left" vertical="center" wrapText="1"/>
    </xf>
    <xf numFmtId="164" fontId="7" fillId="0" borderId="49" xfId="1" quotePrefix="1" applyFont="1" applyBorder="1" applyAlignment="1">
      <alignment horizontal="left" vertical="center"/>
    </xf>
    <xf numFmtId="164" fontId="10" fillId="7" borderId="39" xfId="3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164" fontId="7" fillId="0" borderId="54" xfId="1" quotePrefix="1" applyFont="1" applyBorder="1" applyAlignment="1">
      <alignment horizontal="center" vertical="center"/>
    </xf>
    <xf numFmtId="164" fontId="7" fillId="0" borderId="55" xfId="1" quotePrefix="1" applyFont="1" applyBorder="1" applyAlignment="1">
      <alignment horizontal="center" vertical="center"/>
    </xf>
    <xf numFmtId="0" fontId="7" fillId="6" borderId="10" xfId="0" applyFont="1" applyFill="1" applyBorder="1"/>
    <xf numFmtId="0" fontId="7" fillId="7" borderId="10" xfId="0" applyFont="1" applyFill="1" applyBorder="1" applyAlignment="1" applyProtection="1">
      <alignment vertical="center" wrapText="1"/>
      <protection hidden="1"/>
    </xf>
    <xf numFmtId="0" fontId="10" fillId="8" borderId="4" xfId="0" applyFont="1" applyFill="1" applyBorder="1" applyAlignment="1">
      <alignment vertical="center" wrapText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56" xfId="0" applyFont="1" applyFill="1" applyBorder="1" applyAlignment="1" applyProtection="1">
      <alignment horizontal="center" vertical="center" wrapText="1"/>
      <protection hidden="1"/>
    </xf>
    <xf numFmtId="0" fontId="10" fillId="8" borderId="57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16" fontId="7" fillId="8" borderId="10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7" fillId="7" borderId="59" xfId="0" quotePrefix="1" applyFont="1" applyFill="1" applyBorder="1" applyAlignment="1" applyProtection="1">
      <alignment vertical="center" wrapText="1"/>
      <protection hidden="1"/>
    </xf>
    <xf numFmtId="0" fontId="10" fillId="4" borderId="29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0" fontId="18" fillId="8" borderId="39" xfId="0" applyFont="1" applyFill="1" applyBorder="1" applyAlignment="1">
      <alignment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64" fontId="7" fillId="0" borderId="8" xfId="1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6" borderId="25" xfId="0" applyFont="1" applyFill="1" applyBorder="1" applyAlignment="1" applyProtection="1">
      <alignment vertical="center"/>
      <protection hidden="1"/>
    </xf>
    <xf numFmtId="0" fontId="10" fillId="7" borderId="33" xfId="0" applyFont="1" applyFill="1" applyBorder="1" applyAlignment="1" applyProtection="1">
      <alignment horizontal="center" vertical="center" wrapText="1"/>
      <protection hidden="1"/>
    </xf>
    <xf numFmtId="0" fontId="10" fillId="7" borderId="35" xfId="0" applyFont="1" applyFill="1" applyBorder="1" applyAlignment="1" applyProtection="1">
      <alignment horizontal="center" vertical="center"/>
      <protection hidden="1"/>
    </xf>
    <xf numFmtId="0" fontId="10" fillId="7" borderId="59" xfId="0" applyFont="1" applyFill="1" applyBorder="1" applyAlignment="1" applyProtection="1">
      <alignment vertical="center" wrapText="1"/>
      <protection hidden="1"/>
    </xf>
    <xf numFmtId="0" fontId="10" fillId="7" borderId="29" xfId="0" applyFont="1" applyFill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>
      <alignment horizontal="center" vertical="center" wrapText="1"/>
    </xf>
    <xf numFmtId="0" fontId="10" fillId="7" borderId="53" xfId="0" applyFont="1" applyFill="1" applyBorder="1" applyAlignment="1" applyProtection="1">
      <alignment horizontal="center" vertical="center" wrapText="1"/>
      <protection hidden="1"/>
    </xf>
    <xf numFmtId="0" fontId="25" fillId="5" borderId="29" xfId="0" applyFont="1" applyFill="1" applyBorder="1"/>
    <xf numFmtId="0" fontId="10" fillId="8" borderId="29" xfId="0" applyFont="1" applyFill="1" applyBorder="1" applyAlignment="1">
      <alignment wrapText="1"/>
    </xf>
    <xf numFmtId="0" fontId="10" fillId="8" borderId="29" xfId="0" applyFont="1" applyFill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7" fillId="8" borderId="29" xfId="0" applyFont="1" applyFill="1" applyBorder="1" applyAlignment="1">
      <alignment wrapText="1"/>
    </xf>
    <xf numFmtId="16" fontId="7" fillId="0" borderId="29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16" fontId="7" fillId="0" borderId="29" xfId="0" applyNumberFormat="1" applyFont="1" applyBorder="1" applyAlignment="1">
      <alignment horizontal="center" vertical="center" wrapText="1"/>
    </xf>
    <xf numFmtId="164" fontId="7" fillId="6" borderId="0" xfId="1" quotePrefix="1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33" xfId="0" applyFont="1" applyFill="1" applyBorder="1" applyAlignment="1">
      <alignment wrapText="1"/>
    </xf>
    <xf numFmtId="0" fontId="10" fillId="4" borderId="20" xfId="0" applyFont="1" applyFill="1" applyBorder="1"/>
    <xf numFmtId="16" fontId="7" fillId="0" borderId="10" xfId="0" applyNumberFormat="1" applyFont="1" applyBorder="1"/>
    <xf numFmtId="0" fontId="7" fillId="4" borderId="0" xfId="0" applyFont="1" applyFill="1"/>
    <xf numFmtId="16" fontId="7" fillId="0" borderId="0" xfId="0" applyNumberFormat="1" applyFont="1"/>
    <xf numFmtId="164" fontId="7" fillId="0" borderId="0" xfId="0" applyNumberFormat="1" applyFont="1" applyAlignment="1">
      <alignment vertical="center"/>
    </xf>
    <xf numFmtId="164" fontId="12" fillId="6" borderId="0" xfId="0" applyNumberFormat="1" applyFont="1" applyFill="1" applyAlignment="1">
      <alignment horizontal="center"/>
    </xf>
    <xf numFmtId="0" fontId="30" fillId="0" borderId="0" xfId="0" applyFont="1"/>
    <xf numFmtId="16" fontId="31" fillId="0" borderId="0" xfId="0" applyNumberFormat="1" applyFont="1" applyAlignment="1">
      <alignment horizontal="center"/>
    </xf>
    <xf numFmtId="16" fontId="7" fillId="4" borderId="49" xfId="0" applyNumberFormat="1" applyFont="1" applyFill="1" applyBorder="1" applyAlignment="1">
      <alignment horizontal="center" vertical="center"/>
    </xf>
    <xf numFmtId="16" fontId="7" fillId="4" borderId="45" xfId="0" applyNumberFormat="1" applyFont="1" applyFill="1" applyBorder="1" applyAlignment="1">
      <alignment horizontal="center" vertical="center"/>
    </xf>
    <xf numFmtId="16" fontId="7" fillId="4" borderId="10" xfId="0" applyNumberFormat="1" applyFont="1" applyFill="1" applyBorder="1" applyAlignment="1">
      <alignment horizontal="center"/>
    </xf>
    <xf numFmtId="0" fontId="10" fillId="7" borderId="29" xfId="0" applyFont="1" applyFill="1" applyBorder="1" applyAlignment="1" applyProtection="1">
      <alignment horizontal="left" vertical="center" wrapText="1"/>
      <protection hidden="1"/>
    </xf>
    <xf numFmtId="164" fontId="7" fillId="6" borderId="29" xfId="1" applyFont="1" applyFill="1" applyBorder="1" applyAlignment="1">
      <alignment horizontal="center" vertical="center"/>
    </xf>
    <xf numFmtId="164" fontId="7" fillId="6" borderId="29" xfId="1" quotePrefix="1" applyFont="1" applyFill="1" applyBorder="1" applyAlignment="1">
      <alignment horizontal="center"/>
    </xf>
    <xf numFmtId="164" fontId="7" fillId="6" borderId="29" xfId="0" applyNumberFormat="1" applyFont="1" applyFill="1" applyBorder="1" applyAlignment="1">
      <alignment horizontal="center" vertical="center" wrapText="1"/>
    </xf>
    <xf numFmtId="164" fontId="7" fillId="6" borderId="29" xfId="0" applyNumberFormat="1" applyFont="1" applyFill="1" applyBorder="1" applyAlignment="1">
      <alignment horizontal="center"/>
    </xf>
    <xf numFmtId="0" fontId="7" fillId="6" borderId="29" xfId="0" applyFont="1" applyFill="1" applyBorder="1" applyAlignment="1">
      <alignment vertical="center"/>
    </xf>
    <xf numFmtId="16" fontId="0" fillId="0" borderId="0" xfId="0" applyNumberFormat="1"/>
    <xf numFmtId="0" fontId="7" fillId="0" borderId="46" xfId="0" applyFont="1" applyBorder="1" applyAlignment="1">
      <alignment horizontal="left"/>
    </xf>
    <xf numFmtId="16" fontId="7" fillId="0" borderId="26" xfId="0" applyNumberFormat="1" applyFont="1" applyBorder="1" applyAlignment="1">
      <alignment horizontal="center" vertical="center"/>
    </xf>
    <xf numFmtId="164" fontId="7" fillId="0" borderId="27" xfId="1" quotePrefix="1" applyFont="1" applyBorder="1" applyAlignment="1">
      <alignment horizontal="center" vertical="center"/>
    </xf>
    <xf numFmtId="164" fontId="7" fillId="0" borderId="65" xfId="1" quotePrefix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37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5" fillId="3" borderId="60" xfId="0" applyFont="1" applyFill="1" applyBorder="1" applyAlignment="1">
      <alignment vertical="center"/>
    </xf>
    <xf numFmtId="0" fontId="5" fillId="3" borderId="61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41" xfId="0" applyFont="1" applyFill="1" applyBorder="1" applyAlignment="1">
      <alignment vertical="center"/>
    </xf>
    <xf numFmtId="0" fontId="6" fillId="8" borderId="28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16" fontId="7" fillId="0" borderId="40" xfId="0" applyNumberFormat="1" applyFont="1" applyBorder="1" applyAlignment="1">
      <alignment horizontal="center" vertical="center"/>
    </xf>
    <xf numFmtId="16" fontId="7" fillId="0" borderId="41" xfId="0" applyNumberFormat="1" applyFont="1" applyBorder="1" applyAlignment="1">
      <alignment horizontal="center" vertical="center"/>
    </xf>
    <xf numFmtId="16" fontId="7" fillId="0" borderId="28" xfId="0" applyNumberFormat="1" applyFont="1" applyBorder="1" applyAlignment="1">
      <alignment horizontal="center" vertical="center"/>
    </xf>
    <xf numFmtId="0" fontId="7" fillId="11" borderId="12" xfId="0" applyFont="1" applyFill="1" applyBorder="1" applyAlignment="1">
      <alignment vertical="center"/>
    </xf>
    <xf numFmtId="0" fontId="7" fillId="11" borderId="13" xfId="0" applyFont="1" applyFill="1" applyBorder="1" applyAlignment="1">
      <alignment vertical="center"/>
    </xf>
    <xf numFmtId="164" fontId="7" fillId="0" borderId="15" xfId="1" applyFont="1" applyBorder="1" applyAlignment="1">
      <alignment horizontal="center" vertical="center"/>
    </xf>
    <xf numFmtId="16" fontId="7" fillId="8" borderId="10" xfId="0" applyNumberFormat="1" applyFont="1" applyFill="1" applyBorder="1" applyAlignment="1">
      <alignment horizontal="center" vertical="center"/>
    </xf>
    <xf numFmtId="0" fontId="31" fillId="4" borderId="10" xfId="0" applyFont="1" applyFill="1" applyBorder="1"/>
    <xf numFmtId="0" fontId="28" fillId="8" borderId="10" xfId="0" applyFont="1" applyFill="1" applyBorder="1"/>
    <xf numFmtId="0" fontId="10" fillId="8" borderId="10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1" fillId="8" borderId="10" xfId="0" applyFont="1" applyFill="1" applyBorder="1"/>
    <xf numFmtId="0" fontId="44" fillId="0" borderId="10" xfId="0" applyFont="1" applyBorder="1" applyAlignment="1">
      <alignment horizontal="center"/>
    </xf>
    <xf numFmtId="16" fontId="7" fillId="0" borderId="0" xfId="0" applyNumberFormat="1" applyFont="1" applyAlignment="1">
      <alignment horizontal="center" vertical="center"/>
    </xf>
    <xf numFmtId="164" fontId="7" fillId="0" borderId="10" xfId="1" applyFont="1" applyBorder="1" applyAlignment="1">
      <alignment horizontal="center"/>
    </xf>
    <xf numFmtId="0" fontId="7" fillId="8" borderId="10" xfId="0" applyFont="1" applyFill="1" applyBorder="1"/>
    <xf numFmtId="164" fontId="7" fillId="6" borderId="10" xfId="1" applyFont="1" applyFill="1" applyBorder="1" applyAlignment="1">
      <alignment horizontal="center" vertical="center"/>
    </xf>
    <xf numFmtId="164" fontId="7" fillId="6" borderId="10" xfId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48" fillId="3" borderId="29" xfId="0" applyFont="1" applyFill="1" applyBorder="1"/>
    <xf numFmtId="16" fontId="49" fillId="0" borderId="29" xfId="0" applyNumberFormat="1" applyFont="1" applyBorder="1" applyAlignment="1">
      <alignment horizontal="center"/>
    </xf>
    <xf numFmtId="0" fontId="17" fillId="3" borderId="29" xfId="0" applyFont="1" applyFill="1" applyBorder="1"/>
    <xf numFmtId="0" fontId="54" fillId="0" borderId="28" xfId="0" applyFont="1" applyBorder="1"/>
    <xf numFmtId="0" fontId="53" fillId="0" borderId="42" xfId="0" applyFont="1" applyBorder="1" applyAlignment="1">
      <alignment horizontal="center"/>
    </xf>
    <xf numFmtId="22" fontId="55" fillId="0" borderId="42" xfId="0" applyNumberFormat="1" applyFont="1" applyBorder="1" applyAlignment="1">
      <alignment horizontal="center"/>
    </xf>
    <xf numFmtId="16" fontId="56" fillId="0" borderId="42" xfId="0" applyNumberFormat="1" applyFont="1" applyBorder="1" applyAlignment="1">
      <alignment horizontal="center"/>
    </xf>
    <xf numFmtId="22" fontId="57" fillId="0" borderId="42" xfId="0" applyNumberFormat="1" applyFont="1" applyBorder="1" applyAlignment="1">
      <alignment horizontal="center"/>
    </xf>
    <xf numFmtId="16" fontId="54" fillId="0" borderId="42" xfId="0" applyNumberFormat="1" applyFont="1" applyBorder="1" applyAlignment="1">
      <alignment horizontal="center"/>
    </xf>
    <xf numFmtId="164" fontId="12" fillId="6" borderId="27" xfId="0" applyNumberFormat="1" applyFont="1" applyFill="1" applyBorder="1" applyAlignment="1">
      <alignment horizontal="center"/>
    </xf>
    <xf numFmtId="16" fontId="12" fillId="0" borderId="26" xfId="0" applyNumberFormat="1" applyFont="1" applyBorder="1" applyAlignment="1">
      <alignment horizontal="center" vertical="center"/>
    </xf>
    <xf numFmtId="16" fontId="12" fillId="0" borderId="71" xfId="0" applyNumberFormat="1" applyFont="1" applyBorder="1" applyAlignment="1">
      <alignment horizontal="center" vertical="center"/>
    </xf>
    <xf numFmtId="0" fontId="7" fillId="4" borderId="10" xfId="0" applyFont="1" applyFill="1" applyBorder="1"/>
    <xf numFmtId="16" fontId="7" fillId="0" borderId="27" xfId="0" applyNumberFormat="1" applyFont="1" applyBorder="1"/>
    <xf numFmtId="16" fontId="7" fillId="0" borderId="27" xfId="0" applyNumberFormat="1" applyFont="1" applyBorder="1" applyAlignment="1">
      <alignment horizontal="center"/>
    </xf>
    <xf numFmtId="16" fontId="7" fillId="0" borderId="29" xfId="0" applyNumberFormat="1" applyFont="1" applyBorder="1"/>
    <xf numFmtId="16" fontId="58" fillId="0" borderId="27" xfId="0" applyNumberFormat="1" applyFont="1" applyBorder="1"/>
    <xf numFmtId="164" fontId="5" fillId="5" borderId="31" xfId="0" applyNumberFormat="1" applyFont="1" applyFill="1" applyBorder="1" applyAlignment="1">
      <alignment vertical="center"/>
    </xf>
    <xf numFmtId="164" fontId="5" fillId="5" borderId="20" xfId="0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64" fontId="7" fillId="0" borderId="72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74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" fontId="19" fillId="4" borderId="29" xfId="0" applyNumberFormat="1" applyFont="1" applyFill="1" applyBorder="1" applyAlignment="1">
      <alignment horizontal="center" wrapText="1"/>
    </xf>
    <xf numFmtId="16" fontId="59" fillId="0" borderId="46" xfId="0" applyNumberFormat="1" applyFont="1" applyBorder="1" applyAlignment="1">
      <alignment horizontal="center"/>
    </xf>
    <xf numFmtId="16" fontId="19" fillId="4" borderId="10" xfId="0" applyNumberFormat="1" applyFont="1" applyFill="1" applyBorder="1" applyAlignment="1">
      <alignment horizontal="center"/>
    </xf>
    <xf numFmtId="0" fontId="60" fillId="0" borderId="0" xfId="0" applyFont="1"/>
    <xf numFmtId="0" fontId="62" fillId="8" borderId="10" xfId="0" applyFont="1" applyFill="1" applyBorder="1"/>
    <xf numFmtId="0" fontId="59" fillId="0" borderId="10" xfId="0" applyFont="1" applyBorder="1"/>
    <xf numFmtId="16" fontId="62" fillId="8" borderId="10" xfId="0" applyNumberFormat="1" applyFont="1" applyFill="1" applyBorder="1" applyAlignment="1">
      <alignment horizontal="center"/>
    </xf>
    <xf numFmtId="0" fontId="63" fillId="0" borderId="10" xfId="0" applyFont="1" applyBorder="1" applyAlignment="1">
      <alignment horizontal="center"/>
    </xf>
    <xf numFmtId="16" fontId="59" fillId="8" borderId="10" xfId="0" applyNumberFormat="1" applyFont="1" applyFill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1" fillId="8" borderId="10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center" vertical="center" wrapText="1"/>
    </xf>
    <xf numFmtId="0" fontId="61" fillId="8" borderId="10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wrapText="1"/>
    </xf>
    <xf numFmtId="164" fontId="7" fillId="11" borderId="73" xfId="0" applyNumberFormat="1" applyFont="1" applyFill="1" applyBorder="1" applyAlignment="1">
      <alignment vertical="center"/>
    </xf>
    <xf numFmtId="164" fontId="7" fillId="11" borderId="7" xfId="0" applyNumberFormat="1" applyFont="1" applyFill="1" applyBorder="1" applyAlignment="1">
      <alignment horizontal="center" vertical="center"/>
    </xf>
    <xf numFmtId="164" fontId="7" fillId="11" borderId="8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11" borderId="28" xfId="0" applyFont="1" applyFill="1" applyBorder="1" applyAlignment="1">
      <alignment vertical="center"/>
    </xf>
    <xf numFmtId="0" fontId="19" fillId="8" borderId="29" xfId="0" applyFont="1" applyFill="1" applyBorder="1" applyAlignment="1">
      <alignment wrapText="1"/>
    </xf>
    <xf numFmtId="0" fontId="38" fillId="15" borderId="10" xfId="0" applyFont="1" applyFill="1" applyBorder="1"/>
    <xf numFmtId="0" fontId="38" fillId="15" borderId="10" xfId="0" applyFont="1" applyFill="1" applyBorder="1" applyAlignment="1">
      <alignment horizontal="center"/>
    </xf>
    <xf numFmtId="166" fontId="38" fillId="15" borderId="10" xfId="0" applyNumberFormat="1" applyFont="1" applyFill="1" applyBorder="1" applyAlignment="1">
      <alignment horizontal="center"/>
    </xf>
    <xf numFmtId="166" fontId="38" fillId="15" borderId="10" xfId="0" applyNumberFormat="1" applyFont="1" applyFill="1" applyBorder="1" applyAlignment="1">
      <alignment horizontal="center" vertical="center"/>
    </xf>
    <xf numFmtId="49" fontId="66" fillId="0" borderId="76" xfId="0" applyNumberFormat="1" applyFont="1" applyBorder="1" applyAlignment="1">
      <alignment horizontal="center" vertical="center" wrapText="1"/>
    </xf>
    <xf numFmtId="49" fontId="68" fillId="0" borderId="76" xfId="0" applyNumberFormat="1" applyFont="1" applyBorder="1" applyAlignment="1">
      <alignment horizontal="center" vertical="center" wrapText="1"/>
    </xf>
    <xf numFmtId="49" fontId="69" fillId="0" borderId="79" xfId="0" applyNumberFormat="1" applyFont="1" applyBorder="1" applyAlignment="1">
      <alignment horizontal="center" vertical="center" wrapText="1"/>
    </xf>
    <xf numFmtId="0" fontId="70" fillId="0" borderId="0" xfId="0" applyFont="1"/>
    <xf numFmtId="49" fontId="71" fillId="0" borderId="79" xfId="0" applyNumberFormat="1" applyFont="1" applyBorder="1" applyAlignment="1">
      <alignment horizontal="center" vertical="center" wrapText="1"/>
    </xf>
    <xf numFmtId="166" fontId="72" fillId="0" borderId="79" xfId="0" applyNumberFormat="1" applyFont="1" applyBorder="1" applyAlignment="1">
      <alignment horizontal="center" vertical="center"/>
    </xf>
    <xf numFmtId="49" fontId="71" fillId="0" borderId="46" xfId="0" applyNumberFormat="1" applyFont="1" applyBorder="1" applyAlignment="1">
      <alignment horizontal="center" vertical="center" wrapText="1"/>
    </xf>
    <xf numFmtId="0" fontId="73" fillId="15" borderId="0" xfId="0" applyFont="1" applyFill="1"/>
    <xf numFmtId="164" fontId="74" fillId="0" borderId="0" xfId="0" applyNumberFormat="1" applyFont="1"/>
    <xf numFmtId="0" fontId="75" fillId="0" borderId="0" xfId="0" applyFont="1"/>
    <xf numFmtId="0" fontId="76" fillId="0" borderId="0" xfId="0" applyFont="1"/>
    <xf numFmtId="164" fontId="76" fillId="0" borderId="0" xfId="0" applyNumberFormat="1" applyFont="1"/>
    <xf numFmtId="164" fontId="32" fillId="0" borderId="0" xfId="0" applyNumberFormat="1" applyFont="1"/>
    <xf numFmtId="166" fontId="38" fillId="15" borderId="75" xfId="0" applyNumberFormat="1" applyFont="1" applyFill="1" applyBorder="1" applyAlignment="1">
      <alignment horizontal="center"/>
    </xf>
    <xf numFmtId="166" fontId="38" fillId="15" borderId="27" xfId="0" applyNumberFormat="1" applyFont="1" applyFill="1" applyBorder="1" applyAlignment="1">
      <alignment horizontal="center"/>
    </xf>
    <xf numFmtId="0" fontId="65" fillId="0" borderId="10" xfId="0" applyFont="1" applyBorder="1" applyAlignment="1">
      <alignment horizontal="center" vertical="center" wrapText="1"/>
    </xf>
    <xf numFmtId="0" fontId="65" fillId="0" borderId="79" xfId="0" applyFont="1" applyBorder="1" applyAlignment="1">
      <alignment horizontal="center" vertical="center"/>
    </xf>
    <xf numFmtId="0" fontId="65" fillId="0" borderId="82" xfId="0" applyFont="1" applyBorder="1" applyAlignment="1">
      <alignment horizontal="center" vertical="center"/>
    </xf>
    <xf numFmtId="0" fontId="67" fillId="0" borderId="77" xfId="0" applyFont="1" applyBorder="1" applyAlignment="1">
      <alignment horizontal="center" vertical="center" wrapText="1"/>
    </xf>
    <xf numFmtId="0" fontId="67" fillId="0" borderId="78" xfId="0" applyFont="1" applyBorder="1" applyAlignment="1">
      <alignment horizontal="center" vertical="center" wrapText="1"/>
    </xf>
    <xf numFmtId="0" fontId="67" fillId="0" borderId="71" xfId="0" applyFont="1" applyBorder="1" applyAlignment="1">
      <alignment horizontal="center" vertical="center" wrapText="1"/>
    </xf>
    <xf numFmtId="0" fontId="67" fillId="0" borderId="80" xfId="0" applyFont="1" applyBorder="1" applyAlignment="1">
      <alignment horizontal="center" vertical="center" wrapText="1"/>
    </xf>
    <xf numFmtId="0" fontId="67" fillId="0" borderId="81" xfId="0" applyFont="1" applyBorder="1" applyAlignment="1">
      <alignment horizontal="center" vertical="center" wrapText="1"/>
    </xf>
    <xf numFmtId="0" fontId="67" fillId="0" borderId="46" xfId="0" applyFont="1" applyBorder="1" applyAlignment="1">
      <alignment horizontal="center" vertical="center" wrapText="1"/>
    </xf>
    <xf numFmtId="0" fontId="51" fillId="14" borderId="23" xfId="0" applyFont="1" applyFill="1" applyBorder="1" applyAlignment="1">
      <alignment horizontal="center"/>
    </xf>
    <xf numFmtId="0" fontId="51" fillId="14" borderId="42" xfId="0" applyFont="1" applyFill="1" applyBorder="1" applyAlignment="1">
      <alignment horizontal="center"/>
    </xf>
    <xf numFmtId="0" fontId="51" fillId="13" borderId="23" xfId="0" applyFont="1" applyFill="1" applyBorder="1" applyAlignment="1">
      <alignment horizontal="center"/>
    </xf>
    <xf numFmtId="0" fontId="51" fillId="13" borderId="42" xfId="0" applyFont="1" applyFill="1" applyBorder="1" applyAlignment="1">
      <alignment horizontal="center"/>
    </xf>
    <xf numFmtId="0" fontId="51" fillId="12" borderId="16" xfId="0" applyFont="1" applyFill="1" applyBorder="1"/>
    <xf numFmtId="0" fontId="51" fillId="12" borderId="28" xfId="0" applyFont="1" applyFill="1" applyBorder="1"/>
    <xf numFmtId="0" fontId="52" fillId="12" borderId="18" xfId="0" applyFont="1" applyFill="1" applyBorder="1" applyAlignment="1">
      <alignment horizontal="center"/>
    </xf>
    <xf numFmtId="0" fontId="52" fillId="12" borderId="42" xfId="0" applyFont="1" applyFill="1" applyBorder="1" applyAlignment="1">
      <alignment horizontal="center"/>
    </xf>
    <xf numFmtId="0" fontId="24" fillId="5" borderId="66" xfId="0" applyFont="1" applyFill="1" applyBorder="1"/>
    <xf numFmtId="0" fontId="24" fillId="5" borderId="67" xfId="0" applyFont="1" applyFill="1" applyBorder="1"/>
    <xf numFmtId="0" fontId="24" fillId="5" borderId="68" xfId="0" applyFont="1" applyFill="1" applyBorder="1"/>
    <xf numFmtId="0" fontId="1" fillId="2" borderId="0" xfId="0" applyFont="1" applyFill="1" applyAlignment="1">
      <alignment horizontal="center" vertical="center"/>
    </xf>
    <xf numFmtId="0" fontId="17" fillId="5" borderId="48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164" fontId="5" fillId="5" borderId="30" xfId="0" applyNumberFormat="1" applyFont="1" applyFill="1" applyBorder="1" applyAlignment="1">
      <alignment vertical="center"/>
    </xf>
    <xf numFmtId="164" fontId="5" fillId="5" borderId="31" xfId="0" applyNumberFormat="1" applyFont="1" applyFill="1" applyBorder="1" applyAlignment="1">
      <alignment vertical="center"/>
    </xf>
    <xf numFmtId="0" fontId="50" fillId="2" borderId="2" xfId="0" applyFont="1" applyFill="1" applyBorder="1"/>
    <xf numFmtId="0" fontId="50" fillId="2" borderId="3" xfId="0" applyFont="1" applyFill="1" applyBorder="1"/>
    <xf numFmtId="0" fontId="50" fillId="2" borderId="41" xfId="0" applyFont="1" applyFill="1" applyBorder="1"/>
    <xf numFmtId="0" fontId="46" fillId="5" borderId="69" xfId="0" applyFont="1" applyFill="1" applyBorder="1" applyAlignment="1">
      <alignment vertical="center"/>
    </xf>
    <xf numFmtId="0" fontId="46" fillId="5" borderId="70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3" fillId="5" borderId="19" xfId="2" applyFont="1" applyBorder="1">
      <alignment vertical="center"/>
    </xf>
    <xf numFmtId="0" fontId="24" fillId="10" borderId="22" xfId="0" applyFont="1" applyFill="1" applyBorder="1" applyAlignment="1">
      <alignment horizontal="left"/>
    </xf>
    <xf numFmtId="0" fontId="24" fillId="10" borderId="23" xfId="0" applyFont="1" applyFill="1" applyBorder="1" applyAlignment="1">
      <alignment horizontal="left"/>
    </xf>
    <xf numFmtId="165" fontId="17" fillId="5" borderId="29" xfId="2" applyFont="1" applyBorder="1" applyAlignment="1">
      <alignment horizontal="left" vertical="center"/>
    </xf>
    <xf numFmtId="0" fontId="48" fillId="3" borderId="48" xfId="0" applyFont="1" applyFill="1" applyBorder="1" applyAlignment="1">
      <alignment horizontal="center"/>
    </xf>
    <xf numFmtId="0" fontId="48" fillId="3" borderId="0" xfId="0" applyFont="1" applyFill="1" applyAlignment="1">
      <alignment horizontal="center"/>
    </xf>
    <xf numFmtId="0" fontId="24" fillId="5" borderId="30" xfId="0" applyFont="1" applyFill="1" applyBorder="1" applyAlignment="1">
      <alignment horizontal="left"/>
    </xf>
    <xf numFmtId="0" fontId="24" fillId="5" borderId="31" xfId="0" applyFont="1" applyFill="1" applyBorder="1" applyAlignment="1">
      <alignment horizontal="left"/>
    </xf>
    <xf numFmtId="0" fontId="24" fillId="5" borderId="32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5" fillId="3" borderId="30" xfId="0" applyFont="1" applyFill="1" applyBorder="1"/>
    <xf numFmtId="0" fontId="5" fillId="3" borderId="31" xfId="0" applyFont="1" applyFill="1" applyBorder="1"/>
    <xf numFmtId="0" fontId="5" fillId="3" borderId="32" xfId="0" applyFont="1" applyFill="1" applyBorder="1"/>
    <xf numFmtId="0" fontId="5" fillId="3" borderId="0" xfId="0" applyFont="1" applyFill="1"/>
    <xf numFmtId="0" fontId="24" fillId="5" borderId="37" xfId="0" applyFont="1" applyFill="1" applyBorder="1" applyAlignment="1">
      <alignment horizontal="left" vertical="center"/>
    </xf>
    <xf numFmtId="0" fontId="24" fillId="5" borderId="38" xfId="0" applyFont="1" applyFill="1" applyBorder="1" applyAlignment="1">
      <alignment horizontal="left" vertical="center"/>
    </xf>
    <xf numFmtId="165" fontId="17" fillId="5" borderId="62" xfId="2" applyFont="1" applyBorder="1" applyAlignment="1">
      <alignment horizontal="left" vertical="center"/>
    </xf>
    <xf numFmtId="165" fontId="17" fillId="5" borderId="63" xfId="2" applyFont="1" applyBorder="1" applyAlignment="1">
      <alignment horizontal="left" vertical="center"/>
    </xf>
    <xf numFmtId="165" fontId="17" fillId="5" borderId="64" xfId="2" applyFont="1" applyBorder="1" applyAlignment="1">
      <alignment horizontal="left" vertical="center"/>
    </xf>
    <xf numFmtId="49" fontId="77" fillId="0" borderId="76" xfId="0" applyNumberFormat="1" applyFont="1" applyBorder="1" applyAlignment="1">
      <alignment horizontal="center" vertical="center" wrapText="1"/>
    </xf>
    <xf numFmtId="0" fontId="0" fillId="0" borderId="0" xfId="0" applyFont="1"/>
    <xf numFmtId="49" fontId="79" fillId="0" borderId="76" xfId="0" applyNumberFormat="1" applyFont="1" applyBorder="1" applyAlignment="1">
      <alignment horizontal="center" vertical="center" wrapText="1"/>
    </xf>
    <xf numFmtId="49" fontId="78" fillId="0" borderId="76" xfId="0" applyNumberFormat="1" applyFont="1" applyBorder="1" applyAlignment="1">
      <alignment horizontal="center" vertical="center" wrapText="1"/>
    </xf>
    <xf numFmtId="49" fontId="80" fillId="0" borderId="76" xfId="0" applyNumberFormat="1" applyFont="1" applyBorder="1" applyAlignment="1">
      <alignment horizontal="center" vertical="center" wrapText="1"/>
    </xf>
    <xf numFmtId="166" fontId="81" fillId="0" borderId="46" xfId="0" applyNumberFormat="1" applyFont="1" applyBorder="1" applyAlignment="1">
      <alignment horizontal="center" vertical="center"/>
    </xf>
    <xf numFmtId="166" fontId="82" fillId="0" borderId="79" xfId="0" applyNumberFormat="1" applyFont="1" applyBorder="1" applyAlignment="1">
      <alignment horizontal="center" vertical="center"/>
    </xf>
    <xf numFmtId="49" fontId="83" fillId="0" borderId="79" xfId="0" applyNumberFormat="1" applyFont="1" applyBorder="1" applyAlignment="1">
      <alignment horizontal="center" vertical="center" wrapText="1"/>
    </xf>
    <xf numFmtId="49" fontId="84" fillId="0" borderId="79" xfId="0" applyNumberFormat="1" applyFont="1" applyBorder="1" applyAlignment="1">
      <alignment horizontal="center" vertical="center" wrapText="1"/>
    </xf>
    <xf numFmtId="49" fontId="84" fillId="0" borderId="46" xfId="0" applyNumberFormat="1" applyFont="1" applyBorder="1" applyAlignment="1">
      <alignment horizontal="center" vertical="center" wrapText="1"/>
    </xf>
    <xf numFmtId="49" fontId="78" fillId="6" borderId="76" xfId="0" applyNumberFormat="1" applyFont="1" applyFill="1" applyBorder="1" applyAlignment="1">
      <alignment horizontal="center" vertical="center" wrapText="1"/>
    </xf>
  </cellXfs>
  <cellStyles count="4">
    <cellStyle name="LineTableCell" xfId="1" xr:uid="{00000000-0005-0000-0000-000000000000}"/>
    <cellStyle name="Normal" xfId="0" builtinId="0"/>
    <cellStyle name="Normal 6" xfId="3" xr:uid="{00000000-0005-0000-0000-000002000000}"/>
    <cellStyle name="Style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919883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workbookViewId="0">
      <selection activeCell="O18" sqref="O18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268" t="s">
        <v>206</v>
      </c>
      <c r="B2" s="269" t="s">
        <v>207</v>
      </c>
      <c r="C2" s="270" t="s">
        <v>208</v>
      </c>
      <c r="D2" s="270" t="s">
        <v>209</v>
      </c>
      <c r="E2" s="285" t="s">
        <v>92</v>
      </c>
      <c r="F2" s="286"/>
      <c r="G2" s="271" t="s">
        <v>210</v>
      </c>
      <c r="H2" s="270" t="s">
        <v>211</v>
      </c>
    </row>
    <row r="3" spans="1:8" s="341" customFormat="1">
      <c r="A3" s="287" t="s">
        <v>212</v>
      </c>
      <c r="B3" s="342" t="s">
        <v>215</v>
      </c>
      <c r="C3" s="343" t="s">
        <v>233</v>
      </c>
      <c r="D3" s="344" t="s">
        <v>257</v>
      </c>
      <c r="E3" s="342" t="s">
        <v>238</v>
      </c>
      <c r="F3" s="345" t="s">
        <v>214</v>
      </c>
      <c r="G3" s="345" t="s">
        <v>213</v>
      </c>
      <c r="H3" s="290" t="s">
        <v>279</v>
      </c>
    </row>
    <row r="4" spans="1:8" s="275" customFormat="1">
      <c r="A4" s="288"/>
      <c r="B4" s="342" t="s">
        <v>215</v>
      </c>
      <c r="C4" s="343" t="s">
        <v>234</v>
      </c>
      <c r="D4" s="344" t="s">
        <v>258</v>
      </c>
      <c r="E4" s="342" t="s">
        <v>239</v>
      </c>
      <c r="F4" s="345" t="s">
        <v>214</v>
      </c>
      <c r="G4" s="347" t="s">
        <v>213</v>
      </c>
      <c r="H4" s="291"/>
    </row>
    <row r="5" spans="1:8" s="275" customFormat="1">
      <c r="A5" s="288"/>
      <c r="B5" s="342" t="s">
        <v>215</v>
      </c>
      <c r="C5" s="343" t="s">
        <v>235</v>
      </c>
      <c r="D5" s="344" t="s">
        <v>259</v>
      </c>
      <c r="E5" s="342" t="s">
        <v>240</v>
      </c>
      <c r="F5" s="345" t="s">
        <v>214</v>
      </c>
      <c r="G5" s="347" t="s">
        <v>213</v>
      </c>
      <c r="H5" s="291"/>
    </row>
    <row r="6" spans="1:8" s="275" customFormat="1">
      <c r="A6" s="288"/>
      <c r="B6" s="342" t="s">
        <v>215</v>
      </c>
      <c r="C6" s="343" t="s">
        <v>236</v>
      </c>
      <c r="D6" s="344" t="s">
        <v>260</v>
      </c>
      <c r="E6" s="342" t="s">
        <v>241</v>
      </c>
      <c r="F6" s="345" t="s">
        <v>214</v>
      </c>
      <c r="G6" s="347" t="s">
        <v>213</v>
      </c>
      <c r="H6" s="291"/>
    </row>
    <row r="7" spans="1:8" s="275" customFormat="1">
      <c r="A7" s="288"/>
      <c r="B7" s="342" t="s">
        <v>215</v>
      </c>
      <c r="C7" s="343" t="s">
        <v>237</v>
      </c>
      <c r="D7" s="344" t="s">
        <v>261</v>
      </c>
      <c r="E7" s="342" t="s">
        <v>242</v>
      </c>
      <c r="F7" s="345" t="s">
        <v>214</v>
      </c>
      <c r="G7" s="345" t="s">
        <v>213</v>
      </c>
      <c r="H7" s="292"/>
    </row>
    <row r="8" spans="1:8" s="275" customFormat="1">
      <c r="A8" s="288"/>
      <c r="B8" s="342" t="s">
        <v>216</v>
      </c>
      <c r="C8" s="350" t="s">
        <v>233</v>
      </c>
      <c r="D8" s="344" t="s">
        <v>262</v>
      </c>
      <c r="E8" s="342" t="s">
        <v>243</v>
      </c>
      <c r="F8" s="346" t="s">
        <v>276</v>
      </c>
      <c r="G8" s="348" t="s">
        <v>217</v>
      </c>
      <c r="H8" s="293" t="s">
        <v>218</v>
      </c>
    </row>
    <row r="9" spans="1:8" s="275" customFormat="1">
      <c r="A9" s="288"/>
      <c r="B9" s="342" t="s">
        <v>216</v>
      </c>
      <c r="C9" s="350" t="s">
        <v>234</v>
      </c>
      <c r="D9" s="344" t="s">
        <v>263</v>
      </c>
      <c r="E9" s="342" t="s">
        <v>244</v>
      </c>
      <c r="F9" s="346" t="s">
        <v>276</v>
      </c>
      <c r="G9" s="348" t="s">
        <v>217</v>
      </c>
      <c r="H9" s="294"/>
    </row>
    <row r="10" spans="1:8" s="275" customFormat="1">
      <c r="A10" s="288"/>
      <c r="B10" s="342" t="s">
        <v>216</v>
      </c>
      <c r="C10" s="350" t="s">
        <v>235</v>
      </c>
      <c r="D10" s="344" t="s">
        <v>264</v>
      </c>
      <c r="E10" s="342" t="s">
        <v>245</v>
      </c>
      <c r="F10" s="346" t="s">
        <v>276</v>
      </c>
      <c r="G10" s="348" t="s">
        <v>217</v>
      </c>
      <c r="H10" s="294"/>
    </row>
    <row r="11" spans="1:8" s="275" customFormat="1">
      <c r="A11" s="288"/>
      <c r="B11" s="342" t="s">
        <v>216</v>
      </c>
      <c r="C11" s="350" t="s">
        <v>236</v>
      </c>
      <c r="D11" s="344" t="s">
        <v>265</v>
      </c>
      <c r="E11" s="342" t="s">
        <v>246</v>
      </c>
      <c r="F11" s="346" t="s">
        <v>276</v>
      </c>
      <c r="G11" s="348" t="s">
        <v>217</v>
      </c>
      <c r="H11" s="295"/>
    </row>
    <row r="12" spans="1:8" s="275" customFormat="1" ht="15" customHeight="1">
      <c r="A12" s="288"/>
      <c r="B12" s="342" t="s">
        <v>216</v>
      </c>
      <c r="C12" s="350" t="s">
        <v>237</v>
      </c>
      <c r="D12" s="344" t="s">
        <v>266</v>
      </c>
      <c r="E12" s="342" t="s">
        <v>247</v>
      </c>
      <c r="F12" s="346" t="s">
        <v>276</v>
      </c>
      <c r="G12" s="349" t="s">
        <v>217</v>
      </c>
      <c r="H12" s="293" t="s">
        <v>223</v>
      </c>
    </row>
    <row r="13" spans="1:8" s="275" customFormat="1">
      <c r="A13" s="288"/>
      <c r="B13" s="342" t="s">
        <v>222</v>
      </c>
      <c r="C13" s="343" t="s">
        <v>234</v>
      </c>
      <c r="D13" s="344" t="s">
        <v>267</v>
      </c>
      <c r="E13" s="342" t="s">
        <v>248</v>
      </c>
      <c r="F13" s="345" t="s">
        <v>277</v>
      </c>
      <c r="G13" s="349" t="s">
        <v>217</v>
      </c>
      <c r="H13" s="294"/>
    </row>
    <row r="14" spans="1:8" s="275" customFormat="1">
      <c r="A14" s="288"/>
      <c r="B14" s="342" t="s">
        <v>222</v>
      </c>
      <c r="C14" s="343" t="s">
        <v>235</v>
      </c>
      <c r="D14" s="344" t="s">
        <v>268</v>
      </c>
      <c r="E14" s="342" t="s">
        <v>249</v>
      </c>
      <c r="F14" s="345" t="s">
        <v>277</v>
      </c>
      <c r="G14" s="349" t="s">
        <v>217</v>
      </c>
      <c r="H14" s="294"/>
    </row>
    <row r="15" spans="1:8" s="275" customFormat="1">
      <c r="A15" s="289"/>
      <c r="B15" s="342" t="s">
        <v>222</v>
      </c>
      <c r="C15" s="343" t="s">
        <v>236</v>
      </c>
      <c r="D15" s="344" t="s">
        <v>269</v>
      </c>
      <c r="E15" s="272" t="s">
        <v>250</v>
      </c>
      <c r="F15" s="345" t="s">
        <v>277</v>
      </c>
      <c r="G15" s="278" t="s">
        <v>217</v>
      </c>
      <c r="H15" s="294"/>
    </row>
    <row r="16" spans="1:8" s="275" customFormat="1">
      <c r="A16" s="288"/>
      <c r="B16" s="272" t="s">
        <v>222</v>
      </c>
      <c r="C16" s="340" t="s">
        <v>237</v>
      </c>
      <c r="D16" s="273" t="s">
        <v>270</v>
      </c>
      <c r="E16" s="272" t="s">
        <v>251</v>
      </c>
      <c r="F16" s="345" t="s">
        <v>277</v>
      </c>
      <c r="G16" s="276" t="s">
        <v>217</v>
      </c>
      <c r="H16" s="295"/>
    </row>
    <row r="17" spans="1:8" s="275" customFormat="1" ht="15" customHeight="1">
      <c r="A17" s="288"/>
      <c r="B17" s="272" t="s">
        <v>219</v>
      </c>
      <c r="C17" s="340" t="s">
        <v>233</v>
      </c>
      <c r="D17" s="273" t="s">
        <v>271</v>
      </c>
      <c r="E17" s="272" t="s">
        <v>252</v>
      </c>
      <c r="F17" s="277" t="s">
        <v>278</v>
      </c>
      <c r="G17" s="274" t="s">
        <v>220</v>
      </c>
      <c r="H17" s="293" t="s">
        <v>221</v>
      </c>
    </row>
    <row r="18" spans="1:8" s="275" customFormat="1">
      <c r="A18" s="288"/>
      <c r="B18" s="272" t="s">
        <v>219</v>
      </c>
      <c r="C18" s="340" t="s">
        <v>234</v>
      </c>
      <c r="D18" s="273" t="s">
        <v>272</v>
      </c>
      <c r="E18" s="272" t="s">
        <v>253</v>
      </c>
      <c r="F18" s="277" t="s">
        <v>278</v>
      </c>
      <c r="G18" s="274" t="s">
        <v>220</v>
      </c>
      <c r="H18" s="294"/>
    </row>
    <row r="19" spans="1:8" s="275" customFormat="1">
      <c r="A19" s="288"/>
      <c r="B19" s="272" t="s">
        <v>219</v>
      </c>
      <c r="C19" s="340" t="s">
        <v>235</v>
      </c>
      <c r="D19" s="273" t="s">
        <v>273</v>
      </c>
      <c r="E19" s="272" t="s">
        <v>254</v>
      </c>
      <c r="F19" s="277" t="s">
        <v>278</v>
      </c>
      <c r="G19" s="274" t="s">
        <v>220</v>
      </c>
      <c r="H19" s="294"/>
    </row>
    <row r="20" spans="1:8" s="275" customFormat="1">
      <c r="A20" s="288"/>
      <c r="B20" s="272" t="s">
        <v>219</v>
      </c>
      <c r="C20" s="340" t="s">
        <v>236</v>
      </c>
      <c r="D20" s="273" t="s">
        <v>274</v>
      </c>
      <c r="E20" s="272" t="s">
        <v>255</v>
      </c>
      <c r="F20" s="277" t="s">
        <v>278</v>
      </c>
      <c r="G20" s="274" t="s">
        <v>220</v>
      </c>
      <c r="H20" s="294"/>
    </row>
    <row r="21" spans="1:8" s="275" customFormat="1">
      <c r="A21" s="288"/>
      <c r="B21" s="272" t="s">
        <v>219</v>
      </c>
      <c r="C21" s="340" t="s">
        <v>237</v>
      </c>
      <c r="D21" s="273" t="s">
        <v>275</v>
      </c>
      <c r="E21" s="272" t="s">
        <v>256</v>
      </c>
      <c r="F21" s="277" t="s">
        <v>278</v>
      </c>
      <c r="G21" s="274" t="s">
        <v>220</v>
      </c>
      <c r="H21" s="295"/>
    </row>
    <row r="23" spans="1:8">
      <c r="A23" s="279" t="s">
        <v>224</v>
      </c>
    </row>
    <row r="24" spans="1:8">
      <c r="A24" s="181" t="s">
        <v>225</v>
      </c>
    </row>
    <row r="25" spans="1:8">
      <c r="A25" s="280" t="s">
        <v>226</v>
      </c>
    </row>
    <row r="26" spans="1:8">
      <c r="A26" s="280" t="s">
        <v>227</v>
      </c>
    </row>
    <row r="27" spans="1:8" s="281" customFormat="1" ht="14.25">
      <c r="A27" s="55" t="s">
        <v>228</v>
      </c>
    </row>
    <row r="28" spans="1:8">
      <c r="A28" s="282" t="s">
        <v>229</v>
      </c>
    </row>
    <row r="29" spans="1:8">
      <c r="A29" s="283" t="s">
        <v>230</v>
      </c>
    </row>
    <row r="30" spans="1:8">
      <c r="A30" s="283" t="s">
        <v>231</v>
      </c>
    </row>
    <row r="31" spans="1:8">
      <c r="A31" s="284" t="s">
        <v>232</v>
      </c>
    </row>
  </sheetData>
  <mergeCells count="6">
    <mergeCell ref="E2:F2"/>
    <mergeCell ref="A3:A21"/>
    <mergeCell ref="H3:H7"/>
    <mergeCell ref="H8:H11"/>
    <mergeCell ref="H12:H16"/>
    <mergeCell ref="H17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8D21-837D-479B-877F-03CBA43C1F34}">
  <dimension ref="A1"/>
  <sheetViews>
    <sheetView workbookViewId="0">
      <selection sqref="A1:A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67"/>
  <sheetViews>
    <sheetView zoomScale="120" zoomScaleNormal="120" workbookViewId="0">
      <selection activeCell="A26" sqref="A26"/>
    </sheetView>
  </sheetViews>
  <sheetFormatPr defaultRowHeight="15"/>
  <cols>
    <col min="1" max="1" width="39.42578125" customWidth="1"/>
    <col min="2" max="2" width="31" customWidth="1"/>
    <col min="3" max="3" width="15.42578125" customWidth="1"/>
    <col min="4" max="4" width="16.28515625" bestFit="1" customWidth="1"/>
    <col min="5" max="5" width="19.42578125" customWidth="1"/>
    <col min="6" max="6" width="17" customWidth="1"/>
    <col min="7" max="7" width="17.28515625" customWidth="1"/>
    <col min="8" max="8" width="12.5703125" customWidth="1"/>
    <col min="9" max="9" width="18" customWidth="1"/>
    <col min="10" max="10" width="14.7109375" customWidth="1"/>
    <col min="11" max="11" width="15.7109375" customWidth="1"/>
    <col min="12" max="12" width="15.28515625" customWidth="1"/>
    <col min="13" max="13" width="13.42578125" customWidth="1"/>
    <col min="14" max="14" width="16" customWidth="1"/>
  </cols>
  <sheetData>
    <row r="1" spans="1:11" ht="15" customHeight="1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5" customHeight="1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ht="34.5" customHeight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21.75" thickBot="1">
      <c r="A6" s="181" t="s">
        <v>2</v>
      </c>
      <c r="B6"/>
      <c r="C6"/>
      <c r="D6"/>
      <c r="E6"/>
      <c r="F6"/>
      <c r="G6"/>
      <c r="H6"/>
      <c r="I6"/>
    </row>
    <row r="7" spans="1:11" s="1" customFormat="1" ht="21.75" thickBot="1">
      <c r="A7" s="178" t="s">
        <v>3</v>
      </c>
      <c r="B7" s="179"/>
      <c r="C7" s="179"/>
      <c r="D7" s="179"/>
      <c r="E7" s="179"/>
      <c r="F7" s="179"/>
      <c r="G7" s="179"/>
      <c r="H7" s="188"/>
    </row>
    <row r="8" spans="1:11" s="1" customFormat="1" ht="60.75" thickBot="1">
      <c r="A8" s="182" t="s">
        <v>4</v>
      </c>
      <c r="B8" s="183" t="s">
        <v>5</v>
      </c>
      <c r="C8" s="184" t="s">
        <v>6</v>
      </c>
      <c r="D8" s="184" t="s">
        <v>7</v>
      </c>
      <c r="E8" s="184" t="s">
        <v>8</v>
      </c>
      <c r="F8" s="184" t="s">
        <v>9</v>
      </c>
      <c r="G8" s="184" t="s">
        <v>10</v>
      </c>
      <c r="H8" s="189" t="s">
        <v>11</v>
      </c>
    </row>
    <row r="9" spans="1:11" s="1" customFormat="1" ht="21.75" thickBot="1">
      <c r="A9" s="265" t="s">
        <v>12</v>
      </c>
      <c r="B9" s="172">
        <v>45324</v>
      </c>
      <c r="C9" s="172">
        <v>45326</v>
      </c>
      <c r="D9" s="3">
        <v>45328</v>
      </c>
      <c r="E9" s="3">
        <v>45354</v>
      </c>
      <c r="F9" s="3">
        <v>45358</v>
      </c>
      <c r="G9" s="3">
        <v>45360</v>
      </c>
      <c r="H9" s="173">
        <v>45364</v>
      </c>
    </row>
    <row r="10" spans="1:11" s="1" customFormat="1" ht="21.75" thickBot="1">
      <c r="A10" s="266" t="s">
        <v>13</v>
      </c>
      <c r="B10" s="123">
        <v>45331</v>
      </c>
      <c r="C10" s="123">
        <v>45333</v>
      </c>
      <c r="D10" s="6">
        <v>45335</v>
      </c>
      <c r="E10" s="6">
        <v>45361</v>
      </c>
      <c r="F10" s="6">
        <v>45365</v>
      </c>
      <c r="G10" s="6">
        <v>45367</v>
      </c>
      <c r="H10" s="174">
        <v>45371</v>
      </c>
    </row>
    <row r="11" spans="1:11" s="1" customFormat="1" ht="21">
      <c r="A11" s="202" t="s">
        <v>14</v>
      </c>
      <c r="B11" s="123">
        <v>45338</v>
      </c>
      <c r="C11" s="123">
        <v>45340</v>
      </c>
      <c r="D11" s="6">
        <v>45342</v>
      </c>
      <c r="E11" s="6">
        <v>45368</v>
      </c>
      <c r="F11" s="6">
        <v>45372</v>
      </c>
      <c r="G11" s="6">
        <v>45374</v>
      </c>
      <c r="H11" s="174">
        <v>45378</v>
      </c>
    </row>
    <row r="12" spans="1:11" s="1" customFormat="1" ht="21.75" thickBot="1">
      <c r="A12" s="203" t="s">
        <v>15</v>
      </c>
      <c r="B12" s="124">
        <v>45345</v>
      </c>
      <c r="C12" s="124">
        <v>45347</v>
      </c>
      <c r="D12" s="125">
        <v>45349</v>
      </c>
      <c r="E12" s="125">
        <v>45375</v>
      </c>
      <c r="F12" s="125">
        <v>45379</v>
      </c>
      <c r="G12" s="125">
        <v>45381</v>
      </c>
      <c r="H12" s="204">
        <v>45385</v>
      </c>
    </row>
    <row r="13" spans="1:11" s="1" customFormat="1" ht="21">
      <c r="A13"/>
      <c r="B13"/>
      <c r="C13" s="176"/>
      <c r="D13" s="176"/>
      <c r="E13" s="176"/>
      <c r="F13" s="176"/>
      <c r="G13" s="176"/>
      <c r="H13" s="177"/>
      <c r="I13"/>
    </row>
    <row r="14" spans="1:11" s="1" customFormat="1" ht="21.75" thickBot="1">
      <c r="A14"/>
      <c r="B14"/>
      <c r="C14" s="176"/>
      <c r="D14" s="176"/>
      <c r="E14" s="176"/>
      <c r="F14" s="176"/>
      <c r="G14" s="176"/>
      <c r="H14" s="177"/>
      <c r="I14"/>
    </row>
    <row r="15" spans="1:11" s="1" customFormat="1" ht="21.75" thickBot="1">
      <c r="A15" s="180" t="s">
        <v>16</v>
      </c>
      <c r="B15" s="180"/>
      <c r="C15" s="190"/>
      <c r="D15" s="190"/>
      <c r="E15" s="190"/>
      <c r="F15" s="190"/>
      <c r="G15" s="191"/>
      <c r="H15" s="177"/>
    </row>
    <row r="16" spans="1:11" s="1" customFormat="1" ht="32.25">
      <c r="A16" s="185" t="s">
        <v>4</v>
      </c>
      <c r="B16" s="175" t="s">
        <v>17</v>
      </c>
      <c r="C16" s="186" t="s">
        <v>6</v>
      </c>
      <c r="D16" s="186" t="s">
        <v>7</v>
      </c>
      <c r="E16" s="186" t="s">
        <v>18</v>
      </c>
      <c r="F16" s="186" t="s">
        <v>11</v>
      </c>
      <c r="G16" s="187" t="s">
        <v>19</v>
      </c>
      <c r="H16" s="177"/>
    </row>
    <row r="17" spans="1:8" s="1" customFormat="1" ht="21">
      <c r="A17" s="192" t="s">
        <v>20</v>
      </c>
      <c r="B17" s="123">
        <v>45324</v>
      </c>
      <c r="C17" s="123">
        <v>45325</v>
      </c>
      <c r="D17" s="123">
        <v>45329</v>
      </c>
      <c r="E17" s="6">
        <v>45330</v>
      </c>
      <c r="F17" s="6">
        <v>45335</v>
      </c>
      <c r="G17" s="6">
        <v>45339</v>
      </c>
      <c r="H17" s="177"/>
    </row>
    <row r="18" spans="1:8" s="1" customFormat="1" ht="21">
      <c r="A18" s="192" t="s">
        <v>21</v>
      </c>
      <c r="B18" s="123">
        <v>45331</v>
      </c>
      <c r="C18" s="123">
        <v>45332</v>
      </c>
      <c r="D18" s="123">
        <v>45335</v>
      </c>
      <c r="E18" s="6">
        <v>45365</v>
      </c>
      <c r="F18" s="6">
        <v>45370</v>
      </c>
      <c r="G18" s="6">
        <v>45373</v>
      </c>
      <c r="H18" s="177"/>
    </row>
    <row r="19" spans="1:8" s="1" customFormat="1" ht="21">
      <c r="A19" s="192" t="s">
        <v>22</v>
      </c>
      <c r="B19" s="123">
        <v>45338</v>
      </c>
      <c r="C19" s="123">
        <v>45339</v>
      </c>
      <c r="D19" s="123">
        <v>45341</v>
      </c>
      <c r="E19" s="6">
        <v>45372</v>
      </c>
      <c r="F19" s="6">
        <v>45377</v>
      </c>
      <c r="G19" s="6">
        <v>45380</v>
      </c>
      <c r="H19" s="177"/>
    </row>
    <row r="20" spans="1:8" s="1" customFormat="1" ht="21">
      <c r="A20" s="192" t="s">
        <v>23</v>
      </c>
      <c r="B20" s="123">
        <v>45345</v>
      </c>
      <c r="C20" s="123">
        <v>45346</v>
      </c>
      <c r="D20" s="123">
        <v>45348</v>
      </c>
      <c r="E20" s="6">
        <v>45379</v>
      </c>
      <c r="F20" s="6">
        <v>45384</v>
      </c>
      <c r="G20" s="6">
        <v>45387</v>
      </c>
      <c r="H20" s="177"/>
    </row>
    <row r="21" spans="1:8" s="1" customFormat="1" ht="21">
      <c r="A21" s="176"/>
      <c r="B21"/>
      <c r="C21" s="176"/>
      <c r="D21" s="176"/>
      <c r="E21" s="176"/>
      <c r="F21" s="176"/>
      <c r="G21" s="176"/>
      <c r="H21" s="177"/>
    </row>
    <row r="22" spans="1:8" s="1" customFormat="1" ht="21.75" thickBot="1">
      <c r="A22" s="176"/>
      <c r="B22"/>
      <c r="C22" s="176"/>
      <c r="D22" s="176"/>
      <c r="E22" s="176"/>
      <c r="F22" s="176"/>
      <c r="G22" s="176"/>
      <c r="H22" s="177"/>
    </row>
    <row r="23" spans="1:8" s="1" customFormat="1" ht="21" customHeight="1">
      <c r="A23" s="310" t="s">
        <v>24</v>
      </c>
      <c r="B23" s="311"/>
      <c r="C23" s="311"/>
      <c r="D23" s="311"/>
      <c r="E23" s="311"/>
      <c r="F23" s="237"/>
      <c r="G23" s="237"/>
      <c r="H23" s="238"/>
    </row>
    <row r="24" spans="1:8" s="1" customFormat="1" ht="45">
      <c r="A24" s="239" t="s">
        <v>4</v>
      </c>
      <c r="B24" s="240" t="s">
        <v>25</v>
      </c>
      <c r="C24" s="240" t="s">
        <v>26</v>
      </c>
      <c r="D24" s="240" t="s">
        <v>7</v>
      </c>
      <c r="E24" s="240" t="s">
        <v>27</v>
      </c>
      <c r="F24" s="240" t="s">
        <v>28</v>
      </c>
      <c r="G24" s="240" t="s">
        <v>29</v>
      </c>
      <c r="H24" s="240" t="s">
        <v>30</v>
      </c>
    </row>
    <row r="25" spans="1:8" s="1" customFormat="1" ht="21.75" thickBot="1">
      <c r="A25" s="262" t="s">
        <v>31</v>
      </c>
      <c r="B25" s="263">
        <f>D25-3</f>
        <v>44960</v>
      </c>
      <c r="C25" s="264">
        <f>B25+1</f>
        <v>44961</v>
      </c>
      <c r="D25" s="264">
        <v>44963</v>
      </c>
      <c r="E25" s="3">
        <f>D25+27</f>
        <v>44990</v>
      </c>
      <c r="F25" s="3">
        <f>E25+3</f>
        <v>44993</v>
      </c>
      <c r="G25" s="3">
        <f>F25+4</f>
        <v>44997</v>
      </c>
      <c r="H25" s="241">
        <f>G25+3</f>
        <v>45000</v>
      </c>
    </row>
    <row r="26" spans="1:8" s="1" customFormat="1" ht="21.75" thickBot="1">
      <c r="A26" s="242" t="s">
        <v>32</v>
      </c>
      <c r="B26" s="243">
        <f>D26-3</f>
        <v>44966</v>
      </c>
      <c r="C26" s="34">
        <f>B26+3</f>
        <v>44969</v>
      </c>
      <c r="D26" s="34">
        <v>44969</v>
      </c>
      <c r="E26" s="6">
        <f>D26+27</f>
        <v>44996</v>
      </c>
      <c r="F26" s="6">
        <f>E26+4</f>
        <v>45000</v>
      </c>
      <c r="G26" s="6">
        <f>F26+4</f>
        <v>45004</v>
      </c>
      <c r="H26" s="244">
        <f>G26+3</f>
        <v>45007</v>
      </c>
    </row>
    <row r="27" spans="1:8" s="1" customFormat="1" ht="21">
      <c r="A27" s="245" t="s">
        <v>33</v>
      </c>
      <c r="B27" s="246">
        <f>D27-3</f>
        <v>44980</v>
      </c>
      <c r="C27" s="247">
        <f>B27+2</f>
        <v>44982</v>
      </c>
      <c r="D27" s="247">
        <v>44983</v>
      </c>
      <c r="E27" s="125">
        <f>D27+27</f>
        <v>45010</v>
      </c>
      <c r="F27" s="125">
        <f>E27+4</f>
        <v>45014</v>
      </c>
      <c r="G27" s="125">
        <f>F27+4</f>
        <v>45018</v>
      </c>
      <c r="H27" s="244">
        <f>G27+4</f>
        <v>45022</v>
      </c>
    </row>
    <row r="28" spans="1:8" s="1" customFormat="1" ht="21">
      <c r="A28"/>
      <c r="B28"/>
      <c r="C28"/>
      <c r="D28"/>
      <c r="E28"/>
      <c r="F28"/>
      <c r="G28"/>
      <c r="H28"/>
    </row>
    <row r="29" spans="1:8" s="1" customFormat="1" ht="21.75" thickBot="1">
      <c r="A29"/>
      <c r="B29"/>
      <c r="C29"/>
      <c r="D29"/>
      <c r="E29"/>
      <c r="F29"/>
      <c r="G29"/>
      <c r="H29"/>
    </row>
    <row r="30" spans="1:8" s="1" customFormat="1" ht="21.75" thickBot="1">
      <c r="A30" s="180" t="s">
        <v>34</v>
      </c>
      <c r="B30" s="193"/>
      <c r="C30" s="193"/>
      <c r="D30" s="193"/>
      <c r="E30" s="194"/>
      <c r="F30"/>
      <c r="G30"/>
      <c r="H30"/>
    </row>
    <row r="31" spans="1:8" s="1" customFormat="1" ht="30.75" thickBot="1">
      <c r="A31" s="195" t="s">
        <v>4</v>
      </c>
      <c r="B31" s="196" t="s">
        <v>35</v>
      </c>
      <c r="C31" s="196" t="s">
        <v>36</v>
      </c>
      <c r="D31" s="197" t="s">
        <v>7</v>
      </c>
      <c r="E31" s="197" t="s">
        <v>37</v>
      </c>
      <c r="F31"/>
      <c r="G31"/>
      <c r="H31"/>
    </row>
    <row r="32" spans="1:8" s="1" customFormat="1" ht="21.75" thickBot="1">
      <c r="A32" s="198" t="s">
        <v>38</v>
      </c>
      <c r="B32" s="199">
        <v>45317</v>
      </c>
      <c r="C32" s="200">
        <v>45318</v>
      </c>
      <c r="D32" s="200">
        <v>45320</v>
      </c>
      <c r="E32" s="200">
        <v>45334</v>
      </c>
      <c r="F32" s="2"/>
      <c r="G32" s="2"/>
    </row>
    <row r="33" spans="1:11" s="1" customFormat="1" ht="21.75" thickBot="1">
      <c r="A33" s="198" t="s">
        <v>39</v>
      </c>
      <c r="B33" s="201">
        <v>45324</v>
      </c>
      <c r="C33" s="201">
        <v>45325</v>
      </c>
      <c r="D33" s="201">
        <v>45327</v>
      </c>
      <c r="E33" s="201">
        <v>45341</v>
      </c>
      <c r="F33" s="2"/>
      <c r="G33" s="2"/>
    </row>
    <row r="34" spans="1:11" s="1" customFormat="1" ht="21.75" thickBot="1">
      <c r="A34" s="198" t="s">
        <v>40</v>
      </c>
      <c r="B34" s="201">
        <v>45331</v>
      </c>
      <c r="C34" s="201">
        <v>45332</v>
      </c>
      <c r="D34" s="201">
        <v>45334</v>
      </c>
      <c r="E34" s="201">
        <v>45348</v>
      </c>
      <c r="F34" s="2"/>
      <c r="G34" s="2"/>
    </row>
    <row r="35" spans="1:11" s="1" customFormat="1" ht="21.75" thickBot="1">
      <c r="A35" s="198" t="s">
        <v>41</v>
      </c>
      <c r="B35" s="201">
        <v>45338</v>
      </c>
      <c r="C35" s="201">
        <v>45339</v>
      </c>
      <c r="D35" s="201">
        <v>45341</v>
      </c>
      <c r="E35" s="201">
        <v>45355</v>
      </c>
      <c r="F35" s="2"/>
      <c r="G35" s="2"/>
    </row>
    <row r="36" spans="1:11" s="1" customFormat="1" ht="21">
      <c r="A36" s="154"/>
      <c r="B36" s="31"/>
      <c r="C36" s="31"/>
      <c r="D36" s="31"/>
      <c r="E36" s="31"/>
      <c r="F36" s="31"/>
      <c r="G36" s="31"/>
      <c r="H36" s="31"/>
    </row>
    <row r="38" spans="1:11">
      <c r="A38" s="75" t="s">
        <v>42</v>
      </c>
      <c r="B38" s="75"/>
      <c r="C38" s="75"/>
      <c r="D38" s="75"/>
      <c r="E38" s="75"/>
      <c r="F38" s="75"/>
      <c r="G38" s="75"/>
      <c r="H38" s="75"/>
      <c r="I38" s="75"/>
      <c r="K38" s="106"/>
    </row>
    <row r="39" spans="1:11" ht="30">
      <c r="A39" s="101" t="s">
        <v>4</v>
      </c>
      <c r="B39" s="105" t="s">
        <v>43</v>
      </c>
      <c r="C39" s="105" t="s">
        <v>44</v>
      </c>
      <c r="D39" s="105" t="s">
        <v>7</v>
      </c>
      <c r="E39" s="105" t="s">
        <v>45</v>
      </c>
      <c r="F39" s="105" t="s">
        <v>46</v>
      </c>
      <c r="G39" s="105" t="s">
        <v>47</v>
      </c>
      <c r="H39" s="105" t="s">
        <v>48</v>
      </c>
      <c r="I39" s="105" t="s">
        <v>49</v>
      </c>
    </row>
    <row r="40" spans="1:11">
      <c r="A40" s="102" t="s">
        <v>50</v>
      </c>
      <c r="B40" s="6">
        <v>45324</v>
      </c>
      <c r="C40" s="21">
        <f>B40+1</f>
        <v>45325</v>
      </c>
      <c r="D40" s="34">
        <f>B40+4</f>
        <v>45328</v>
      </c>
      <c r="E40" s="21">
        <f>D40+35</f>
        <v>45363</v>
      </c>
      <c r="F40" s="21">
        <f>D40+37</f>
        <v>45365</v>
      </c>
      <c r="G40" s="21">
        <f>D40+42</f>
        <v>45370</v>
      </c>
      <c r="H40" s="21">
        <f>D40+45</f>
        <v>45373</v>
      </c>
      <c r="I40" s="107">
        <f>D40+49</f>
        <v>45377</v>
      </c>
    </row>
    <row r="41" spans="1:11">
      <c r="A41" s="102" t="s">
        <v>51</v>
      </c>
      <c r="B41" s="6">
        <f>B40+7</f>
        <v>45331</v>
      </c>
      <c r="C41" s="21">
        <f>B41+1</f>
        <v>45332</v>
      </c>
      <c r="D41" s="34">
        <f>B41+4</f>
        <v>45335</v>
      </c>
      <c r="E41" s="21">
        <f>D41+35</f>
        <v>45370</v>
      </c>
      <c r="F41" s="21">
        <f>D41+37</f>
        <v>45372</v>
      </c>
      <c r="G41" s="21">
        <f>D41+42</f>
        <v>45377</v>
      </c>
      <c r="H41" s="21">
        <f>D41+45</f>
        <v>45380</v>
      </c>
      <c r="I41" s="107">
        <f>D41+49</f>
        <v>45384</v>
      </c>
    </row>
    <row r="42" spans="1:11" ht="30">
      <c r="A42" s="103" t="s">
        <v>52</v>
      </c>
      <c r="B42" s="6">
        <f>B41+7</f>
        <v>45338</v>
      </c>
      <c r="C42" s="21">
        <f>B42+1</f>
        <v>45339</v>
      </c>
      <c r="D42" s="34">
        <f t="shared" ref="D42:D43" si="0">B42+4</f>
        <v>45342</v>
      </c>
      <c r="E42" s="21">
        <f>D42+35</f>
        <v>45377</v>
      </c>
      <c r="F42" s="21">
        <f>D42+37</f>
        <v>45379</v>
      </c>
      <c r="G42" s="21">
        <f>D42+42</f>
        <v>45384</v>
      </c>
      <c r="H42" s="21">
        <f>D42+45</f>
        <v>45387</v>
      </c>
      <c r="I42" s="108">
        <f>D42+49</f>
        <v>45391</v>
      </c>
    </row>
    <row r="43" spans="1:11" ht="16.5" customHeight="1">
      <c r="A43" s="104" t="s">
        <v>53</v>
      </c>
      <c r="B43" s="21">
        <f>B42+7</f>
        <v>45345</v>
      </c>
      <c r="C43" s="21">
        <f>B43+1</f>
        <v>45346</v>
      </c>
      <c r="D43" s="34">
        <f t="shared" si="0"/>
        <v>45349</v>
      </c>
      <c r="E43" s="21">
        <f>D43+35</f>
        <v>45384</v>
      </c>
      <c r="F43" s="21">
        <f>D43+37</f>
        <v>45386</v>
      </c>
      <c r="G43" s="21">
        <f>D43+42</f>
        <v>45391</v>
      </c>
      <c r="H43" s="21">
        <f>D43+45</f>
        <v>45394</v>
      </c>
      <c r="I43" s="108">
        <f>D43+49</f>
        <v>45398</v>
      </c>
    </row>
    <row r="44" spans="1:11">
      <c r="A44" s="56"/>
      <c r="B44" s="56"/>
      <c r="C44" s="56"/>
      <c r="D44" s="56"/>
      <c r="E44" s="56"/>
      <c r="F44" s="56"/>
      <c r="G44" s="56"/>
      <c r="H44" s="56"/>
      <c r="I44" s="56"/>
    </row>
    <row r="45" spans="1:11" ht="18">
      <c r="A45" s="308" t="s">
        <v>54</v>
      </c>
      <c r="B45" s="309"/>
      <c r="C45" s="309"/>
      <c r="D45" s="309"/>
      <c r="E45" s="309"/>
      <c r="F45" s="309"/>
      <c r="G45" s="309"/>
      <c r="H45" s="309"/>
      <c r="I45" s="309"/>
    </row>
    <row r="46" spans="1:11" ht="30">
      <c r="A46" s="126" t="s">
        <v>4</v>
      </c>
      <c r="B46" s="127" t="s">
        <v>55</v>
      </c>
      <c r="C46" s="127" t="s">
        <v>36</v>
      </c>
      <c r="D46" s="127" t="s">
        <v>7</v>
      </c>
      <c r="E46" s="128" t="s">
        <v>56</v>
      </c>
      <c r="F46" s="128" t="s">
        <v>57</v>
      </c>
      <c r="G46" s="128" t="s">
        <v>58</v>
      </c>
      <c r="H46" s="128" t="s">
        <v>59</v>
      </c>
      <c r="I46" s="100" t="s">
        <v>60</v>
      </c>
    </row>
    <row r="47" spans="1:11" ht="15.75">
      <c r="A47" s="206" t="s">
        <v>61</v>
      </c>
      <c r="B47" s="6">
        <v>45324</v>
      </c>
      <c r="C47" s="21">
        <f>B47</f>
        <v>45324</v>
      </c>
      <c r="D47" s="6">
        <f>B47+2</f>
        <v>45326</v>
      </c>
      <c r="E47" s="6">
        <f>D47+22</f>
        <v>45348</v>
      </c>
      <c r="F47" s="6">
        <f>D47+23</f>
        <v>45349</v>
      </c>
      <c r="G47" s="6">
        <f>D47+31</f>
        <v>45357</v>
      </c>
      <c r="H47" s="6">
        <f>D47+34</f>
        <v>45360</v>
      </c>
      <c r="I47" s="6">
        <f>H47+1</f>
        <v>45361</v>
      </c>
    </row>
    <row r="48" spans="1:11" ht="15.75">
      <c r="A48" s="91" t="s">
        <v>62</v>
      </c>
      <c r="B48" s="205">
        <f>B47+7</f>
        <v>45331</v>
      </c>
      <c r="C48" s="21">
        <f t="shared" ref="C48:C50" si="1">B48</f>
        <v>45331</v>
      </c>
      <c r="D48" s="6">
        <f t="shared" ref="D48:D50" si="2">B48+2</f>
        <v>45333</v>
      </c>
      <c r="E48" s="6">
        <f t="shared" ref="E48:E50" si="3">D48+22</f>
        <v>45355</v>
      </c>
      <c r="F48" s="6">
        <f t="shared" ref="F48:F50" si="4">D48+23</f>
        <v>45356</v>
      </c>
      <c r="G48" s="6">
        <f>D48+31</f>
        <v>45364</v>
      </c>
      <c r="H48" s="6">
        <f>D48+34</f>
        <v>45367</v>
      </c>
      <c r="I48" s="6">
        <f>H48+1</f>
        <v>45368</v>
      </c>
    </row>
    <row r="49" spans="1:14" ht="15.75">
      <c r="A49" s="91" t="s">
        <v>63</v>
      </c>
      <c r="B49" s="205">
        <f t="shared" ref="B49:B50" si="5">B48+7</f>
        <v>45338</v>
      </c>
      <c r="C49" s="21">
        <f t="shared" si="1"/>
        <v>45338</v>
      </c>
      <c r="D49" s="6">
        <f t="shared" si="2"/>
        <v>45340</v>
      </c>
      <c r="E49" s="6">
        <f t="shared" si="3"/>
        <v>45362</v>
      </c>
      <c r="F49" s="6">
        <f t="shared" si="4"/>
        <v>45363</v>
      </c>
      <c r="G49" s="6">
        <f>D49+31</f>
        <v>45371</v>
      </c>
      <c r="H49" s="6">
        <f>D49+34</f>
        <v>45374</v>
      </c>
      <c r="I49" s="6">
        <f>H49+1</f>
        <v>45375</v>
      </c>
    </row>
    <row r="50" spans="1:14" ht="15.75">
      <c r="A50" s="91" t="s">
        <v>64</v>
      </c>
      <c r="B50" s="205">
        <f t="shared" si="5"/>
        <v>45345</v>
      </c>
      <c r="C50" s="21">
        <f t="shared" si="1"/>
        <v>45345</v>
      </c>
      <c r="D50" s="6">
        <f t="shared" si="2"/>
        <v>45347</v>
      </c>
      <c r="E50" s="6">
        <f t="shared" si="3"/>
        <v>45369</v>
      </c>
      <c r="F50" s="6">
        <f t="shared" si="4"/>
        <v>45370</v>
      </c>
      <c r="G50" s="6">
        <f>D50+31</f>
        <v>45378</v>
      </c>
      <c r="H50" s="6">
        <f>D50+34</f>
        <v>45381</v>
      </c>
      <c r="I50" s="6">
        <f>H50+1</f>
        <v>45382</v>
      </c>
    </row>
    <row r="52" spans="1:14" ht="15.75" thickBot="1">
      <c r="E52" s="167"/>
    </row>
    <row r="53" spans="1:14" ht="18">
      <c r="A53" s="304" t="s">
        <v>65</v>
      </c>
      <c r="B53" s="305"/>
      <c r="C53" s="305"/>
      <c r="D53" s="305"/>
      <c r="E53" s="305"/>
      <c r="F53" s="305"/>
      <c r="G53" s="305"/>
      <c r="H53" s="305"/>
      <c r="I53" s="306"/>
    </row>
    <row r="54" spans="1:14" ht="15.75">
      <c r="A54" s="207" t="s">
        <v>4</v>
      </c>
      <c r="B54" s="208" t="s">
        <v>66</v>
      </c>
      <c r="C54" s="209" t="s">
        <v>36</v>
      </c>
      <c r="D54" s="209" t="s">
        <v>7</v>
      </c>
      <c r="E54" s="210" t="s">
        <v>67</v>
      </c>
      <c r="F54" s="210" t="s">
        <v>68</v>
      </c>
      <c r="G54" s="210" t="s">
        <v>69</v>
      </c>
      <c r="H54" s="210" t="s">
        <v>70</v>
      </c>
      <c r="I54" s="210" t="s">
        <v>71</v>
      </c>
    </row>
    <row r="55" spans="1:14" ht="17.25">
      <c r="A55" s="211" t="s">
        <v>72</v>
      </c>
      <c r="B55" s="51">
        <f>D55-3</f>
        <v>45320</v>
      </c>
      <c r="C55" s="212" t="s">
        <v>73</v>
      </c>
      <c r="D55" s="51">
        <v>45323</v>
      </c>
      <c r="E55" s="51">
        <f>D55+17</f>
        <v>45340</v>
      </c>
      <c r="F55" s="51">
        <f>D55+23</f>
        <v>45346</v>
      </c>
      <c r="G55" s="51">
        <f>D55+26</f>
        <v>45349</v>
      </c>
      <c r="H55" s="51">
        <f>D55+29</f>
        <v>45352</v>
      </c>
      <c r="I55" s="51">
        <f>D55+34</f>
        <v>45357</v>
      </c>
    </row>
    <row r="56" spans="1:14" ht="17.25">
      <c r="A56" s="211" t="s">
        <v>74</v>
      </c>
      <c r="B56" s="51">
        <f t="shared" ref="B56:B58" si="6">D56-3</f>
        <v>45326</v>
      </c>
      <c r="C56" s="212" t="s">
        <v>73</v>
      </c>
      <c r="D56" s="51">
        <v>45329</v>
      </c>
      <c r="E56" s="51">
        <f>D56+17</f>
        <v>45346</v>
      </c>
      <c r="F56" s="51">
        <f>D56+23</f>
        <v>45352</v>
      </c>
      <c r="G56" s="51">
        <f>D56+26</f>
        <v>45355</v>
      </c>
      <c r="H56" s="51">
        <f>D56+29</f>
        <v>45358</v>
      </c>
      <c r="I56" s="51">
        <f>D56+34</f>
        <v>45363</v>
      </c>
    </row>
    <row r="57" spans="1:14" ht="17.25">
      <c r="A57" s="211" t="s">
        <v>75</v>
      </c>
      <c r="B57" s="51">
        <f t="shared" si="6"/>
        <v>45334</v>
      </c>
      <c r="C57" s="212" t="s">
        <v>73</v>
      </c>
      <c r="D57" s="51">
        <v>45337</v>
      </c>
      <c r="E57" s="51">
        <f>D57+17</f>
        <v>45354</v>
      </c>
      <c r="F57" s="51">
        <f>D57+23</f>
        <v>45360</v>
      </c>
      <c r="G57" s="51">
        <f>D57+26</f>
        <v>45363</v>
      </c>
      <c r="H57" s="51">
        <f>D57+29</f>
        <v>45366</v>
      </c>
      <c r="I57" s="51">
        <f>D57+34</f>
        <v>45371</v>
      </c>
    </row>
    <row r="58" spans="1:14" ht="17.25">
      <c r="A58" s="91" t="s">
        <v>76</v>
      </c>
      <c r="B58" s="51">
        <f t="shared" si="6"/>
        <v>45341</v>
      </c>
      <c r="C58" s="212" t="s">
        <v>73</v>
      </c>
      <c r="D58" s="51">
        <v>45344</v>
      </c>
      <c r="E58" s="51">
        <f>D58+17</f>
        <v>45361</v>
      </c>
      <c r="F58" s="51">
        <f>D58+23</f>
        <v>45367</v>
      </c>
      <c r="G58" s="51">
        <f>D58+26</f>
        <v>45370</v>
      </c>
      <c r="H58" s="51">
        <f>D58+29</f>
        <v>45373</v>
      </c>
      <c r="I58" s="51">
        <f>D58+34</f>
        <v>45378</v>
      </c>
    </row>
    <row r="59" spans="1:14" ht="15.75">
      <c r="A59" s="64"/>
    </row>
    <row r="62" spans="1:14" ht="23.25">
      <c r="A62" s="312" t="s">
        <v>77</v>
      </c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4"/>
    </row>
    <row r="63" spans="1:14">
      <c r="A63" s="300" t="s">
        <v>78</v>
      </c>
      <c r="B63" s="302" t="s">
        <v>79</v>
      </c>
      <c r="C63" s="298" t="s">
        <v>80</v>
      </c>
      <c r="D63" s="299"/>
      <c r="E63" s="298" t="s">
        <v>81</v>
      </c>
      <c r="F63" s="299"/>
      <c r="G63" s="298" t="s">
        <v>82</v>
      </c>
      <c r="H63" s="299"/>
      <c r="I63" s="296" t="s">
        <v>83</v>
      </c>
      <c r="J63" s="297"/>
      <c r="K63" s="296" t="s">
        <v>84</v>
      </c>
      <c r="L63" s="297"/>
      <c r="M63" s="296" t="s">
        <v>45</v>
      </c>
      <c r="N63" s="297"/>
    </row>
    <row r="64" spans="1:14">
      <c r="A64" s="300"/>
      <c r="B64" s="302"/>
      <c r="C64" s="298" t="s">
        <v>85</v>
      </c>
      <c r="D64" s="299"/>
      <c r="E64" s="298" t="s">
        <v>86</v>
      </c>
      <c r="F64" s="299"/>
      <c r="G64" s="298" t="s">
        <v>87</v>
      </c>
      <c r="H64" s="299"/>
      <c r="I64" s="296" t="s">
        <v>88</v>
      </c>
      <c r="J64" s="297"/>
      <c r="K64" s="296" t="s">
        <v>89</v>
      </c>
      <c r="L64" s="297"/>
      <c r="M64" s="296" t="s">
        <v>90</v>
      </c>
      <c r="N64" s="297"/>
    </row>
    <row r="65" spans="1:14">
      <c r="A65" s="301"/>
      <c r="B65" s="303"/>
      <c r="C65" s="224" t="s">
        <v>91</v>
      </c>
      <c r="D65" s="224" t="s">
        <v>92</v>
      </c>
      <c r="E65" s="224" t="s">
        <v>91</v>
      </c>
      <c r="F65" s="224" t="s">
        <v>92</v>
      </c>
      <c r="G65" s="224" t="s">
        <v>91</v>
      </c>
      <c r="H65" s="224" t="s">
        <v>92</v>
      </c>
      <c r="I65" s="224" t="s">
        <v>91</v>
      </c>
      <c r="J65" s="224" t="s">
        <v>92</v>
      </c>
      <c r="K65" s="224" t="s">
        <v>91</v>
      </c>
      <c r="L65" s="224" t="s">
        <v>92</v>
      </c>
      <c r="M65" s="224" t="s">
        <v>91</v>
      </c>
      <c r="N65" s="224" t="s">
        <v>92</v>
      </c>
    </row>
    <row r="66" spans="1:14">
      <c r="A66" s="223" t="s">
        <v>64</v>
      </c>
      <c r="B66" s="225">
        <v>45331.666666666664</v>
      </c>
      <c r="C66" s="226">
        <v>45332</v>
      </c>
      <c r="D66" s="226">
        <v>45333</v>
      </c>
      <c r="E66" s="226">
        <v>45333</v>
      </c>
      <c r="F66" s="226">
        <v>45334</v>
      </c>
      <c r="G66" s="226">
        <v>45337</v>
      </c>
      <c r="H66" s="226">
        <v>45338</v>
      </c>
      <c r="I66" s="226">
        <v>45371</v>
      </c>
      <c r="J66" s="226">
        <v>45373</v>
      </c>
      <c r="K66" s="226">
        <v>45374</v>
      </c>
      <c r="L66" s="226">
        <v>45377</v>
      </c>
      <c r="M66" s="226">
        <v>45379</v>
      </c>
      <c r="N66" s="226">
        <v>45353</v>
      </c>
    </row>
    <row r="67" spans="1:14">
      <c r="A67" s="223" t="s">
        <v>64</v>
      </c>
      <c r="B67" s="227">
        <v>45345.666666666664</v>
      </c>
      <c r="C67" s="228">
        <v>45346</v>
      </c>
      <c r="D67" s="228">
        <v>45347</v>
      </c>
      <c r="E67" s="228">
        <v>45347</v>
      </c>
      <c r="F67" s="228">
        <v>45348</v>
      </c>
      <c r="G67" s="228">
        <v>45351</v>
      </c>
      <c r="H67" s="228">
        <v>45352</v>
      </c>
      <c r="I67" s="228">
        <v>45385</v>
      </c>
      <c r="J67" s="228">
        <v>45387</v>
      </c>
      <c r="K67" s="228">
        <v>45388</v>
      </c>
      <c r="L67" s="228">
        <v>45391</v>
      </c>
      <c r="M67" s="228">
        <v>45393</v>
      </c>
      <c r="N67" s="228">
        <v>45396</v>
      </c>
    </row>
  </sheetData>
  <mergeCells count="19">
    <mergeCell ref="A53:I53"/>
    <mergeCell ref="A1:K4"/>
    <mergeCell ref="A45:I45"/>
    <mergeCell ref="A23:E23"/>
    <mergeCell ref="A62:N62"/>
    <mergeCell ref="A63:A65"/>
    <mergeCell ref="B63:B65"/>
    <mergeCell ref="C63:D63"/>
    <mergeCell ref="E63:F63"/>
    <mergeCell ref="G63:H63"/>
    <mergeCell ref="I63:J63"/>
    <mergeCell ref="K63:L63"/>
    <mergeCell ref="M63:N63"/>
    <mergeCell ref="C64:D64"/>
    <mergeCell ref="E64:F64"/>
    <mergeCell ref="G64:H64"/>
    <mergeCell ref="I64:J64"/>
    <mergeCell ref="K64:L64"/>
    <mergeCell ref="M64:N64"/>
  </mergeCells>
  <phoneticPr fontId="41" type="noConversion"/>
  <pageMargins left="0.7" right="0.7" top="0.75" bottom="0.75" header="0.3" footer="0.3"/>
  <pageSetup scale="38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120"/>
  <sheetViews>
    <sheetView topLeftCell="A60" zoomScale="110" zoomScaleNormal="110" workbookViewId="0">
      <selection activeCell="P66" sqref="P66"/>
    </sheetView>
  </sheetViews>
  <sheetFormatPr defaultRowHeight="15"/>
  <cols>
    <col min="1" max="1" width="46.42578125" customWidth="1"/>
    <col min="2" max="2" width="19.42578125" customWidth="1"/>
    <col min="3" max="3" width="21" customWidth="1"/>
    <col min="4" max="4" width="16.5703125" bestFit="1" customWidth="1"/>
    <col min="5" max="5" width="27.7109375" bestFit="1" customWidth="1"/>
    <col min="6" max="6" width="27.42578125" bestFit="1" customWidth="1"/>
    <col min="7" max="7" width="21.7109375" customWidth="1"/>
    <col min="8" max="8" width="22" customWidth="1"/>
    <col min="9" max="9" width="11.28515625" customWidth="1"/>
    <col min="10" max="10" width="11" customWidth="1"/>
    <col min="11" max="11" width="21" customWidth="1"/>
  </cols>
  <sheetData>
    <row r="1" spans="1:8" ht="15" customHeight="1">
      <c r="A1" s="317" t="s">
        <v>93</v>
      </c>
      <c r="B1" s="317"/>
      <c r="C1" s="317"/>
      <c r="D1" s="317"/>
      <c r="E1" s="317"/>
      <c r="F1" s="317"/>
      <c r="G1" s="317"/>
    </row>
    <row r="2" spans="1:8" ht="15" customHeight="1">
      <c r="A2" s="317"/>
      <c r="B2" s="317"/>
      <c r="C2" s="317"/>
      <c r="D2" s="317"/>
      <c r="E2" s="317"/>
      <c r="F2" s="317"/>
      <c r="G2" s="317"/>
    </row>
    <row r="3" spans="1:8" ht="15" customHeight="1">
      <c r="A3" s="317"/>
      <c r="B3" s="317"/>
      <c r="C3" s="317"/>
      <c r="D3" s="317"/>
      <c r="E3" s="317"/>
      <c r="F3" s="317"/>
      <c r="G3" s="317"/>
    </row>
    <row r="4" spans="1:8" ht="15" customHeight="1">
      <c r="A4" s="317"/>
      <c r="B4" s="317"/>
      <c r="C4" s="317"/>
      <c r="D4" s="317"/>
      <c r="E4" s="317"/>
      <c r="F4" s="317"/>
      <c r="G4" s="317"/>
    </row>
    <row r="5" spans="1:8" ht="21">
      <c r="A5" s="318" t="s">
        <v>1</v>
      </c>
      <c r="B5" s="318"/>
      <c r="C5" s="318"/>
      <c r="D5" s="318"/>
      <c r="E5" s="318"/>
      <c r="F5" s="318"/>
      <c r="G5" s="318"/>
    </row>
    <row r="6" spans="1:8" ht="20.25" customHeight="1">
      <c r="A6" s="8"/>
      <c r="B6" s="8"/>
      <c r="C6" s="8"/>
      <c r="D6" s="8"/>
      <c r="E6" s="8"/>
      <c r="F6" s="8"/>
      <c r="G6" s="8"/>
    </row>
    <row r="7" spans="1:8" ht="21" customHeight="1">
      <c r="A7" s="319" t="s">
        <v>94</v>
      </c>
      <c r="B7" s="319"/>
      <c r="C7" s="319"/>
      <c r="D7" s="319"/>
      <c r="E7" s="319"/>
      <c r="F7" s="319"/>
      <c r="G7" s="319"/>
      <c r="H7" s="319"/>
    </row>
    <row r="8" spans="1:8" ht="21" customHeight="1" thickBot="1">
      <c r="A8" s="319"/>
      <c r="B8" s="319"/>
      <c r="C8" s="319"/>
      <c r="D8" s="319"/>
      <c r="E8" s="319"/>
      <c r="F8" s="319"/>
      <c r="G8" s="319"/>
      <c r="H8" s="319"/>
    </row>
    <row r="9" spans="1:8" ht="39.75" customHeight="1" thickBot="1">
      <c r="A9" s="9" t="s">
        <v>4</v>
      </c>
      <c r="B9" s="10" t="s">
        <v>95</v>
      </c>
      <c r="C9" s="11" t="s">
        <v>36</v>
      </c>
      <c r="D9" s="11" t="s">
        <v>7</v>
      </c>
      <c r="E9" s="10" t="s">
        <v>96</v>
      </c>
      <c r="F9" s="10" t="s">
        <v>97</v>
      </c>
      <c r="G9" s="10" t="s">
        <v>98</v>
      </c>
      <c r="H9" s="10" t="s">
        <v>99</v>
      </c>
    </row>
    <row r="10" spans="1:8" ht="20.25" customHeight="1">
      <c r="A10" s="166" t="s">
        <v>100</v>
      </c>
      <c r="B10" s="230">
        <v>45317</v>
      </c>
      <c r="C10" s="12">
        <f t="shared" ref="C10:C11" si="0">B10</f>
        <v>45317</v>
      </c>
      <c r="D10" s="12">
        <f>C10+1</f>
        <v>45318</v>
      </c>
      <c r="E10" s="13"/>
      <c r="F10" s="13"/>
      <c r="G10" s="13"/>
      <c r="H10" s="14"/>
    </row>
    <row r="11" spans="1:8" ht="20.25" customHeight="1">
      <c r="A11" s="166" t="s">
        <v>101</v>
      </c>
      <c r="B11" s="229">
        <f>B10+3</f>
        <v>45320</v>
      </c>
      <c r="C11" s="57">
        <f t="shared" si="0"/>
        <v>45320</v>
      </c>
      <c r="D11" s="57">
        <f>D10+4</f>
        <v>45322</v>
      </c>
      <c r="E11" s="15">
        <f>D11+35</f>
        <v>45357</v>
      </c>
      <c r="F11" s="15">
        <f>E11+2</f>
        <v>45359</v>
      </c>
      <c r="G11" s="15">
        <f>F11+4</f>
        <v>45363</v>
      </c>
      <c r="H11" s="16">
        <f>G11+3</f>
        <v>45366</v>
      </c>
    </row>
    <row r="12" spans="1:8" ht="19.5" customHeight="1">
      <c r="A12" s="166" t="s">
        <v>102</v>
      </c>
      <c r="B12" s="231">
        <f>B10+7</f>
        <v>45324</v>
      </c>
      <c r="C12" s="86">
        <f t="shared" ref="C12:C17" si="1">B12</f>
        <v>45324</v>
      </c>
      <c r="D12" s="86">
        <f>C12+1</f>
        <v>45325</v>
      </c>
      <c r="E12" s="87"/>
      <c r="F12" s="87"/>
      <c r="G12" s="87"/>
      <c r="H12" s="88"/>
    </row>
    <row r="13" spans="1:8" ht="19.5" customHeight="1">
      <c r="A13" s="166" t="s">
        <v>103</v>
      </c>
      <c r="B13" s="229">
        <f>B12+3</f>
        <v>45327</v>
      </c>
      <c r="C13" s="57">
        <f t="shared" si="1"/>
        <v>45327</v>
      </c>
      <c r="D13" s="57">
        <f>D12+4</f>
        <v>45329</v>
      </c>
      <c r="E13" s="15">
        <f>D13+35</f>
        <v>45364</v>
      </c>
      <c r="F13" s="15">
        <f>E13+2</f>
        <v>45366</v>
      </c>
      <c r="G13" s="15">
        <f>F13+4</f>
        <v>45370</v>
      </c>
      <c r="H13" s="16">
        <f>G13+3</f>
        <v>45373</v>
      </c>
    </row>
    <row r="14" spans="1:8" ht="19.5" customHeight="1">
      <c r="A14" s="166" t="s">
        <v>104</v>
      </c>
      <c r="B14" s="229">
        <f t="shared" ref="B14:B19" si="2">B12+7</f>
        <v>45331</v>
      </c>
      <c r="C14" s="57">
        <f t="shared" si="1"/>
        <v>45331</v>
      </c>
      <c r="D14" s="57">
        <f>C14+1</f>
        <v>45332</v>
      </c>
      <c r="E14" s="17"/>
      <c r="F14" s="17"/>
      <c r="G14" s="17"/>
      <c r="H14" s="16"/>
    </row>
    <row r="15" spans="1:8" ht="19.5" customHeight="1">
      <c r="A15" s="166" t="s">
        <v>62</v>
      </c>
      <c r="B15" s="229">
        <f t="shared" si="2"/>
        <v>45334</v>
      </c>
      <c r="C15" s="57">
        <f t="shared" si="1"/>
        <v>45334</v>
      </c>
      <c r="D15" s="57">
        <f>D14+4</f>
        <v>45336</v>
      </c>
      <c r="E15" s="15">
        <f>D15+35</f>
        <v>45371</v>
      </c>
      <c r="F15" s="15">
        <f>E15+2</f>
        <v>45373</v>
      </c>
      <c r="G15" s="15">
        <f>F15+4</f>
        <v>45377</v>
      </c>
      <c r="H15" s="16">
        <f t="shared" ref="H15:H17" si="3">G15+3</f>
        <v>45380</v>
      </c>
    </row>
    <row r="16" spans="1:8" ht="19.5" customHeight="1">
      <c r="A16" s="166" t="s">
        <v>105</v>
      </c>
      <c r="B16" s="229">
        <f t="shared" si="2"/>
        <v>45338</v>
      </c>
      <c r="C16" s="57">
        <f t="shared" si="1"/>
        <v>45338</v>
      </c>
      <c r="D16" s="57">
        <f>C16+1</f>
        <v>45339</v>
      </c>
      <c r="E16" s="17"/>
      <c r="F16" s="17"/>
      <c r="G16" s="17"/>
      <c r="H16" s="16"/>
    </row>
    <row r="17" spans="1:9" ht="19.5" customHeight="1">
      <c r="A17" s="166" t="s">
        <v>106</v>
      </c>
      <c r="B17" s="229">
        <f t="shared" si="2"/>
        <v>45341</v>
      </c>
      <c r="C17" s="57">
        <f t="shared" si="1"/>
        <v>45341</v>
      </c>
      <c r="D17" s="57">
        <f>D16+4</f>
        <v>45343</v>
      </c>
      <c r="E17" s="15">
        <f>D17+35</f>
        <v>45378</v>
      </c>
      <c r="F17" s="15">
        <f>E17+2</f>
        <v>45380</v>
      </c>
      <c r="G17" s="15">
        <f>F17+4</f>
        <v>45384</v>
      </c>
      <c r="H17" s="16">
        <f t="shared" si="3"/>
        <v>45387</v>
      </c>
    </row>
    <row r="18" spans="1:9" ht="19.5" customHeight="1">
      <c r="A18" s="166" t="s">
        <v>100</v>
      </c>
      <c r="B18" s="229">
        <f t="shared" si="2"/>
        <v>45345</v>
      </c>
      <c r="C18" s="57">
        <f t="shared" ref="C18:C19" si="4">B18</f>
        <v>45345</v>
      </c>
      <c r="D18" s="57">
        <f>C18+1</f>
        <v>45346</v>
      </c>
      <c r="E18" s="17"/>
      <c r="F18" s="17"/>
      <c r="G18" s="17"/>
      <c r="H18" s="16"/>
    </row>
    <row r="19" spans="1:9" ht="19.5" customHeight="1">
      <c r="A19" s="166" t="s">
        <v>107</v>
      </c>
      <c r="B19" s="229">
        <f t="shared" si="2"/>
        <v>45348</v>
      </c>
      <c r="C19" s="57">
        <f t="shared" si="4"/>
        <v>45348</v>
      </c>
      <c r="D19" s="57">
        <f>D18+4</f>
        <v>45350</v>
      </c>
      <c r="E19" s="15">
        <f>D19+35</f>
        <v>45385</v>
      </c>
      <c r="F19" s="15">
        <f>E19+2</f>
        <v>45387</v>
      </c>
      <c r="G19" s="15">
        <f>F19+4</f>
        <v>45391</v>
      </c>
      <c r="H19" s="16">
        <f t="shared" ref="H19" si="5">G19+3</f>
        <v>45394</v>
      </c>
    </row>
    <row r="20" spans="1:9" ht="19.5" customHeight="1">
      <c r="A20" s="62"/>
      <c r="B20" s="155"/>
      <c r="C20" s="155"/>
      <c r="D20" s="155"/>
      <c r="E20" s="4"/>
      <c r="F20" s="4"/>
      <c r="G20" s="4"/>
      <c r="H20" s="4"/>
    </row>
    <row r="21" spans="1:9" ht="15.75">
      <c r="A21" s="19"/>
      <c r="B21" s="4"/>
      <c r="C21" s="4"/>
      <c r="D21" s="4"/>
      <c r="E21" s="4"/>
      <c r="F21" s="4"/>
      <c r="G21" s="20"/>
    </row>
    <row r="22" spans="1:9" ht="15.75" customHeight="1">
      <c r="A22" s="320" t="s">
        <v>108</v>
      </c>
      <c r="B22" s="320"/>
      <c r="C22" s="320"/>
      <c r="D22" s="320"/>
      <c r="E22" s="320"/>
      <c r="F22" s="320"/>
      <c r="G22" s="320"/>
      <c r="H22" s="320"/>
      <c r="I22" s="320"/>
    </row>
    <row r="23" spans="1:9" ht="28.5" customHeight="1" thickBot="1">
      <c r="A23" s="320"/>
      <c r="B23" s="320"/>
      <c r="C23" s="320"/>
      <c r="D23" s="320"/>
      <c r="E23" s="320"/>
      <c r="F23" s="320"/>
      <c r="G23" s="320"/>
      <c r="H23" s="320"/>
      <c r="I23" s="320"/>
    </row>
    <row r="24" spans="1:9" ht="30" customHeight="1" thickBot="1">
      <c r="A24" s="9" t="s">
        <v>4</v>
      </c>
      <c r="B24" s="58" t="s">
        <v>95</v>
      </c>
      <c r="C24" s="58" t="s">
        <v>36</v>
      </c>
      <c r="D24" s="58" t="s">
        <v>7</v>
      </c>
      <c r="E24" s="58" t="s">
        <v>109</v>
      </c>
      <c r="F24" s="58" t="s">
        <v>110</v>
      </c>
      <c r="G24" s="59" t="s">
        <v>111</v>
      </c>
      <c r="H24" s="60" t="s">
        <v>112</v>
      </c>
      <c r="I24" s="61" t="s">
        <v>113</v>
      </c>
    </row>
    <row r="25" spans="1:9">
      <c r="A25" s="166" t="s">
        <v>114</v>
      </c>
      <c r="B25" s="169">
        <v>45320</v>
      </c>
      <c r="C25" s="129">
        <f>B25</f>
        <v>45320</v>
      </c>
      <c r="D25" s="3">
        <f>C25</f>
        <v>45320</v>
      </c>
      <c r="E25" s="130"/>
      <c r="F25" s="130"/>
      <c r="G25" s="130"/>
      <c r="H25" s="130"/>
      <c r="I25" s="63"/>
    </row>
    <row r="26" spans="1:9" ht="15.75">
      <c r="A26" s="74" t="s">
        <v>115</v>
      </c>
      <c r="B26" s="170">
        <f>B25+2</f>
        <v>45322</v>
      </c>
      <c r="C26" s="21">
        <f t="shared" ref="C26:C32" si="6">B26</f>
        <v>45322</v>
      </c>
      <c r="D26" s="6">
        <f>C26+2</f>
        <v>45324</v>
      </c>
      <c r="E26" s="123">
        <f>D26+35</f>
        <v>45359</v>
      </c>
      <c r="F26" s="123">
        <f>E26+2</f>
        <v>45361</v>
      </c>
      <c r="G26" s="123">
        <f>F26+2</f>
        <v>45363</v>
      </c>
      <c r="H26" s="123">
        <f>G26+3</f>
        <v>45366</v>
      </c>
      <c r="I26" s="16">
        <f>H26+3</f>
        <v>45369</v>
      </c>
    </row>
    <row r="27" spans="1:9">
      <c r="A27" s="166" t="s">
        <v>116</v>
      </c>
      <c r="B27" s="170">
        <f>B25+7</f>
        <v>45327</v>
      </c>
      <c r="C27" s="21">
        <f t="shared" si="6"/>
        <v>45327</v>
      </c>
      <c r="D27" s="6">
        <f>C27</f>
        <v>45327</v>
      </c>
      <c r="E27" s="131"/>
      <c r="F27" s="131"/>
      <c r="G27" s="131"/>
      <c r="H27" s="123"/>
      <c r="I27" s="16"/>
    </row>
    <row r="28" spans="1:9" ht="15.75">
      <c r="A28" s="74" t="s">
        <v>117</v>
      </c>
      <c r="B28" s="170">
        <f>B27+2</f>
        <v>45329</v>
      </c>
      <c r="C28" s="21">
        <f t="shared" si="6"/>
        <v>45329</v>
      </c>
      <c r="D28" s="6">
        <f>C28+2</f>
        <v>45331</v>
      </c>
      <c r="E28" s="123">
        <f>D28+35</f>
        <v>45366</v>
      </c>
      <c r="F28" s="123">
        <f>E28+2</f>
        <v>45368</v>
      </c>
      <c r="G28" s="123">
        <f>F28+2</f>
        <v>45370</v>
      </c>
      <c r="H28" s="123">
        <f>G28+3</f>
        <v>45373</v>
      </c>
      <c r="I28" s="16">
        <f>H28+3</f>
        <v>45376</v>
      </c>
    </row>
    <row r="29" spans="1:9">
      <c r="A29" s="166" t="s">
        <v>118</v>
      </c>
      <c r="B29" s="170">
        <f>B25+14</f>
        <v>45334</v>
      </c>
      <c r="C29" s="21">
        <f t="shared" si="6"/>
        <v>45334</v>
      </c>
      <c r="D29" s="6">
        <f>C29</f>
        <v>45334</v>
      </c>
      <c r="E29" s="131"/>
      <c r="F29" s="131"/>
      <c r="G29" s="131"/>
      <c r="H29" s="123"/>
      <c r="I29" s="16"/>
    </row>
    <row r="30" spans="1:9" ht="15.75">
      <c r="A30" s="74" t="s">
        <v>62</v>
      </c>
      <c r="B30" s="170">
        <f>B29+2</f>
        <v>45336</v>
      </c>
      <c r="C30" s="5">
        <f t="shared" si="6"/>
        <v>45336</v>
      </c>
      <c r="D30" s="6">
        <f>C30+2</f>
        <v>45338</v>
      </c>
      <c r="E30" s="123">
        <f>D30+35</f>
        <v>45373</v>
      </c>
      <c r="F30" s="123">
        <f>E30+2</f>
        <v>45375</v>
      </c>
      <c r="G30" s="123">
        <f>F30+2</f>
        <v>45377</v>
      </c>
      <c r="H30" s="123">
        <f>G30+3</f>
        <v>45380</v>
      </c>
      <c r="I30" s="16">
        <f>H30+3</f>
        <v>45383</v>
      </c>
    </row>
    <row r="31" spans="1:9">
      <c r="A31" s="166" t="s">
        <v>119</v>
      </c>
      <c r="B31" s="170">
        <f>B29+7</f>
        <v>45341</v>
      </c>
      <c r="C31" s="21">
        <f t="shared" si="6"/>
        <v>45341</v>
      </c>
      <c r="D31" s="6">
        <f>C31</f>
        <v>45341</v>
      </c>
      <c r="E31" s="131"/>
      <c r="F31" s="131"/>
      <c r="G31" s="131"/>
      <c r="H31" s="123"/>
      <c r="I31" s="16"/>
    </row>
    <row r="32" spans="1:9" ht="15.75">
      <c r="A32" s="74" t="s">
        <v>62</v>
      </c>
      <c r="B32" s="170">
        <f>B31+2</f>
        <v>45343</v>
      </c>
      <c r="C32" s="21">
        <f t="shared" si="6"/>
        <v>45343</v>
      </c>
      <c r="D32" s="6">
        <f>D30+7</f>
        <v>45345</v>
      </c>
      <c r="E32" s="123">
        <f>D32+35</f>
        <v>45380</v>
      </c>
      <c r="F32" s="123">
        <f>E32+2</f>
        <v>45382</v>
      </c>
      <c r="G32" s="123">
        <f>F32+2</f>
        <v>45384</v>
      </c>
      <c r="H32" s="123">
        <f>G32+3</f>
        <v>45387</v>
      </c>
      <c r="I32" s="16">
        <f>H32+3</f>
        <v>45390</v>
      </c>
    </row>
    <row r="33" spans="1:9">
      <c r="A33" s="166" t="s">
        <v>120</v>
      </c>
      <c r="B33" s="170">
        <f>B31+7</f>
        <v>45348</v>
      </c>
      <c r="C33" s="21">
        <f t="shared" ref="C33" si="7">B33</f>
        <v>45348</v>
      </c>
      <c r="D33" s="6">
        <f>C33</f>
        <v>45348</v>
      </c>
      <c r="E33" s="123"/>
      <c r="F33" s="123"/>
      <c r="G33" s="123"/>
      <c r="H33" s="123"/>
      <c r="I33" s="16"/>
    </row>
    <row r="34" spans="1:9" ht="15.75" thickBot="1">
      <c r="A34" s="166" t="s">
        <v>121</v>
      </c>
      <c r="B34" s="171">
        <f>B33+2</f>
        <v>45350</v>
      </c>
      <c r="C34" s="54">
        <f t="shared" ref="C34" si="8">B34</f>
        <v>45350</v>
      </c>
      <c r="D34" s="125">
        <f>D32+7</f>
        <v>45352</v>
      </c>
      <c r="E34" s="124">
        <f>D34+35</f>
        <v>45387</v>
      </c>
      <c r="F34" s="124">
        <f>E34+2</f>
        <v>45389</v>
      </c>
      <c r="G34" s="124">
        <f>F34+2</f>
        <v>45391</v>
      </c>
      <c r="H34" s="124">
        <f>G34+3</f>
        <v>45394</v>
      </c>
      <c r="I34" s="18">
        <f>H34+3</f>
        <v>45397</v>
      </c>
    </row>
    <row r="35" spans="1:9">
      <c r="A35" s="62"/>
      <c r="B35" s="76"/>
      <c r="C35" s="76"/>
      <c r="D35" s="32"/>
      <c r="E35" s="213"/>
      <c r="F35" s="213"/>
      <c r="G35" s="213"/>
      <c r="H35" s="213"/>
      <c r="I35" s="4"/>
    </row>
    <row r="36" spans="1:9" ht="16.5" thickBot="1">
      <c r="A36" s="22"/>
      <c r="B36" s="7"/>
      <c r="C36" s="23"/>
      <c r="D36" s="23"/>
      <c r="E36" s="23"/>
      <c r="F36" s="24"/>
      <c r="G36" s="20"/>
    </row>
    <row r="37" spans="1:9" ht="16.5" thickBot="1">
      <c r="A37" s="321" t="s">
        <v>122</v>
      </c>
      <c r="B37" s="321"/>
      <c r="C37" s="321"/>
      <c r="D37" s="321"/>
      <c r="E37" s="321"/>
      <c r="F37" s="321"/>
      <c r="G37" s="20"/>
    </row>
    <row r="38" spans="1:9" ht="42.75" customHeight="1">
      <c r="A38" s="25" t="s">
        <v>123</v>
      </c>
      <c r="B38" s="26" t="s">
        <v>124</v>
      </c>
      <c r="C38" s="27" t="s">
        <v>44</v>
      </c>
      <c r="D38" s="26" t="s">
        <v>7</v>
      </c>
      <c r="E38" s="28" t="s">
        <v>125</v>
      </c>
      <c r="F38" s="29" t="s">
        <v>126</v>
      </c>
      <c r="G38" s="20"/>
    </row>
    <row r="39" spans="1:9" ht="15.75">
      <c r="A39" s="215" t="s">
        <v>127</v>
      </c>
      <c r="B39" s="6">
        <v>45323</v>
      </c>
      <c r="C39" s="6">
        <f t="shared" ref="C39:C42" si="9">B39+1</f>
        <v>45324</v>
      </c>
      <c r="D39" s="6">
        <f t="shared" ref="D39:D42" si="10">C39+2</f>
        <v>45326</v>
      </c>
      <c r="E39" s="6">
        <f t="shared" ref="E39:E42" si="11">D39+22</f>
        <v>45348</v>
      </c>
      <c r="F39" s="214">
        <f t="shared" ref="F39:F42" si="12">E39+7</f>
        <v>45355</v>
      </c>
      <c r="G39" s="20"/>
    </row>
    <row r="40" spans="1:9" ht="15.75">
      <c r="A40" s="109" t="s">
        <v>128</v>
      </c>
      <c r="B40" s="6">
        <f>B39+7</f>
        <v>45330</v>
      </c>
      <c r="C40" s="6">
        <f t="shared" si="9"/>
        <v>45331</v>
      </c>
      <c r="D40" s="6">
        <f t="shared" si="10"/>
        <v>45333</v>
      </c>
      <c r="E40" s="6">
        <f t="shared" si="11"/>
        <v>45355</v>
      </c>
      <c r="F40" s="214">
        <f t="shared" si="12"/>
        <v>45362</v>
      </c>
      <c r="G40" s="20"/>
    </row>
    <row r="41" spans="1:9" ht="15.75">
      <c r="A41" s="109" t="s">
        <v>129</v>
      </c>
      <c r="B41" s="6">
        <f>B40+7</f>
        <v>45337</v>
      </c>
      <c r="C41" s="6">
        <f t="shared" si="9"/>
        <v>45338</v>
      </c>
      <c r="D41" s="6">
        <f t="shared" si="10"/>
        <v>45340</v>
      </c>
      <c r="E41" s="6">
        <f t="shared" si="11"/>
        <v>45362</v>
      </c>
      <c r="F41" s="214">
        <f t="shared" si="12"/>
        <v>45369</v>
      </c>
      <c r="G41" s="20"/>
    </row>
    <row r="42" spans="1:9" ht="15.75">
      <c r="A42" s="109" t="s">
        <v>130</v>
      </c>
      <c r="B42" s="6">
        <f>B41+7</f>
        <v>45344</v>
      </c>
      <c r="C42" s="6">
        <f t="shared" si="9"/>
        <v>45345</v>
      </c>
      <c r="D42" s="6">
        <f t="shared" si="10"/>
        <v>45347</v>
      </c>
      <c r="E42" s="6">
        <f t="shared" si="11"/>
        <v>45369</v>
      </c>
      <c r="F42" s="214">
        <f t="shared" si="12"/>
        <v>45376</v>
      </c>
      <c r="G42" s="20"/>
    </row>
    <row r="43" spans="1:9" ht="15.75">
      <c r="A43" s="30"/>
      <c r="B43" s="32"/>
      <c r="C43" s="32"/>
      <c r="D43" s="32"/>
      <c r="E43" s="32"/>
      <c r="F43" s="33"/>
      <c r="G43" s="20"/>
    </row>
    <row r="44" spans="1:9" ht="16.5" thickBot="1">
      <c r="A44" s="30"/>
      <c r="B44" s="31"/>
      <c r="C44" s="31"/>
      <c r="D44" s="31"/>
      <c r="E44" s="32"/>
      <c r="F44" s="33"/>
      <c r="G44" s="20"/>
    </row>
    <row r="45" spans="1:9" ht="15.75">
      <c r="A45" s="327" t="s">
        <v>131</v>
      </c>
      <c r="B45" s="328"/>
      <c r="C45" s="328"/>
      <c r="D45" s="328"/>
      <c r="E45" s="328"/>
      <c r="F45" s="20"/>
    </row>
    <row r="46" spans="1:9" ht="20.25" customHeight="1" thickBot="1">
      <c r="A46" s="329" t="s">
        <v>132</v>
      </c>
      <c r="B46" s="330"/>
      <c r="C46" s="330"/>
      <c r="D46" s="330"/>
      <c r="E46" s="330"/>
      <c r="F46" s="20"/>
    </row>
    <row r="47" spans="1:9" ht="30">
      <c r="A47" s="132" t="s">
        <v>133</v>
      </c>
      <c r="B47" s="133" t="s">
        <v>43</v>
      </c>
      <c r="C47" s="38" t="s">
        <v>44</v>
      </c>
      <c r="D47" s="38" t="s">
        <v>7</v>
      </c>
      <c r="E47" s="134" t="s">
        <v>134</v>
      </c>
      <c r="F47" s="20"/>
    </row>
    <row r="48" spans="1:9" ht="15.75">
      <c r="A48" s="232" t="s">
        <v>135</v>
      </c>
      <c r="B48" s="234">
        <v>45315</v>
      </c>
      <c r="C48" s="234">
        <v>45315</v>
      </c>
      <c r="D48" s="234">
        <v>45317</v>
      </c>
      <c r="E48" s="234">
        <v>45338</v>
      </c>
      <c r="F48" s="20"/>
    </row>
    <row r="49" spans="1:8" ht="15" customHeight="1">
      <c r="A49" s="232" t="s">
        <v>136</v>
      </c>
      <c r="B49" s="234">
        <v>45322</v>
      </c>
      <c r="C49" s="234">
        <v>45322</v>
      </c>
      <c r="D49" s="234">
        <v>45324</v>
      </c>
      <c r="E49" s="234">
        <v>45345</v>
      </c>
      <c r="F49" s="20"/>
    </row>
    <row r="50" spans="1:8" ht="15.75">
      <c r="A50" s="91" t="s">
        <v>137</v>
      </c>
      <c r="B50" s="6">
        <f t="shared" ref="B50:B52" si="13">C50</f>
        <v>44964</v>
      </c>
      <c r="C50" s="6">
        <f t="shared" ref="C50:C52" si="14">D50-2</f>
        <v>44964</v>
      </c>
      <c r="D50" s="6">
        <v>44966</v>
      </c>
      <c r="E50" s="6">
        <f t="shared" ref="E50:E51" si="15">D50+21</f>
        <v>44987</v>
      </c>
      <c r="F50" s="20"/>
    </row>
    <row r="51" spans="1:8" ht="15.75">
      <c r="A51" s="109" t="s">
        <v>138</v>
      </c>
      <c r="B51" s="6">
        <f t="shared" si="13"/>
        <v>44971</v>
      </c>
      <c r="C51" s="6">
        <f t="shared" si="14"/>
        <v>44971</v>
      </c>
      <c r="D51" s="6">
        <v>44973</v>
      </c>
      <c r="E51" s="6">
        <f t="shared" si="15"/>
        <v>44994</v>
      </c>
      <c r="F51" s="20"/>
    </row>
    <row r="52" spans="1:8" ht="15.75">
      <c r="A52" s="109" t="s">
        <v>139</v>
      </c>
      <c r="B52" s="6">
        <f t="shared" si="13"/>
        <v>44978</v>
      </c>
      <c r="C52" s="6">
        <f t="shared" si="14"/>
        <v>44978</v>
      </c>
      <c r="D52" s="6">
        <v>44980</v>
      </c>
      <c r="E52" s="6">
        <f t="shared" ref="E52" si="16">D52+21</f>
        <v>45001</v>
      </c>
      <c r="F52" s="20"/>
    </row>
    <row r="53" spans="1:8" ht="15.75">
      <c r="A53" s="35"/>
      <c r="B53" s="31"/>
      <c r="C53" s="31"/>
      <c r="D53" s="31"/>
      <c r="E53" s="32"/>
      <c r="F53" s="20"/>
    </row>
    <row r="54" spans="1:8" ht="16.5" thickBot="1">
      <c r="A54" s="35"/>
      <c r="B54" s="31"/>
      <c r="C54" s="31"/>
      <c r="D54" s="31"/>
      <c r="E54" s="32"/>
      <c r="F54" s="20"/>
    </row>
    <row r="55" spans="1:8" ht="15.75">
      <c r="A55" s="331" t="s">
        <v>140</v>
      </c>
      <c r="B55" s="332"/>
      <c r="C55" s="332"/>
      <c r="D55" s="332"/>
      <c r="E55" s="332"/>
      <c r="F55" s="20"/>
    </row>
    <row r="56" spans="1:8" ht="16.5" thickBot="1">
      <c r="A56" s="333" t="s">
        <v>132</v>
      </c>
      <c r="B56" s="334"/>
      <c r="C56" s="334"/>
      <c r="D56" s="334"/>
      <c r="E56" s="334"/>
      <c r="F56" s="20"/>
    </row>
    <row r="57" spans="1:8" ht="30.75">
      <c r="A57" s="148" t="s">
        <v>4</v>
      </c>
      <c r="B57" s="149" t="s">
        <v>141</v>
      </c>
      <c r="C57" s="149" t="s">
        <v>44</v>
      </c>
      <c r="D57" s="149" t="s">
        <v>7</v>
      </c>
      <c r="E57" s="150" t="s">
        <v>142</v>
      </c>
      <c r="F57" s="20"/>
    </row>
    <row r="58" spans="1:8" ht="15.75">
      <c r="A58" s="215" t="s">
        <v>143</v>
      </c>
      <c r="B58" s="235">
        <v>45317</v>
      </c>
      <c r="C58" s="233">
        <v>45317</v>
      </c>
      <c r="D58" s="236">
        <v>45319</v>
      </c>
      <c r="E58" s="233">
        <v>45341</v>
      </c>
      <c r="F58" s="20"/>
    </row>
    <row r="59" spans="1:8" ht="15.75">
      <c r="A59" s="215" t="s">
        <v>144</v>
      </c>
      <c r="B59" s="151">
        <f t="shared" ref="B59:B62" si="17">C59</f>
        <v>44959</v>
      </c>
      <c r="C59" s="151">
        <f t="shared" ref="C59:C62" si="18">D59-2</f>
        <v>44959</v>
      </c>
      <c r="D59" s="151">
        <v>44961</v>
      </c>
      <c r="E59" s="151">
        <f t="shared" ref="E59:E61" si="19">D59+22</f>
        <v>44983</v>
      </c>
      <c r="F59" s="20"/>
    </row>
    <row r="60" spans="1:8" ht="15.75">
      <c r="A60" s="215" t="s">
        <v>145</v>
      </c>
      <c r="B60" s="151">
        <f t="shared" si="17"/>
        <v>44966</v>
      </c>
      <c r="C60" s="151">
        <f t="shared" si="18"/>
        <v>44966</v>
      </c>
      <c r="D60" s="151">
        <v>44968</v>
      </c>
      <c r="E60" s="151">
        <f t="shared" si="19"/>
        <v>44990</v>
      </c>
      <c r="F60" s="20"/>
    </row>
    <row r="61" spans="1:8" ht="15.75">
      <c r="A61" s="215" t="s">
        <v>146</v>
      </c>
      <c r="B61" s="151">
        <f t="shared" si="17"/>
        <v>44973</v>
      </c>
      <c r="C61" s="151">
        <f t="shared" si="18"/>
        <v>44973</v>
      </c>
      <c r="D61" s="151">
        <v>44975</v>
      </c>
      <c r="E61" s="151">
        <f t="shared" si="19"/>
        <v>44997</v>
      </c>
      <c r="F61" s="33"/>
      <c r="G61" s="20"/>
    </row>
    <row r="62" spans="1:8" ht="15.75">
      <c r="A62" s="215" t="s">
        <v>147</v>
      </c>
      <c r="B62" s="151">
        <f t="shared" si="17"/>
        <v>44980</v>
      </c>
      <c r="C62" s="151">
        <f t="shared" si="18"/>
        <v>44980</v>
      </c>
      <c r="D62" s="151">
        <v>44982</v>
      </c>
      <c r="E62" s="151">
        <f t="shared" ref="E62" si="20">D62+22</f>
        <v>45004</v>
      </c>
      <c r="F62" s="33"/>
      <c r="G62" s="20"/>
    </row>
    <row r="63" spans="1:8" ht="16.5" thickBot="1">
      <c r="A63" s="152"/>
      <c r="B63" s="153"/>
      <c r="C63" s="153"/>
      <c r="D63" s="153"/>
      <c r="E63" s="153"/>
      <c r="F63" s="23"/>
      <c r="G63" s="20"/>
    </row>
    <row r="64" spans="1:8">
      <c r="A64" s="337" t="s">
        <v>148</v>
      </c>
      <c r="B64" s="338"/>
      <c r="C64" s="338"/>
      <c r="D64" s="338"/>
      <c r="E64" s="338"/>
      <c r="F64" s="338"/>
      <c r="G64" s="338"/>
      <c r="H64" s="339"/>
    </row>
    <row r="65" spans="1:9" ht="30">
      <c r="A65" s="135" t="s">
        <v>123</v>
      </c>
      <c r="B65" s="136" t="s">
        <v>149</v>
      </c>
      <c r="C65" s="136" t="s">
        <v>44</v>
      </c>
      <c r="D65" s="136" t="s">
        <v>7</v>
      </c>
      <c r="E65" s="136" t="s">
        <v>150</v>
      </c>
      <c r="F65" s="136" t="s">
        <v>151</v>
      </c>
      <c r="G65" s="137" t="s">
        <v>152</v>
      </c>
      <c r="H65" s="138" t="s">
        <v>153</v>
      </c>
    </row>
    <row r="66" spans="1:9" ht="15.6" customHeight="1">
      <c r="A66" s="120" t="s">
        <v>154</v>
      </c>
      <c r="B66" s="66">
        <f>D66-4</f>
        <v>45327</v>
      </c>
      <c r="C66" s="66" t="s">
        <v>73</v>
      </c>
      <c r="D66" s="65">
        <v>45331</v>
      </c>
      <c r="E66" s="65">
        <f>D66+15</f>
        <v>45346</v>
      </c>
      <c r="F66" s="66">
        <f>E66+2</f>
        <v>45348</v>
      </c>
      <c r="G66" s="119">
        <f>F66+2</f>
        <v>45350</v>
      </c>
      <c r="H66" s="99">
        <f>G66+2</f>
        <v>45352</v>
      </c>
    </row>
    <row r="67" spans="1:9" ht="30">
      <c r="A67" s="120" t="s">
        <v>155</v>
      </c>
      <c r="B67" s="66">
        <f>D67-3</f>
        <v>45335</v>
      </c>
      <c r="C67" s="66" t="s">
        <v>73</v>
      </c>
      <c r="D67" s="65">
        <f>D66+7</f>
        <v>45338</v>
      </c>
      <c r="E67" s="65">
        <f t="shared" ref="E67" si="21">D67+15</f>
        <v>45353</v>
      </c>
      <c r="F67" s="66">
        <f t="shared" ref="F67:G67" si="22">E67+2</f>
        <v>45355</v>
      </c>
      <c r="G67" s="65">
        <f t="shared" si="22"/>
        <v>45357</v>
      </c>
      <c r="H67" s="99">
        <f>G67+2</f>
        <v>45359</v>
      </c>
      <c r="I67" s="56"/>
    </row>
    <row r="68" spans="1:9" ht="15.6" customHeight="1">
      <c r="A68" s="120" t="s">
        <v>156</v>
      </c>
      <c r="B68" s="66">
        <f>D68-3</f>
        <v>45342</v>
      </c>
      <c r="C68" s="66" t="s">
        <v>73</v>
      </c>
      <c r="D68" s="65">
        <f>D67+7</f>
        <v>45345</v>
      </c>
      <c r="E68" s="65">
        <f t="shared" ref="E68" si="23">D68+15</f>
        <v>45360</v>
      </c>
      <c r="F68" s="66">
        <f t="shared" ref="F68" si="24">E68+2</f>
        <v>45362</v>
      </c>
      <c r="G68" s="65">
        <f t="shared" ref="G68" si="25">F68+2</f>
        <v>45364</v>
      </c>
      <c r="H68" s="99">
        <f t="shared" ref="H68" si="26">G68+2</f>
        <v>45366</v>
      </c>
      <c r="I68" s="56"/>
    </row>
    <row r="69" spans="1:9" ht="16.5" thickBot="1">
      <c r="A69" s="56"/>
      <c r="B69" s="76"/>
      <c r="C69" s="76"/>
      <c r="D69" s="32"/>
      <c r="E69" s="32"/>
      <c r="F69" s="77"/>
      <c r="G69" s="64"/>
      <c r="H69" s="56"/>
      <c r="I69" s="56"/>
    </row>
    <row r="70" spans="1:9" ht="15.75" thickBot="1">
      <c r="A70" s="67" t="s">
        <v>157</v>
      </c>
      <c r="B70" s="78"/>
      <c r="C70" s="78"/>
      <c r="D70" s="78"/>
      <c r="E70" s="78"/>
      <c r="F70" s="78"/>
      <c r="G70" s="78"/>
      <c r="H70" s="79"/>
      <c r="I70" s="56"/>
    </row>
    <row r="71" spans="1:9" ht="30">
      <c r="A71" s="37" t="s">
        <v>4</v>
      </c>
      <c r="B71" s="85" t="s">
        <v>149</v>
      </c>
      <c r="C71" s="38" t="s">
        <v>44</v>
      </c>
      <c r="D71" s="38" t="s">
        <v>7</v>
      </c>
      <c r="E71" s="38" t="s">
        <v>158</v>
      </c>
      <c r="F71" s="39" t="s">
        <v>150</v>
      </c>
      <c r="G71" s="38" t="s">
        <v>153</v>
      </c>
      <c r="H71" s="40" t="s">
        <v>151</v>
      </c>
      <c r="I71" s="56"/>
    </row>
    <row r="72" spans="1:9" ht="15.75">
      <c r="A72" s="110" t="s">
        <v>159</v>
      </c>
      <c r="B72" s="216">
        <f>D72-2</f>
        <v>45330</v>
      </c>
      <c r="C72" s="216" t="s">
        <v>73</v>
      </c>
      <c r="D72" s="216">
        <v>45332</v>
      </c>
      <c r="E72" s="216">
        <f>D72+8</f>
        <v>45340</v>
      </c>
      <c r="F72" s="217">
        <f t="shared" ref="F72" si="27">D72+17</f>
        <v>45349</v>
      </c>
      <c r="G72" s="218">
        <f t="shared" ref="G72" si="28">F72+3</f>
        <v>45352</v>
      </c>
      <c r="H72" s="219">
        <f>G72+2</f>
        <v>45354</v>
      </c>
      <c r="I72" s="56"/>
    </row>
    <row r="73" spans="1:9" ht="15.75">
      <c r="A73" s="110" t="s">
        <v>160</v>
      </c>
      <c r="B73" s="216">
        <f>D73-2</f>
        <v>45337</v>
      </c>
      <c r="C73" s="216" t="s">
        <v>73</v>
      </c>
      <c r="D73" s="216">
        <f>D72+7</f>
        <v>45339</v>
      </c>
      <c r="E73" s="216">
        <f>D73+8</f>
        <v>45347</v>
      </c>
      <c r="F73" s="217">
        <f t="shared" ref="F73" si="29">D73+17</f>
        <v>45356</v>
      </c>
      <c r="G73" s="218">
        <f t="shared" ref="G73" si="30">F73+3</f>
        <v>45359</v>
      </c>
      <c r="H73" s="219">
        <f>G73+2</f>
        <v>45361</v>
      </c>
      <c r="I73" s="56"/>
    </row>
    <row r="74" spans="1:9" ht="15.75">
      <c r="A74" s="91" t="s">
        <v>161</v>
      </c>
      <c r="B74" s="216">
        <f t="shared" ref="B74" si="31">D74-2</f>
        <v>45348</v>
      </c>
      <c r="C74" s="216" t="s">
        <v>73</v>
      </c>
      <c r="D74" s="216">
        <f>D73+11</f>
        <v>45350</v>
      </c>
      <c r="E74" s="216">
        <f>D74+8</f>
        <v>45358</v>
      </c>
      <c r="F74" s="217">
        <f>D74+17</f>
        <v>45367</v>
      </c>
      <c r="G74" s="218">
        <f>F74+3</f>
        <v>45370</v>
      </c>
      <c r="H74" s="219">
        <f>G74+2</f>
        <v>45372</v>
      </c>
      <c r="I74" s="56"/>
    </row>
    <row r="75" spans="1:9" ht="15.75">
      <c r="A75" s="80"/>
      <c r="B75" s="76"/>
      <c r="C75" s="81"/>
      <c r="D75" s="81"/>
      <c r="E75" s="81"/>
      <c r="F75" s="82"/>
      <c r="G75" s="83"/>
      <c r="H75" s="84"/>
      <c r="I75" s="56"/>
    </row>
    <row r="76" spans="1:9">
      <c r="A76" s="324" t="s">
        <v>162</v>
      </c>
      <c r="B76" s="324"/>
      <c r="C76" s="324"/>
      <c r="D76" s="324"/>
      <c r="E76" s="324"/>
      <c r="F76" s="324"/>
      <c r="G76" s="324"/>
      <c r="H76" s="324"/>
      <c r="I76" s="324"/>
    </row>
    <row r="77" spans="1:9" ht="30">
      <c r="A77" s="161" t="s">
        <v>123</v>
      </c>
      <c r="B77" s="136" t="s">
        <v>149</v>
      </c>
      <c r="C77" s="136" t="s">
        <v>44</v>
      </c>
      <c r="D77" s="136" t="s">
        <v>7</v>
      </c>
      <c r="E77" s="136" t="s">
        <v>163</v>
      </c>
      <c r="F77" s="136" t="s">
        <v>164</v>
      </c>
      <c r="G77" s="136" t="s">
        <v>151</v>
      </c>
      <c r="H77" s="136" t="s">
        <v>165</v>
      </c>
      <c r="I77" s="136" t="s">
        <v>166</v>
      </c>
    </row>
    <row r="78" spans="1:9" ht="15.75">
      <c r="A78" s="143" t="s">
        <v>167</v>
      </c>
      <c r="B78" s="65">
        <f>D78-3</f>
        <v>45324</v>
      </c>
      <c r="C78" s="162" t="s">
        <v>73</v>
      </c>
      <c r="D78" s="162">
        <v>45327</v>
      </c>
      <c r="E78" s="162">
        <f>D78+7</f>
        <v>45334</v>
      </c>
      <c r="F78" s="163">
        <f>D78+15</f>
        <v>45342</v>
      </c>
      <c r="G78" s="164">
        <f t="shared" ref="G78:H80" si="32">F78+2</f>
        <v>45344</v>
      </c>
      <c r="H78" s="165">
        <f t="shared" si="32"/>
        <v>45346</v>
      </c>
      <c r="I78" s="165">
        <f>H78+4</f>
        <v>45350</v>
      </c>
    </row>
    <row r="79" spans="1:9" ht="15.75">
      <c r="A79" s="166" t="s">
        <v>168</v>
      </c>
      <c r="B79" s="65">
        <f>D79-3</f>
        <v>45331</v>
      </c>
      <c r="C79" s="162" t="s">
        <v>73</v>
      </c>
      <c r="D79" s="162">
        <f>D78+7</f>
        <v>45334</v>
      </c>
      <c r="E79" s="162">
        <f>D79+7</f>
        <v>45341</v>
      </c>
      <c r="F79" s="163">
        <f>D79+15</f>
        <v>45349</v>
      </c>
      <c r="G79" s="164">
        <f t="shared" si="32"/>
        <v>45351</v>
      </c>
      <c r="H79" s="165">
        <f t="shared" si="32"/>
        <v>45353</v>
      </c>
      <c r="I79" s="165">
        <f>H79+4</f>
        <v>45357</v>
      </c>
    </row>
    <row r="80" spans="1:9" ht="15.75">
      <c r="A80" s="143" t="s">
        <v>169</v>
      </c>
      <c r="B80" s="65">
        <f>D80-3</f>
        <v>45338</v>
      </c>
      <c r="C80" s="162" t="s">
        <v>73</v>
      </c>
      <c r="D80" s="162">
        <f t="shared" ref="D80:D81" si="33">D79+7</f>
        <v>45341</v>
      </c>
      <c r="E80" s="162">
        <f>D80+7</f>
        <v>45348</v>
      </c>
      <c r="F80" s="163">
        <f>D80+15</f>
        <v>45356</v>
      </c>
      <c r="G80" s="164">
        <f t="shared" si="32"/>
        <v>45358</v>
      </c>
      <c r="H80" s="165">
        <f t="shared" si="32"/>
        <v>45360</v>
      </c>
      <c r="I80" s="165">
        <f>H80+4</f>
        <v>45364</v>
      </c>
    </row>
    <row r="81" spans="1:9" ht="15.75">
      <c r="A81" s="143" t="s">
        <v>170</v>
      </c>
      <c r="B81" s="65">
        <f t="shared" ref="B81" si="34">D81-3</f>
        <v>45345</v>
      </c>
      <c r="C81" s="162" t="s">
        <v>73</v>
      </c>
      <c r="D81" s="162">
        <f t="shared" si="33"/>
        <v>45348</v>
      </c>
      <c r="E81" s="162">
        <f>D81+7</f>
        <v>45355</v>
      </c>
      <c r="F81" s="163">
        <f>D81+15</f>
        <v>45363</v>
      </c>
      <c r="G81" s="164">
        <f t="shared" ref="G81" si="35">F81+2</f>
        <v>45365</v>
      </c>
      <c r="H81" s="165">
        <f t="shared" ref="H81" si="36">G81+2</f>
        <v>45367</v>
      </c>
      <c r="I81" s="165">
        <f>H81+4</f>
        <v>45371</v>
      </c>
    </row>
    <row r="82" spans="1:9" ht="15.75">
      <c r="A82" s="62"/>
      <c r="B82" s="32"/>
      <c r="C82" s="81"/>
      <c r="D82" s="81"/>
      <c r="E82" s="81"/>
      <c r="F82" s="147"/>
      <c r="G82" s="83"/>
      <c r="H82" s="84"/>
      <c r="I82" s="84"/>
    </row>
    <row r="83" spans="1:9" ht="15.75">
      <c r="A83" s="36"/>
      <c r="B83" s="23"/>
      <c r="C83" s="44"/>
      <c r="D83" s="41"/>
      <c r="E83" s="42"/>
      <c r="F83" s="43"/>
      <c r="G83" s="45"/>
    </row>
    <row r="84" spans="1:9" ht="18">
      <c r="A84" s="139" t="s">
        <v>171</v>
      </c>
      <c r="B84" s="139"/>
      <c r="C84" s="139"/>
      <c r="D84" s="139"/>
      <c r="E84" s="139"/>
      <c r="F84" s="139"/>
      <c r="G84" s="139"/>
    </row>
    <row r="85" spans="1:9" ht="36" customHeight="1">
      <c r="A85" s="140" t="s">
        <v>4</v>
      </c>
      <c r="B85" s="141" t="s">
        <v>95</v>
      </c>
      <c r="C85" s="141" t="s">
        <v>44</v>
      </c>
      <c r="D85" s="141" t="s">
        <v>7</v>
      </c>
      <c r="E85" s="141" t="s">
        <v>164</v>
      </c>
      <c r="F85" s="141" t="s">
        <v>172</v>
      </c>
      <c r="G85" s="142" t="s">
        <v>173</v>
      </c>
    </row>
    <row r="86" spans="1:9" ht="15.75" customHeight="1">
      <c r="A86" s="267" t="s">
        <v>64</v>
      </c>
      <c r="B86" s="144">
        <f>D86-2</f>
        <v>45324</v>
      </c>
      <c r="C86" s="145" t="s">
        <v>73</v>
      </c>
      <c r="D86" s="146">
        <v>45326</v>
      </c>
      <c r="E86" s="146">
        <f>D86+15</f>
        <v>45341</v>
      </c>
      <c r="F86" s="146">
        <f>D86+17</f>
        <v>45343</v>
      </c>
      <c r="G86" s="146">
        <f>F86+2</f>
        <v>45345</v>
      </c>
    </row>
    <row r="87" spans="1:9" ht="15.75" customHeight="1">
      <c r="A87" s="143" t="s">
        <v>174</v>
      </c>
      <c r="B87" s="144">
        <f t="shared" ref="B87" si="37">D87-2</f>
        <v>45331</v>
      </c>
      <c r="C87" s="145" t="s">
        <v>73</v>
      </c>
      <c r="D87" s="146">
        <f>D86+7</f>
        <v>45333</v>
      </c>
      <c r="E87" s="146">
        <f t="shared" ref="E87" si="38">D87+15</f>
        <v>45348</v>
      </c>
      <c r="F87" s="146">
        <f t="shared" ref="F87" si="39">D87+17</f>
        <v>45350</v>
      </c>
      <c r="G87" s="146">
        <f t="shared" ref="G87:G89" si="40">F87+2</f>
        <v>45352</v>
      </c>
    </row>
    <row r="88" spans="1:9" ht="15.75" customHeight="1">
      <c r="A88" s="91" t="s">
        <v>62</v>
      </c>
      <c r="B88" s="144">
        <f>D88-2</f>
        <v>45338</v>
      </c>
      <c r="C88" s="145" t="s">
        <v>73</v>
      </c>
      <c r="D88" s="146">
        <f t="shared" ref="D88:D89" si="41">D87+7</f>
        <v>45340</v>
      </c>
      <c r="E88" s="146">
        <f>D88+15</f>
        <v>45355</v>
      </c>
      <c r="F88" s="146">
        <f>D88+17</f>
        <v>45357</v>
      </c>
      <c r="G88" s="146">
        <f t="shared" si="40"/>
        <v>45359</v>
      </c>
    </row>
    <row r="89" spans="1:9" ht="15.75" customHeight="1">
      <c r="A89" s="143" t="s">
        <v>175</v>
      </c>
      <c r="B89" s="144">
        <f>D89-2</f>
        <v>45345</v>
      </c>
      <c r="C89" s="145" t="s">
        <v>73</v>
      </c>
      <c r="D89" s="146">
        <f t="shared" si="41"/>
        <v>45347</v>
      </c>
      <c r="E89" s="146">
        <f>D89+15</f>
        <v>45362</v>
      </c>
      <c r="F89" s="146">
        <f>D89+17</f>
        <v>45364</v>
      </c>
      <c r="G89" s="146">
        <f t="shared" si="40"/>
        <v>45366</v>
      </c>
    </row>
    <row r="90" spans="1:9" ht="19.5" customHeight="1">
      <c r="A90" s="68"/>
      <c r="B90" s="69"/>
      <c r="C90" s="70"/>
      <c r="D90" s="71"/>
      <c r="E90" s="71"/>
      <c r="F90" s="71"/>
      <c r="G90" s="71"/>
    </row>
    <row r="91" spans="1:9" ht="16.5" thickBot="1">
      <c r="A91" s="45"/>
      <c r="B91" s="46"/>
      <c r="C91" s="47"/>
      <c r="D91" s="47"/>
      <c r="E91" s="47"/>
      <c r="F91" s="47"/>
      <c r="G91" s="48"/>
    </row>
    <row r="92" spans="1:9" ht="26.25" customHeight="1" thickBot="1">
      <c r="A92" s="335" t="s">
        <v>176</v>
      </c>
      <c r="B92" s="336"/>
      <c r="C92" s="336"/>
      <c r="D92" s="336"/>
      <c r="E92" s="336"/>
      <c r="F92" s="336"/>
    </row>
    <row r="93" spans="1:9" ht="33" customHeight="1">
      <c r="A93" s="111" t="s">
        <v>4</v>
      </c>
      <c r="B93" s="112" t="s">
        <v>149</v>
      </c>
      <c r="C93" s="113" t="s">
        <v>44</v>
      </c>
      <c r="D93" s="114" t="s">
        <v>7</v>
      </c>
      <c r="E93" s="114" t="s">
        <v>177</v>
      </c>
      <c r="F93" s="115" t="s">
        <v>178</v>
      </c>
      <c r="G93" s="48"/>
      <c r="H93" s="48"/>
    </row>
    <row r="94" spans="1:9" ht="22.5" customHeight="1">
      <c r="A94" s="116" t="s">
        <v>179</v>
      </c>
      <c r="B94" s="53">
        <f>D94-3</f>
        <v>45324</v>
      </c>
      <c r="C94" s="117" t="s">
        <v>73</v>
      </c>
      <c r="D94" s="118">
        <v>45327</v>
      </c>
      <c r="E94" s="53">
        <f>D94+5</f>
        <v>45332</v>
      </c>
      <c r="F94" s="53">
        <f>E94+3</f>
        <v>45335</v>
      </c>
      <c r="G94" s="48"/>
      <c r="H94" s="48"/>
    </row>
    <row r="95" spans="1:9" ht="22.5" customHeight="1">
      <c r="A95" s="116" t="s">
        <v>180</v>
      </c>
      <c r="B95" s="53">
        <f t="shared" ref="B95:B97" si="42">D95-3</f>
        <v>45331</v>
      </c>
      <c r="C95" s="117" t="s">
        <v>73</v>
      </c>
      <c r="D95" s="53">
        <f>D94+7</f>
        <v>45334</v>
      </c>
      <c r="E95" s="53">
        <f t="shared" ref="E95:E97" si="43">D95+5</f>
        <v>45339</v>
      </c>
      <c r="F95" s="53">
        <f t="shared" ref="F95:F97" si="44">E95+3</f>
        <v>45342</v>
      </c>
      <c r="G95" s="48"/>
      <c r="H95" s="48"/>
    </row>
    <row r="96" spans="1:9" ht="22.5" customHeight="1">
      <c r="A96" s="261" t="s">
        <v>62</v>
      </c>
      <c r="B96" s="53">
        <f t="shared" si="42"/>
        <v>45338</v>
      </c>
      <c r="C96" s="117" t="s">
        <v>73</v>
      </c>
      <c r="D96" s="53">
        <f t="shared" ref="D96:D97" si="45">D95+7</f>
        <v>45341</v>
      </c>
      <c r="E96" s="53">
        <f t="shared" si="43"/>
        <v>45346</v>
      </c>
      <c r="F96" s="53">
        <f t="shared" si="44"/>
        <v>45349</v>
      </c>
      <c r="G96" s="48"/>
      <c r="H96" s="48"/>
    </row>
    <row r="97" spans="1:8" ht="22.5" customHeight="1">
      <c r="A97" s="116" t="s">
        <v>181</v>
      </c>
      <c r="B97" s="53">
        <f t="shared" si="42"/>
        <v>45345</v>
      </c>
      <c r="C97" s="117" t="s">
        <v>73</v>
      </c>
      <c r="D97" s="53">
        <f t="shared" si="45"/>
        <v>45348</v>
      </c>
      <c r="E97" s="53">
        <f t="shared" si="43"/>
        <v>45353</v>
      </c>
      <c r="F97" s="53">
        <f t="shared" si="44"/>
        <v>45356</v>
      </c>
      <c r="G97" s="48"/>
      <c r="H97" s="48"/>
    </row>
    <row r="98" spans="1:8" ht="15.75">
      <c r="A98" s="49"/>
      <c r="B98" s="50"/>
      <c r="C98" s="50"/>
      <c r="D98" s="50"/>
      <c r="E98" s="50"/>
      <c r="F98" s="50"/>
      <c r="G98" s="48"/>
    </row>
    <row r="99" spans="1:8" ht="16.5" thickBot="1">
      <c r="A99" s="322" t="s">
        <v>182</v>
      </c>
      <c r="B99" s="323"/>
      <c r="C99" s="323"/>
      <c r="D99" s="323"/>
      <c r="E99" s="323"/>
      <c r="F99" s="323"/>
      <c r="G99" s="323"/>
    </row>
    <row r="100" spans="1:8" ht="30.75" thickBot="1">
      <c r="A100" s="94" t="s">
        <v>4</v>
      </c>
      <c r="B100" s="95" t="s">
        <v>149</v>
      </c>
      <c r="C100" s="96" t="s">
        <v>44</v>
      </c>
      <c r="D100" s="97" t="s">
        <v>7</v>
      </c>
      <c r="E100" s="97" t="s">
        <v>183</v>
      </c>
      <c r="F100" s="97" t="s">
        <v>184</v>
      </c>
      <c r="G100" s="98" t="s">
        <v>185</v>
      </c>
    </row>
    <row r="101" spans="1:8" ht="15.75">
      <c r="A101" s="90" t="s">
        <v>186</v>
      </c>
      <c r="B101" s="92">
        <f>D101-2</f>
        <v>45322</v>
      </c>
      <c r="C101" s="92" t="s">
        <v>73</v>
      </c>
      <c r="D101" s="92">
        <v>45324</v>
      </c>
      <c r="E101" s="92">
        <f>D101+10</f>
        <v>45334</v>
      </c>
      <c r="F101" s="92">
        <f>D101+13</f>
        <v>45337</v>
      </c>
      <c r="G101" s="93">
        <f>D101+17</f>
        <v>45341</v>
      </c>
    </row>
    <row r="102" spans="1:8" ht="15.75">
      <c r="A102" s="90" t="s">
        <v>187</v>
      </c>
      <c r="B102" s="51">
        <f t="shared" ref="B102:B104" si="46">D102-2</f>
        <v>45329</v>
      </c>
      <c r="C102" s="51" t="s">
        <v>73</v>
      </c>
      <c r="D102" s="51">
        <f>D101+7</f>
        <v>45331</v>
      </c>
      <c r="E102" s="51">
        <f>D102+10</f>
        <v>45341</v>
      </c>
      <c r="F102" s="51">
        <f>D102+13</f>
        <v>45344</v>
      </c>
      <c r="G102" s="52">
        <f>D102+17</f>
        <v>45348</v>
      </c>
    </row>
    <row r="103" spans="1:8" ht="15.75">
      <c r="A103" s="90" t="s">
        <v>188</v>
      </c>
      <c r="B103" s="51">
        <f t="shared" si="46"/>
        <v>45336</v>
      </c>
      <c r="C103" s="51" t="s">
        <v>73</v>
      </c>
      <c r="D103" s="51">
        <f t="shared" ref="D103:D104" si="47">D102+7</f>
        <v>45338</v>
      </c>
      <c r="E103" s="51">
        <f>D103+10</f>
        <v>45348</v>
      </c>
      <c r="F103" s="51">
        <f>D103+13</f>
        <v>45351</v>
      </c>
      <c r="G103" s="52">
        <f>D103+17</f>
        <v>45355</v>
      </c>
    </row>
    <row r="104" spans="1:8" ht="15.75">
      <c r="A104" s="90" t="s">
        <v>189</v>
      </c>
      <c r="B104" s="51">
        <f t="shared" si="46"/>
        <v>45343</v>
      </c>
      <c r="C104" s="51" t="s">
        <v>73</v>
      </c>
      <c r="D104" s="51">
        <f t="shared" si="47"/>
        <v>45345</v>
      </c>
      <c r="E104" s="51">
        <f>D104+10</f>
        <v>45355</v>
      </c>
      <c r="F104" s="51">
        <f>D104+13</f>
        <v>45358</v>
      </c>
      <c r="G104" s="52">
        <f>D104+17</f>
        <v>45362</v>
      </c>
    </row>
    <row r="105" spans="1:8" ht="15.75">
      <c r="A105" s="156"/>
      <c r="B105" s="157"/>
      <c r="C105" s="157"/>
      <c r="D105" s="50"/>
      <c r="E105" s="50"/>
      <c r="F105" s="50"/>
    </row>
    <row r="106" spans="1:8">
      <c r="A106" s="89"/>
      <c r="B106" s="55"/>
      <c r="C106" s="55"/>
      <c r="D106" s="55"/>
      <c r="E106" s="55"/>
      <c r="F106" s="55"/>
      <c r="G106" s="56"/>
    </row>
    <row r="107" spans="1:8" ht="17.850000000000001" customHeight="1">
      <c r="A107" s="222" t="s">
        <v>190</v>
      </c>
      <c r="B107" s="220" t="s">
        <v>191</v>
      </c>
      <c r="C107" s="220" t="s">
        <v>191</v>
      </c>
      <c r="D107" s="220" t="s">
        <v>191</v>
      </c>
      <c r="E107" s="325" t="s">
        <v>191</v>
      </c>
      <c r="F107" s="326"/>
    </row>
    <row r="108" spans="1:8" ht="30.75">
      <c r="A108" s="73" t="s">
        <v>4</v>
      </c>
      <c r="B108" s="72" t="s">
        <v>149</v>
      </c>
      <c r="C108" s="72" t="s">
        <v>44</v>
      </c>
      <c r="D108" s="121" t="s">
        <v>7</v>
      </c>
      <c r="E108" s="122" t="s">
        <v>192</v>
      </c>
      <c r="F108" s="121" t="s">
        <v>193</v>
      </c>
    </row>
    <row r="109" spans="1:8" s="56" customFormat="1" ht="15.75">
      <c r="A109" s="168" t="s">
        <v>194</v>
      </c>
      <c r="B109" s="248">
        <v>45320</v>
      </c>
      <c r="C109" s="249" t="s">
        <v>73</v>
      </c>
      <c r="D109" s="250">
        <v>45322</v>
      </c>
      <c r="E109" s="158">
        <f>D109+4</f>
        <v>45326</v>
      </c>
      <c r="F109" s="159">
        <f>E109+1</f>
        <v>45327</v>
      </c>
    </row>
    <row r="110" spans="1:8" ht="17.25">
      <c r="A110" s="168" t="s">
        <v>195</v>
      </c>
      <c r="B110" s="221">
        <f>D110-2</f>
        <v>44964</v>
      </c>
      <c r="C110" s="92" t="s">
        <v>73</v>
      </c>
      <c r="D110" s="160">
        <v>44966</v>
      </c>
      <c r="E110" s="158">
        <f t="shared" ref="E110:E113" si="48">D110+4</f>
        <v>44970</v>
      </c>
      <c r="F110" s="159">
        <f t="shared" ref="F110:F113" si="49">E110+1</f>
        <v>44971</v>
      </c>
    </row>
    <row r="111" spans="1:8" ht="17.25">
      <c r="A111" s="168" t="s">
        <v>196</v>
      </c>
      <c r="B111" s="221">
        <f t="shared" ref="B111:B113" si="50">D111-2</f>
        <v>45335</v>
      </c>
      <c r="C111" s="92" t="s">
        <v>73</v>
      </c>
      <c r="D111" s="160">
        <v>45337</v>
      </c>
      <c r="E111" s="158">
        <f t="shared" si="48"/>
        <v>45341</v>
      </c>
      <c r="F111" s="159">
        <f t="shared" si="49"/>
        <v>45342</v>
      </c>
    </row>
    <row r="112" spans="1:8" ht="17.25">
      <c r="A112" s="168" t="s">
        <v>197</v>
      </c>
      <c r="B112" s="221">
        <f t="shared" si="50"/>
        <v>45343</v>
      </c>
      <c r="C112" s="92" t="s">
        <v>73</v>
      </c>
      <c r="D112" s="160">
        <v>45345</v>
      </c>
      <c r="E112" s="158">
        <f t="shared" si="48"/>
        <v>45349</v>
      </c>
      <c r="F112" s="159">
        <f t="shared" si="49"/>
        <v>45350</v>
      </c>
    </row>
    <row r="113" spans="1:7" ht="17.25">
      <c r="A113" s="168" t="s">
        <v>198</v>
      </c>
      <c r="B113" s="221">
        <f t="shared" si="50"/>
        <v>45349</v>
      </c>
      <c r="C113" s="92" t="s">
        <v>73</v>
      </c>
      <c r="D113" s="160">
        <v>45351</v>
      </c>
      <c r="E113" s="158">
        <f t="shared" si="48"/>
        <v>45355</v>
      </c>
      <c r="F113" s="159">
        <f t="shared" si="49"/>
        <v>45356</v>
      </c>
    </row>
    <row r="115" spans="1:7" ht="27" customHeight="1">
      <c r="A115" s="251" t="s">
        <v>191</v>
      </c>
    </row>
    <row r="116" spans="1:7" ht="32.25" customHeight="1">
      <c r="A116" s="315" t="s">
        <v>199</v>
      </c>
      <c r="B116" s="316"/>
      <c r="C116" s="316"/>
      <c r="D116" s="316"/>
      <c r="E116" s="316"/>
      <c r="F116" s="316"/>
      <c r="G116" s="316"/>
    </row>
    <row r="117" spans="1:7" ht="36" customHeight="1">
      <c r="A117" s="258" t="s">
        <v>4</v>
      </c>
      <c r="B117" s="259" t="s">
        <v>149</v>
      </c>
      <c r="C117" s="259" t="s">
        <v>44</v>
      </c>
      <c r="D117" s="260" t="s">
        <v>7</v>
      </c>
      <c r="E117" s="260" t="s">
        <v>200</v>
      </c>
      <c r="F117" s="260" t="s">
        <v>201</v>
      </c>
      <c r="G117" s="260" t="s">
        <v>202</v>
      </c>
    </row>
    <row r="118" spans="1:7" ht="27.75" customHeight="1">
      <c r="A118" s="252" t="s">
        <v>203</v>
      </c>
      <c r="B118" s="254">
        <v>45321</v>
      </c>
      <c r="C118" s="255" t="s">
        <v>73</v>
      </c>
      <c r="D118" s="254">
        <v>45323</v>
      </c>
      <c r="E118" s="254">
        <v>45338</v>
      </c>
      <c r="F118" s="254">
        <v>45342</v>
      </c>
      <c r="G118" s="254">
        <v>45346</v>
      </c>
    </row>
    <row r="119" spans="1:7" ht="27.75" customHeight="1">
      <c r="A119" s="253" t="s">
        <v>204</v>
      </c>
      <c r="B119" s="256">
        <v>45331</v>
      </c>
      <c r="C119" s="257" t="s">
        <v>73</v>
      </c>
      <c r="D119" s="256">
        <v>45333</v>
      </c>
      <c r="E119" s="256">
        <v>45348</v>
      </c>
      <c r="F119" s="256">
        <v>45352</v>
      </c>
      <c r="G119" s="256">
        <v>45356</v>
      </c>
    </row>
    <row r="120" spans="1:7" ht="27.75" customHeight="1">
      <c r="A120" s="253" t="s">
        <v>205</v>
      </c>
      <c r="B120" s="256">
        <v>45341</v>
      </c>
      <c r="C120" s="257" t="s">
        <v>73</v>
      </c>
      <c r="D120" s="256">
        <v>45344</v>
      </c>
      <c r="E120" s="256">
        <v>45359</v>
      </c>
      <c r="F120" s="256">
        <v>45363</v>
      </c>
      <c r="G120" s="256">
        <v>45367</v>
      </c>
    </row>
  </sheetData>
  <mergeCells count="15">
    <mergeCell ref="A116:G116"/>
    <mergeCell ref="A1:G4"/>
    <mergeCell ref="A5:G5"/>
    <mergeCell ref="A7:H8"/>
    <mergeCell ref="A22:I23"/>
    <mergeCell ref="A37:F37"/>
    <mergeCell ref="A99:G99"/>
    <mergeCell ref="A76:I76"/>
    <mergeCell ref="E107:F107"/>
    <mergeCell ref="A45:E45"/>
    <mergeCell ref="A46:E46"/>
    <mergeCell ref="A55:E55"/>
    <mergeCell ref="A56:E56"/>
    <mergeCell ref="A92:F92"/>
    <mergeCell ref="A64:H64"/>
  </mergeCells>
  <phoneticPr fontId="41" type="noConversion"/>
  <pageMargins left="0.7" right="0.7" top="0.75" bottom="0.75" header="0.3" footer="0.3"/>
  <pageSetup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9" ma:contentTypeDescription="新建文档。" ma:contentTypeScope="" ma:versionID="6ff57938932564f6c649aaa356d6817b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be5a871605bf2368dd2c548e8769a391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CFE0E9-CB2A-468A-B206-30926386D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AD661-82B5-4508-89AD-6671158138FA}">
  <ds:schemaRefs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633ee1cc-3fe0-4a49-a704-20ce586fd042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3debccf-0f64-4fc9-8686-edeedbe9f513}" enabled="0" method="" siteId="{c3debccf-0f64-4fc9-8686-edeedbe9f5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ZIM LINE</vt:lpstr>
      <vt:lpstr>GSL LINE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Chen Sunny</cp:lastModifiedBy>
  <cp:revision/>
  <dcterms:created xsi:type="dcterms:W3CDTF">2022-11-04T02:55:33Z</dcterms:created>
  <dcterms:modified xsi:type="dcterms:W3CDTF">2024-03-22T09:40:20Z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